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chart8.xml" ContentType="application/vnd.openxmlformats-officedocument.drawingml.chart+xml"/>
  <Override PartName="/xl/charts/chart7.xml" ContentType="application/vnd.openxmlformats-officedocument.drawingml.chart+xml"/>
  <Override PartName="/xl/worksheets/sheet1.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charts/chart6.xml" ContentType="application/vnd.openxmlformats-officedocument.drawingml.chart+xml"/>
  <Override PartName="/xl/charts/chart1.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MIB\MibiMitarbeiter\Resi 2023\Häma_MR\"/>
    </mc:Choice>
  </mc:AlternateContent>
  <bookViews>
    <workbookView xWindow="0" yWindow="0" windowWidth="19440" windowHeight="8820" tabRatio="669"/>
  </bookViews>
  <sheets>
    <sheet name="vorschau" sheetId="1" r:id="rId1"/>
    <sheet name="Entero" sheetId="2" r:id="rId2"/>
    <sheet name="S.aureus" sheetId="5" r:id="rId3"/>
    <sheet name="CNS" sheetId="17" r:id="rId4"/>
    <sheet name="EK" sheetId="7" r:id="rId5"/>
  </sheets>
  <calcPr calcId="162913"/>
</workbook>
</file>

<file path=xl/calcChain.xml><?xml version="1.0" encoding="utf-8"?>
<calcChain xmlns="http://schemas.openxmlformats.org/spreadsheetml/2006/main">
  <c r="AT84" i="17" l="1"/>
  <c r="AS84" i="17"/>
  <c r="DT68" i="17" s="1"/>
  <c r="AR84" i="17"/>
  <c r="AQ84" i="17"/>
  <c r="DR68" i="17" s="1"/>
  <c r="AP84" i="17"/>
  <c r="DQ68" i="17" s="1"/>
  <c r="AO84" i="17"/>
  <c r="DP68" i="17" s="1"/>
  <c r="AN84" i="17"/>
  <c r="AM84" i="17"/>
  <c r="DN68" i="17" s="1"/>
  <c r="AL84" i="17"/>
  <c r="AK84" i="17"/>
  <c r="DL68" i="17" s="1"/>
  <c r="AJ84" i="17"/>
  <c r="AI84" i="17"/>
  <c r="DJ68" i="17" s="1"/>
  <c r="AH84" i="17"/>
  <c r="DI68" i="17" s="1"/>
  <c r="AG84" i="17"/>
  <c r="AF84" i="17"/>
  <c r="AE84" i="17"/>
  <c r="DF68" i="17" s="1"/>
  <c r="AD84" i="17"/>
  <c r="DE68" i="17" s="1"/>
  <c r="AC84" i="17"/>
  <c r="DD68" i="17" s="1"/>
  <c r="AB84" i="17"/>
  <c r="DC68" i="17" s="1"/>
  <c r="AA84" i="17"/>
  <c r="BA75" i="17" s="1"/>
  <c r="Z84" i="17"/>
  <c r="Y84" i="17"/>
  <c r="CZ68" i="17" s="1"/>
  <c r="X84" i="17"/>
  <c r="CY68" i="17" s="1"/>
  <c r="W84" i="17"/>
  <c r="CX68" i="17" s="1"/>
  <c r="AT83" i="17"/>
  <c r="BT83" i="17" s="1"/>
  <c r="AS83" i="17"/>
  <c r="BS83" i="17" s="1"/>
  <c r="AR83" i="17"/>
  <c r="BR83" i="17" s="1"/>
  <c r="AQ83" i="17"/>
  <c r="AP83" i="17"/>
  <c r="AO83" i="17"/>
  <c r="BO83" i="17" s="1"/>
  <c r="AN83" i="17"/>
  <c r="BN83" i="17" s="1"/>
  <c r="AM83" i="17"/>
  <c r="AL83" i="17"/>
  <c r="BL83" i="17" s="1"/>
  <c r="AK83" i="17"/>
  <c r="AJ83" i="17"/>
  <c r="AI83" i="17"/>
  <c r="AH83" i="17"/>
  <c r="BH83" i="17" s="1"/>
  <c r="AG83" i="17"/>
  <c r="BG83" i="17" s="1"/>
  <c r="AF83" i="17"/>
  <c r="BF83" i="17" s="1"/>
  <c r="AE83" i="17"/>
  <c r="AD83" i="17"/>
  <c r="AC83" i="17"/>
  <c r="BC83" i="17" s="1"/>
  <c r="AB83" i="17"/>
  <c r="BB83" i="17" s="1"/>
  <c r="AA83" i="17"/>
  <c r="BA83" i="17" s="1"/>
  <c r="Z83" i="17"/>
  <c r="AZ83" i="17" s="1"/>
  <c r="Y83" i="17"/>
  <c r="X83" i="17"/>
  <c r="W83" i="17"/>
  <c r="AW83" i="17" s="1"/>
  <c r="AT82" i="17"/>
  <c r="AS82" i="17"/>
  <c r="BS82" i="17" s="1"/>
  <c r="AR82" i="17"/>
  <c r="AQ82" i="17"/>
  <c r="AP82" i="17"/>
  <c r="AO82" i="17"/>
  <c r="AN82" i="17"/>
  <c r="AM82" i="17"/>
  <c r="BM82" i="17" s="1"/>
  <c r="AL82" i="17"/>
  <c r="AK82" i="17"/>
  <c r="AJ82" i="17"/>
  <c r="AI82" i="17"/>
  <c r="AH82" i="17"/>
  <c r="AG82" i="17"/>
  <c r="BG82" i="17" s="1"/>
  <c r="AF82" i="17"/>
  <c r="AE82" i="17"/>
  <c r="AD82" i="17"/>
  <c r="AC82" i="17"/>
  <c r="AB82" i="17"/>
  <c r="AA82" i="17"/>
  <c r="BA82" i="17" s="1"/>
  <c r="Z82" i="17"/>
  <c r="Y82" i="17"/>
  <c r="X82" i="17"/>
  <c r="W82" i="17"/>
  <c r="AT81" i="17"/>
  <c r="BT81" i="17" s="1"/>
  <c r="AS81" i="17"/>
  <c r="AR81" i="17"/>
  <c r="BR81" i="17" s="1"/>
  <c r="AQ81" i="17"/>
  <c r="AP81" i="17"/>
  <c r="AO81" i="17"/>
  <c r="AN81" i="17"/>
  <c r="BN81" i="17" s="1"/>
  <c r="AM81" i="17"/>
  <c r="BM81" i="17" s="1"/>
  <c r="AL81" i="17"/>
  <c r="BL81" i="17" s="1"/>
  <c r="AK81" i="17"/>
  <c r="AJ81" i="17"/>
  <c r="AI81" i="17"/>
  <c r="AH81" i="17"/>
  <c r="BH81" i="17" s="1"/>
  <c r="AG81" i="17"/>
  <c r="BG81" i="17" s="1"/>
  <c r="AF81" i="17"/>
  <c r="BF81" i="17" s="1"/>
  <c r="AE81" i="17"/>
  <c r="AD81" i="17"/>
  <c r="AC81" i="17"/>
  <c r="AB81" i="17"/>
  <c r="BB81" i="17" s="1"/>
  <c r="AA81" i="17"/>
  <c r="BA81" i="17" s="1"/>
  <c r="Z81" i="17"/>
  <c r="AZ81" i="17" s="1"/>
  <c r="Y81" i="17"/>
  <c r="X81" i="17"/>
  <c r="W81" i="17"/>
  <c r="AT80" i="17"/>
  <c r="BT80" i="17" s="1"/>
  <c r="AS80" i="17"/>
  <c r="BS80" i="17" s="1"/>
  <c r="AR80" i="17"/>
  <c r="BR80" i="17" s="1"/>
  <c r="AQ80" i="17"/>
  <c r="AP80" i="17"/>
  <c r="AO80" i="17"/>
  <c r="AN80" i="17"/>
  <c r="BN80" i="17" s="1"/>
  <c r="AM80" i="17"/>
  <c r="BM80" i="17" s="1"/>
  <c r="AL80" i="17"/>
  <c r="BL80" i="17" s="1"/>
  <c r="AK80" i="17"/>
  <c r="AJ80" i="17"/>
  <c r="AI80" i="17"/>
  <c r="AH80" i="17"/>
  <c r="BH80" i="17" s="1"/>
  <c r="AG80" i="17"/>
  <c r="BG80" i="17" s="1"/>
  <c r="AF80" i="17"/>
  <c r="BF80" i="17" s="1"/>
  <c r="AE80" i="17"/>
  <c r="AD80" i="17"/>
  <c r="AC80" i="17"/>
  <c r="AB80" i="17"/>
  <c r="BB80" i="17" s="1"/>
  <c r="AA80" i="17"/>
  <c r="BA80" i="17" s="1"/>
  <c r="Z80" i="17"/>
  <c r="AZ80" i="17" s="1"/>
  <c r="Y80" i="17"/>
  <c r="X80" i="17"/>
  <c r="W80" i="17"/>
  <c r="AT79" i="17"/>
  <c r="BT79" i="17" s="1"/>
  <c r="AS79" i="17"/>
  <c r="AR79" i="17"/>
  <c r="AQ79" i="17"/>
  <c r="AP79" i="17"/>
  <c r="AO79" i="17"/>
  <c r="BO79" i="17" s="1"/>
  <c r="AN79" i="17"/>
  <c r="BN79" i="17" s="1"/>
  <c r="AM79" i="17"/>
  <c r="AL79" i="17"/>
  <c r="AK79" i="17"/>
  <c r="AJ79" i="17"/>
  <c r="AI79" i="17"/>
  <c r="AH79" i="17"/>
  <c r="BH79" i="17" s="1"/>
  <c r="AG79" i="17"/>
  <c r="BG79" i="17" s="1"/>
  <c r="AF79" i="17"/>
  <c r="BF79" i="17" s="1"/>
  <c r="AE79" i="17"/>
  <c r="AD79" i="17"/>
  <c r="AC79" i="17"/>
  <c r="BC79" i="17" s="1"/>
  <c r="AB79" i="17"/>
  <c r="BB79" i="17" s="1"/>
  <c r="AA79" i="17"/>
  <c r="Z79" i="17"/>
  <c r="AZ79" i="17" s="1"/>
  <c r="Y79" i="17"/>
  <c r="X79" i="17"/>
  <c r="W79" i="17"/>
  <c r="AT78" i="17"/>
  <c r="AS78" i="17"/>
  <c r="AR78" i="17"/>
  <c r="BR78" i="17" s="1"/>
  <c r="AQ78" i="17"/>
  <c r="AP78" i="17"/>
  <c r="AO78" i="17"/>
  <c r="AN78" i="17"/>
  <c r="AM78" i="17"/>
  <c r="AL78" i="17"/>
  <c r="BL78" i="17" s="1"/>
  <c r="AK78" i="17"/>
  <c r="AJ78" i="17"/>
  <c r="AI78" i="17"/>
  <c r="AH78" i="17"/>
  <c r="AG78" i="17"/>
  <c r="BG78" i="17" s="1"/>
  <c r="AF78" i="17"/>
  <c r="BF78" i="17" s="1"/>
  <c r="AE78" i="17"/>
  <c r="AD78" i="17"/>
  <c r="AC78" i="17"/>
  <c r="AB78" i="17"/>
  <c r="AA78" i="17"/>
  <c r="Z78" i="17"/>
  <c r="AZ78" i="17" s="1"/>
  <c r="Y78" i="17"/>
  <c r="X78" i="17"/>
  <c r="W78" i="17"/>
  <c r="AT77" i="17"/>
  <c r="AS77" i="17"/>
  <c r="AR77" i="17"/>
  <c r="BR77" i="17" s="1"/>
  <c r="AQ77" i="17"/>
  <c r="AP77" i="17"/>
  <c r="AO77" i="17"/>
  <c r="AN77" i="17"/>
  <c r="AM77" i="17"/>
  <c r="AL77" i="17"/>
  <c r="BL77" i="17" s="1"/>
  <c r="AK77" i="17"/>
  <c r="AJ77" i="17"/>
  <c r="AI77" i="17"/>
  <c r="AH77" i="17"/>
  <c r="AG77" i="17"/>
  <c r="AF77" i="17"/>
  <c r="BF77" i="17" s="1"/>
  <c r="AE77" i="17"/>
  <c r="AD77" i="17"/>
  <c r="AC77" i="17"/>
  <c r="AB77" i="17"/>
  <c r="AA77" i="17"/>
  <c r="Z77" i="17"/>
  <c r="AZ77" i="17" s="1"/>
  <c r="Y77" i="17"/>
  <c r="X77" i="17"/>
  <c r="W77" i="17"/>
  <c r="AT76" i="17"/>
  <c r="BT76" i="17" s="1"/>
  <c r="AS76" i="17"/>
  <c r="BS76" i="17" s="1"/>
  <c r="AR76" i="17"/>
  <c r="BR76" i="17" s="1"/>
  <c r="AQ76" i="17"/>
  <c r="AP76" i="17"/>
  <c r="AO76" i="17"/>
  <c r="AN76" i="17"/>
  <c r="BN76" i="17" s="1"/>
  <c r="AM76" i="17"/>
  <c r="AL76" i="17"/>
  <c r="BL76" i="17" s="1"/>
  <c r="AK76" i="17"/>
  <c r="AJ76" i="17"/>
  <c r="AI76" i="17"/>
  <c r="AH76" i="17"/>
  <c r="BH76" i="17" s="1"/>
  <c r="AG76" i="17"/>
  <c r="BG76" i="17" s="1"/>
  <c r="AF76" i="17"/>
  <c r="BF76" i="17" s="1"/>
  <c r="AE76" i="17"/>
  <c r="AD76" i="17"/>
  <c r="AC76" i="17"/>
  <c r="AB76" i="17"/>
  <c r="BB76" i="17" s="1"/>
  <c r="AA76" i="17"/>
  <c r="Z76" i="17"/>
  <c r="AZ76" i="17" s="1"/>
  <c r="Y76" i="17"/>
  <c r="X76" i="17"/>
  <c r="W76" i="17"/>
  <c r="AT75" i="17"/>
  <c r="BT75" i="17" s="1"/>
  <c r="AS75" i="17"/>
  <c r="AR75" i="17"/>
  <c r="BR75" i="17" s="1"/>
  <c r="AQ75" i="17"/>
  <c r="AP75" i="17"/>
  <c r="AO75" i="17"/>
  <c r="BO75" i="17" s="1"/>
  <c r="AN75" i="17"/>
  <c r="BN75" i="17" s="1"/>
  <c r="AM75" i="17"/>
  <c r="AL75" i="17"/>
  <c r="BL75" i="17" s="1"/>
  <c r="AK75" i="17"/>
  <c r="AJ75" i="17"/>
  <c r="AI75" i="17"/>
  <c r="AH75" i="17"/>
  <c r="BH75" i="17" s="1"/>
  <c r="AG75" i="17"/>
  <c r="AF75" i="17"/>
  <c r="BF75" i="17" s="1"/>
  <c r="AE75" i="17"/>
  <c r="AD75" i="17"/>
  <c r="AC75" i="17"/>
  <c r="BC75" i="17" s="1"/>
  <c r="AB75" i="17"/>
  <c r="BB75" i="17" s="1"/>
  <c r="AA75" i="17"/>
  <c r="Z75" i="17"/>
  <c r="AZ75" i="17" s="1"/>
  <c r="Y75" i="17"/>
  <c r="X75" i="17"/>
  <c r="W75" i="17"/>
  <c r="AT74" i="17"/>
  <c r="BT74" i="17" s="1"/>
  <c r="AS74" i="17"/>
  <c r="AR74" i="17"/>
  <c r="BR74" i="17" s="1"/>
  <c r="AQ74" i="17"/>
  <c r="AP74" i="17"/>
  <c r="AO74" i="17"/>
  <c r="AN74" i="17"/>
  <c r="BN74" i="17" s="1"/>
  <c r="AM74" i="17"/>
  <c r="AL74" i="17"/>
  <c r="BL74" i="17" s="1"/>
  <c r="AK74" i="17"/>
  <c r="BK74" i="17" s="1"/>
  <c r="AJ74" i="17"/>
  <c r="AI74" i="17"/>
  <c r="AH74" i="17"/>
  <c r="BH74" i="17" s="1"/>
  <c r="AG74" i="17"/>
  <c r="AF74" i="17"/>
  <c r="BF74" i="17" s="1"/>
  <c r="AE74" i="17"/>
  <c r="AD74" i="17"/>
  <c r="AC74" i="17"/>
  <c r="AB74" i="17"/>
  <c r="BB74" i="17" s="1"/>
  <c r="AA74" i="17"/>
  <c r="Z74" i="17"/>
  <c r="AZ74" i="17" s="1"/>
  <c r="Y74" i="17"/>
  <c r="X74" i="17"/>
  <c r="W74" i="17"/>
  <c r="CY73" i="17"/>
  <c r="AT73" i="17"/>
  <c r="AS73" i="17"/>
  <c r="BS73" i="17" s="1"/>
  <c r="AR73" i="17"/>
  <c r="BR73" i="17" s="1"/>
  <c r="AQ73" i="17"/>
  <c r="AP73" i="17"/>
  <c r="AO73" i="17"/>
  <c r="AN73" i="17"/>
  <c r="AM73" i="17"/>
  <c r="AL73" i="17"/>
  <c r="BL73" i="17" s="1"/>
  <c r="AK73" i="17"/>
  <c r="AJ73" i="17"/>
  <c r="AI73" i="17"/>
  <c r="AH73" i="17"/>
  <c r="AG73" i="17"/>
  <c r="BG73" i="17" s="1"/>
  <c r="AF73" i="17"/>
  <c r="BF73" i="17" s="1"/>
  <c r="AE73" i="17"/>
  <c r="AD73" i="17"/>
  <c r="AC73" i="17"/>
  <c r="AB73" i="17"/>
  <c r="AA73" i="17"/>
  <c r="Z73" i="17"/>
  <c r="AZ73" i="17" s="1"/>
  <c r="Y73" i="17"/>
  <c r="X73" i="17"/>
  <c r="W73" i="17"/>
  <c r="AT72" i="17"/>
  <c r="AS72" i="17"/>
  <c r="AR72" i="17"/>
  <c r="BR72" i="17" s="1"/>
  <c r="AQ72" i="17"/>
  <c r="AP72" i="17"/>
  <c r="AO72" i="17"/>
  <c r="BO72" i="17" s="1"/>
  <c r="AN72" i="17"/>
  <c r="AM72" i="17"/>
  <c r="AL72" i="17"/>
  <c r="BL72" i="17" s="1"/>
  <c r="AK72" i="17"/>
  <c r="AJ72" i="17"/>
  <c r="AI72" i="17"/>
  <c r="AH72" i="17"/>
  <c r="AG72" i="17"/>
  <c r="AF72" i="17"/>
  <c r="BF72" i="17" s="1"/>
  <c r="AE72" i="17"/>
  <c r="AD72" i="17"/>
  <c r="AC72" i="17"/>
  <c r="BC72" i="17" s="1"/>
  <c r="AB72" i="17"/>
  <c r="AA72" i="17"/>
  <c r="Z72" i="17"/>
  <c r="AZ72" i="17" s="1"/>
  <c r="Y72" i="17"/>
  <c r="X72" i="17"/>
  <c r="W72" i="17"/>
  <c r="AT71" i="17"/>
  <c r="BT71" i="17" s="1"/>
  <c r="AS71" i="17"/>
  <c r="BS71" i="17" s="1"/>
  <c r="AR71" i="17"/>
  <c r="BR71" i="17" s="1"/>
  <c r="AQ71" i="17"/>
  <c r="AP71" i="17"/>
  <c r="AO71" i="17"/>
  <c r="BO71" i="17" s="1"/>
  <c r="AN71" i="17"/>
  <c r="BN71" i="17" s="1"/>
  <c r="AM71" i="17"/>
  <c r="AL71" i="17"/>
  <c r="BL71" i="17" s="1"/>
  <c r="AK71" i="17"/>
  <c r="BK71" i="17" s="1"/>
  <c r="AJ71" i="17"/>
  <c r="AI71" i="17"/>
  <c r="AH71" i="17"/>
  <c r="BH71" i="17" s="1"/>
  <c r="AG71" i="17"/>
  <c r="BG71" i="17" s="1"/>
  <c r="AF71" i="17"/>
  <c r="BF71" i="17" s="1"/>
  <c r="AE71" i="17"/>
  <c r="AD71" i="17"/>
  <c r="AC71" i="17"/>
  <c r="BC71" i="17" s="1"/>
  <c r="AB71" i="17"/>
  <c r="BB71" i="17" s="1"/>
  <c r="AA71" i="17"/>
  <c r="Z71" i="17"/>
  <c r="AZ71" i="17" s="1"/>
  <c r="Y71" i="17"/>
  <c r="AY71" i="17" s="1"/>
  <c r="X71" i="17"/>
  <c r="W71" i="17"/>
  <c r="AT70" i="17"/>
  <c r="BT70" i="17" s="1"/>
  <c r="AS70" i="17"/>
  <c r="AR70" i="17"/>
  <c r="BR70" i="17" s="1"/>
  <c r="AQ70" i="17"/>
  <c r="AP70" i="17"/>
  <c r="AO70" i="17"/>
  <c r="AN70" i="17"/>
  <c r="BN70" i="17" s="1"/>
  <c r="AM70" i="17"/>
  <c r="AL70" i="17"/>
  <c r="BL70" i="17" s="1"/>
  <c r="AK70" i="17"/>
  <c r="AJ70" i="17"/>
  <c r="AI70" i="17"/>
  <c r="AH70" i="17"/>
  <c r="BH70" i="17" s="1"/>
  <c r="AG70" i="17"/>
  <c r="AF70" i="17"/>
  <c r="BF70" i="17" s="1"/>
  <c r="AE70" i="17"/>
  <c r="AD70" i="17"/>
  <c r="AC70" i="17"/>
  <c r="AB70" i="17"/>
  <c r="BB70" i="17" s="1"/>
  <c r="AA70" i="17"/>
  <c r="Z70" i="17"/>
  <c r="AZ70" i="17" s="1"/>
  <c r="Y70" i="17"/>
  <c r="X70" i="17"/>
  <c r="W70" i="17"/>
  <c r="AT69" i="17"/>
  <c r="BT69" i="17" s="1"/>
  <c r="AS69" i="17"/>
  <c r="AR69" i="17"/>
  <c r="BR69" i="17" s="1"/>
  <c r="AQ69" i="17"/>
  <c r="AP69" i="17"/>
  <c r="AO69" i="17"/>
  <c r="AN69" i="17"/>
  <c r="BN69" i="17" s="1"/>
  <c r="CN71" i="17" s="1"/>
  <c r="AM69" i="17"/>
  <c r="AL69" i="17"/>
  <c r="BL69" i="17" s="1"/>
  <c r="AK69" i="17"/>
  <c r="AJ69" i="17"/>
  <c r="AI69" i="17"/>
  <c r="AH69" i="17"/>
  <c r="BH69" i="17" s="1"/>
  <c r="AG69" i="17"/>
  <c r="AF69" i="17"/>
  <c r="BF69" i="17" s="1"/>
  <c r="AE69" i="17"/>
  <c r="AD69" i="17"/>
  <c r="AC69" i="17"/>
  <c r="AB69" i="17"/>
  <c r="BB69" i="17" s="1"/>
  <c r="AA69" i="17"/>
  <c r="Z69" i="17"/>
  <c r="AZ69" i="17" s="1"/>
  <c r="Y69" i="17"/>
  <c r="X69" i="17"/>
  <c r="W69" i="17"/>
  <c r="DU68" i="17"/>
  <c r="DS68" i="17"/>
  <c r="DO68" i="17"/>
  <c r="DM68" i="17"/>
  <c r="DK68" i="17"/>
  <c r="DH68" i="17"/>
  <c r="DG68" i="17"/>
  <c r="DA68" i="17"/>
  <c r="AT68" i="17"/>
  <c r="AS68" i="17"/>
  <c r="BS68" i="17" s="1"/>
  <c r="AR68" i="17"/>
  <c r="AQ68" i="17"/>
  <c r="AP68" i="17"/>
  <c r="AO68" i="17"/>
  <c r="BO68" i="17" s="1"/>
  <c r="AN68" i="17"/>
  <c r="AM68" i="17"/>
  <c r="BM68" i="17" s="1"/>
  <c r="AL68" i="17"/>
  <c r="AK68" i="17"/>
  <c r="AJ68" i="17"/>
  <c r="AI68" i="17"/>
  <c r="BI68" i="17" s="1"/>
  <c r="AH68" i="17"/>
  <c r="AG68" i="17"/>
  <c r="BG68" i="17" s="1"/>
  <c r="AF68" i="17"/>
  <c r="AE68" i="17"/>
  <c r="AD68" i="17"/>
  <c r="AC68" i="17"/>
  <c r="BC68" i="17" s="1"/>
  <c r="AB68" i="17"/>
  <c r="AA68" i="17"/>
  <c r="BA68" i="17" s="1"/>
  <c r="Z68" i="17"/>
  <c r="Y68" i="17"/>
  <c r="X68" i="17"/>
  <c r="W68" i="17"/>
  <c r="AW68" i="17" s="1"/>
  <c r="CS67" i="17"/>
  <c r="CJ67" i="17"/>
  <c r="BS67" i="17"/>
  <c r="BR67" i="17"/>
  <c r="BO67" i="17"/>
  <c r="BI67" i="17"/>
  <c r="AZ67" i="17"/>
  <c r="AW67" i="17"/>
  <c r="AR67" i="17"/>
  <c r="CR67" i="17" s="1"/>
  <c r="AQ67" i="17"/>
  <c r="BQ67" i="17" s="1"/>
  <c r="AP67" i="17"/>
  <c r="BP67" i="17" s="1"/>
  <c r="AO67" i="17"/>
  <c r="CO67" i="17" s="1"/>
  <c r="AN67" i="17"/>
  <c r="BN67" i="17" s="1"/>
  <c r="AM67" i="17"/>
  <c r="CM67" i="17" s="1"/>
  <c r="AL67" i="17"/>
  <c r="CL67" i="17" s="1"/>
  <c r="AK67" i="17"/>
  <c r="BK67" i="17" s="1"/>
  <c r="AJ67" i="17"/>
  <c r="BJ67" i="17" s="1"/>
  <c r="AI67" i="17"/>
  <c r="CI67" i="17" s="1"/>
  <c r="AH67" i="17"/>
  <c r="BH67" i="17" s="1"/>
  <c r="AG67" i="17"/>
  <c r="CG67" i="17" s="1"/>
  <c r="AF67" i="17"/>
  <c r="CF67" i="17" s="1"/>
  <c r="AE67" i="17"/>
  <c r="BE67" i="17" s="1"/>
  <c r="AD67" i="17"/>
  <c r="BD67" i="17" s="1"/>
  <c r="AC67" i="17"/>
  <c r="CC67" i="17" s="1"/>
  <c r="AB67" i="17"/>
  <c r="BB67" i="17" s="1"/>
  <c r="AA67" i="17"/>
  <c r="CA67" i="17" s="1"/>
  <c r="Z67" i="17"/>
  <c r="BZ67" i="17" s="1"/>
  <c r="Y67" i="17"/>
  <c r="AY67" i="17" s="1"/>
  <c r="X67" i="17"/>
  <c r="AX67" i="17" s="1"/>
  <c r="W67" i="17"/>
  <c r="BW67" i="17" s="1"/>
  <c r="BV66" i="17"/>
  <c r="AV66" i="17"/>
  <c r="V66" i="17"/>
  <c r="AT52" i="17"/>
  <c r="AS52" i="17"/>
  <c r="AR52" i="17"/>
  <c r="DS36" i="17" s="1"/>
  <c r="AQ52" i="17"/>
  <c r="AP52" i="17"/>
  <c r="AO52" i="17"/>
  <c r="AN52" i="17"/>
  <c r="DO36" i="17" s="1"/>
  <c r="AM52" i="17"/>
  <c r="DN36" i="17" s="1"/>
  <c r="AL52" i="17"/>
  <c r="DM36" i="17" s="1"/>
  <c r="AK52" i="17"/>
  <c r="DL36" i="17" s="1"/>
  <c r="AJ52" i="17"/>
  <c r="DK36" i="17" s="1"/>
  <c r="AI52" i="17"/>
  <c r="AH52" i="17"/>
  <c r="AG52" i="17"/>
  <c r="DH36" i="17" s="1"/>
  <c r="AF52" i="17"/>
  <c r="DG36" i="17" s="1"/>
  <c r="AE52" i="17"/>
  <c r="DF36" i="17" s="1"/>
  <c r="AD52" i="17"/>
  <c r="AC52" i="17"/>
  <c r="AB52" i="17"/>
  <c r="DC36" i="17" s="1"/>
  <c r="AA52" i="17"/>
  <c r="Z52" i="17"/>
  <c r="Y52" i="17"/>
  <c r="CZ36" i="17" s="1"/>
  <c r="X52" i="17"/>
  <c r="CY36" i="17" s="1"/>
  <c r="W52" i="17"/>
  <c r="AT51" i="17"/>
  <c r="BT51" i="17" s="1"/>
  <c r="AS51" i="17"/>
  <c r="BS51" i="17" s="1"/>
  <c r="AR51" i="17"/>
  <c r="BR51" i="17" s="1"/>
  <c r="AQ51" i="17"/>
  <c r="BQ51" i="17" s="1"/>
  <c r="AP51" i="17"/>
  <c r="BP51" i="17" s="1"/>
  <c r="AO51" i="17"/>
  <c r="BO51" i="17" s="1"/>
  <c r="AN51" i="17"/>
  <c r="BN51" i="17" s="1"/>
  <c r="AM51" i="17"/>
  <c r="BM51" i="17" s="1"/>
  <c r="AL51" i="17"/>
  <c r="BL51" i="17" s="1"/>
  <c r="AK51" i="17"/>
  <c r="BK51" i="17" s="1"/>
  <c r="AJ51" i="17"/>
  <c r="BJ51" i="17" s="1"/>
  <c r="AI51" i="17"/>
  <c r="BI51" i="17" s="1"/>
  <c r="AH51" i="17"/>
  <c r="BH51" i="17" s="1"/>
  <c r="AG51" i="17"/>
  <c r="BG51" i="17" s="1"/>
  <c r="AF51" i="17"/>
  <c r="BF51" i="17" s="1"/>
  <c r="AE51" i="17"/>
  <c r="BE51" i="17" s="1"/>
  <c r="AD51" i="17"/>
  <c r="BD51" i="17" s="1"/>
  <c r="AC51" i="17"/>
  <c r="BC51" i="17" s="1"/>
  <c r="AB51" i="17"/>
  <c r="BB51" i="17" s="1"/>
  <c r="AA51" i="17"/>
  <c r="BA51" i="17" s="1"/>
  <c r="Z51" i="17"/>
  <c r="AZ51" i="17" s="1"/>
  <c r="Y51" i="17"/>
  <c r="X51" i="17"/>
  <c r="AX51" i="17" s="1"/>
  <c r="W51" i="17"/>
  <c r="AW51" i="17" s="1"/>
  <c r="BP50" i="17"/>
  <c r="AT50" i="17"/>
  <c r="AS50" i="17"/>
  <c r="AR50" i="17"/>
  <c r="AQ50" i="17"/>
  <c r="AP50" i="17"/>
  <c r="AO50" i="17"/>
  <c r="AN50" i="17"/>
  <c r="AM50" i="17"/>
  <c r="AL50" i="17"/>
  <c r="AK50" i="17"/>
  <c r="AJ50" i="17"/>
  <c r="AI50" i="17"/>
  <c r="AH50" i="17"/>
  <c r="AG50" i="17"/>
  <c r="AF50" i="17"/>
  <c r="AE50" i="17"/>
  <c r="AD50" i="17"/>
  <c r="AC50" i="17"/>
  <c r="AB50" i="17"/>
  <c r="AA50" i="17"/>
  <c r="Z50" i="17"/>
  <c r="Y50" i="17"/>
  <c r="X50" i="17"/>
  <c r="W50" i="17"/>
  <c r="AT49" i="17"/>
  <c r="AS49" i="17"/>
  <c r="AR49" i="17"/>
  <c r="AQ49" i="17"/>
  <c r="AP49" i="17"/>
  <c r="BP49" i="17" s="1"/>
  <c r="AO49" i="17"/>
  <c r="BO49" i="17" s="1"/>
  <c r="AN49" i="17"/>
  <c r="AM49" i="17"/>
  <c r="AL49" i="17"/>
  <c r="AK49" i="17"/>
  <c r="AJ49" i="17"/>
  <c r="AI49" i="17"/>
  <c r="AH49" i="17"/>
  <c r="AG49" i="17"/>
  <c r="AF49" i="17"/>
  <c r="AE49" i="17"/>
  <c r="AD49" i="17"/>
  <c r="BD49" i="17" s="1"/>
  <c r="AC49" i="17"/>
  <c r="BC49" i="17" s="1"/>
  <c r="AB49" i="17"/>
  <c r="AA49" i="17"/>
  <c r="Z49" i="17"/>
  <c r="Y49" i="17"/>
  <c r="X49" i="17"/>
  <c r="W49" i="17"/>
  <c r="AX48" i="17"/>
  <c r="AT48" i="17"/>
  <c r="AS48" i="17"/>
  <c r="AR48" i="17"/>
  <c r="AQ48" i="17"/>
  <c r="BQ48" i="17" s="1"/>
  <c r="AP48" i="17"/>
  <c r="AO48" i="17"/>
  <c r="BO48" i="17" s="1"/>
  <c r="AN48" i="17"/>
  <c r="AM48" i="17"/>
  <c r="AL48" i="17"/>
  <c r="AK48" i="17"/>
  <c r="AJ48" i="17"/>
  <c r="AI48" i="17"/>
  <c r="BI48" i="17" s="1"/>
  <c r="AH48" i="17"/>
  <c r="AG48" i="17"/>
  <c r="AF48" i="17"/>
  <c r="AE48" i="17"/>
  <c r="AD48" i="17"/>
  <c r="AC48" i="17"/>
  <c r="BC48" i="17" s="1"/>
  <c r="AB48" i="17"/>
  <c r="AA48" i="17"/>
  <c r="Z48" i="17"/>
  <c r="Y48" i="17"/>
  <c r="AY48" i="17" s="1"/>
  <c r="X48" i="17"/>
  <c r="W48" i="17"/>
  <c r="AW48" i="17" s="1"/>
  <c r="AT47" i="17"/>
  <c r="AS47" i="17"/>
  <c r="AR47" i="17"/>
  <c r="AQ47" i="17"/>
  <c r="AP47" i="17"/>
  <c r="AO47" i="17"/>
  <c r="AN47" i="17"/>
  <c r="AM47" i="17"/>
  <c r="AL47" i="17"/>
  <c r="AK47" i="17"/>
  <c r="AJ47" i="17"/>
  <c r="AI47" i="17"/>
  <c r="AH47" i="17"/>
  <c r="AG47" i="17"/>
  <c r="AF47" i="17"/>
  <c r="AE47" i="17"/>
  <c r="AD47" i="17"/>
  <c r="AC47" i="17"/>
  <c r="AB47" i="17"/>
  <c r="AA47" i="17"/>
  <c r="Z47" i="17"/>
  <c r="Y47" i="17"/>
  <c r="X47" i="17"/>
  <c r="W47" i="17"/>
  <c r="AT46" i="17"/>
  <c r="AS46" i="17"/>
  <c r="AR46" i="17"/>
  <c r="AQ46" i="17"/>
  <c r="AP46" i="17"/>
  <c r="AO46" i="17"/>
  <c r="AN46" i="17"/>
  <c r="AM46" i="17"/>
  <c r="AL46" i="17"/>
  <c r="AK46" i="17"/>
  <c r="BK46" i="17" s="1"/>
  <c r="AJ46" i="17"/>
  <c r="AI46" i="17"/>
  <c r="AH46" i="17"/>
  <c r="AG46" i="17"/>
  <c r="AF46" i="17"/>
  <c r="AE46" i="17"/>
  <c r="BE46" i="17" s="1"/>
  <c r="AD46" i="17"/>
  <c r="AC46" i="17"/>
  <c r="AB46" i="17"/>
  <c r="AA46" i="17"/>
  <c r="Z46" i="17"/>
  <c r="Y46" i="17"/>
  <c r="X46" i="17"/>
  <c r="W46" i="17"/>
  <c r="AT45" i="17"/>
  <c r="BT45" i="17" s="1"/>
  <c r="AS45" i="17"/>
  <c r="AR45" i="17"/>
  <c r="AQ45" i="17"/>
  <c r="AP45" i="17"/>
  <c r="AO45" i="17"/>
  <c r="AN45" i="17"/>
  <c r="AM45" i="17"/>
  <c r="AL45" i="17"/>
  <c r="AK45" i="17"/>
  <c r="AJ45" i="17"/>
  <c r="AI45" i="17"/>
  <c r="AH45" i="17"/>
  <c r="BH45" i="17" s="1"/>
  <c r="AG45" i="17"/>
  <c r="AF45" i="17"/>
  <c r="AE45" i="17"/>
  <c r="AD45" i="17"/>
  <c r="AC45" i="17"/>
  <c r="AB45" i="17"/>
  <c r="AA45" i="17"/>
  <c r="Z45" i="17"/>
  <c r="Y45" i="17"/>
  <c r="AY45" i="17" s="1"/>
  <c r="X45" i="17"/>
  <c r="W45" i="17"/>
  <c r="AT44" i="17"/>
  <c r="AS44" i="17"/>
  <c r="AR44" i="17"/>
  <c r="AQ44" i="17"/>
  <c r="AP44" i="17"/>
  <c r="BP44" i="17" s="1"/>
  <c r="AO44" i="17"/>
  <c r="BO44" i="17" s="1"/>
  <c r="AN44" i="17"/>
  <c r="AM44" i="17"/>
  <c r="AL44" i="17"/>
  <c r="BL44" i="17" s="1"/>
  <c r="AK44" i="17"/>
  <c r="AJ44" i="17"/>
  <c r="AI44" i="17"/>
  <c r="BI44" i="17" s="1"/>
  <c r="AH44" i="17"/>
  <c r="AG44" i="17"/>
  <c r="AF44" i="17"/>
  <c r="AE44" i="17"/>
  <c r="AD44" i="17"/>
  <c r="BD44" i="17" s="1"/>
  <c r="AC44" i="17"/>
  <c r="BC44" i="17" s="1"/>
  <c r="AB44" i="17"/>
  <c r="AA44" i="17"/>
  <c r="Z44" i="17"/>
  <c r="AZ44" i="17" s="1"/>
  <c r="Y44" i="17"/>
  <c r="X44" i="17"/>
  <c r="W44" i="17"/>
  <c r="AW44" i="17" s="1"/>
  <c r="AT43" i="17"/>
  <c r="AS43" i="17"/>
  <c r="AR43" i="17"/>
  <c r="AQ43" i="17"/>
  <c r="AP43" i="17"/>
  <c r="BP43" i="17" s="1"/>
  <c r="AO43" i="17"/>
  <c r="AN43" i="17"/>
  <c r="AM43" i="17"/>
  <c r="AL43" i="17"/>
  <c r="BL43" i="17" s="1"/>
  <c r="AK43" i="17"/>
  <c r="AJ43" i="17"/>
  <c r="AI43" i="17"/>
  <c r="AH43" i="17"/>
  <c r="AG43" i="17"/>
  <c r="AF43" i="17"/>
  <c r="AE43" i="17"/>
  <c r="AD43" i="17"/>
  <c r="BD43" i="17" s="1"/>
  <c r="AC43" i="17"/>
  <c r="AB43" i="17"/>
  <c r="AA43" i="17"/>
  <c r="Z43" i="17"/>
  <c r="AZ43" i="17" s="1"/>
  <c r="Y43" i="17"/>
  <c r="X43" i="17"/>
  <c r="W43" i="17"/>
  <c r="AY42" i="17"/>
  <c r="AT42" i="17"/>
  <c r="AS42" i="17"/>
  <c r="BS42" i="17" s="1"/>
  <c r="AR42" i="17"/>
  <c r="AQ42" i="17"/>
  <c r="AP42" i="17"/>
  <c r="BP42" i="17" s="1"/>
  <c r="AO42" i="17"/>
  <c r="BO42" i="17" s="1"/>
  <c r="AN42" i="17"/>
  <c r="AM42" i="17"/>
  <c r="AL42" i="17"/>
  <c r="AK42" i="17"/>
  <c r="AJ42" i="17"/>
  <c r="BJ42" i="17" s="1"/>
  <c r="AI42" i="17"/>
  <c r="BI42" i="17" s="1"/>
  <c r="AH42" i="17"/>
  <c r="AG42" i="17"/>
  <c r="AF42" i="17"/>
  <c r="AE42" i="17"/>
  <c r="AD42" i="17"/>
  <c r="BD42" i="17" s="1"/>
  <c r="AC42" i="17"/>
  <c r="BC42" i="17" s="1"/>
  <c r="AB42" i="17"/>
  <c r="AA42" i="17"/>
  <c r="Z42" i="17"/>
  <c r="Y42" i="17"/>
  <c r="X42" i="17"/>
  <c r="AX42" i="17" s="1"/>
  <c r="W42" i="17"/>
  <c r="AW42" i="17" s="1"/>
  <c r="CY41" i="17"/>
  <c r="AT41" i="17"/>
  <c r="BT41" i="17" s="1"/>
  <c r="AS41" i="17"/>
  <c r="AR41" i="17"/>
  <c r="AQ41" i="17"/>
  <c r="BQ41" i="17" s="1"/>
  <c r="AP41" i="17"/>
  <c r="BP41" i="17" s="1"/>
  <c r="AO41" i="17"/>
  <c r="BO41" i="17" s="1"/>
  <c r="AN41" i="17"/>
  <c r="AM41" i="17"/>
  <c r="AL41" i="17"/>
  <c r="AK41" i="17"/>
  <c r="BK41" i="17" s="1"/>
  <c r="AJ41" i="17"/>
  <c r="AI41" i="17"/>
  <c r="BI41" i="17" s="1"/>
  <c r="AH41" i="17"/>
  <c r="BH41" i="17" s="1"/>
  <c r="AG41" i="17"/>
  <c r="AF41" i="17"/>
  <c r="AE41" i="17"/>
  <c r="BE41" i="17" s="1"/>
  <c r="AD41" i="17"/>
  <c r="BD41" i="17" s="1"/>
  <c r="AC41" i="17"/>
  <c r="BC41" i="17" s="1"/>
  <c r="AB41" i="17"/>
  <c r="AA41" i="17"/>
  <c r="Z41" i="17"/>
  <c r="Y41" i="17"/>
  <c r="AY41" i="17" s="1"/>
  <c r="X41" i="17"/>
  <c r="W41" i="17"/>
  <c r="AW41" i="17" s="1"/>
  <c r="AT40" i="17"/>
  <c r="AS40" i="17"/>
  <c r="AR40" i="17"/>
  <c r="AQ40" i="17"/>
  <c r="AP40" i="17"/>
  <c r="BP40" i="17" s="1"/>
  <c r="AO40" i="17"/>
  <c r="BO40" i="17" s="1"/>
  <c r="AN40" i="17"/>
  <c r="AM40" i="17"/>
  <c r="AL40" i="17"/>
  <c r="AK40" i="17"/>
  <c r="AJ40" i="17"/>
  <c r="AI40" i="17"/>
  <c r="BI40" i="17" s="1"/>
  <c r="AH40" i="17"/>
  <c r="AG40" i="17"/>
  <c r="AF40" i="17"/>
  <c r="AE40" i="17"/>
  <c r="AD40" i="17"/>
  <c r="BD40" i="17" s="1"/>
  <c r="AC40" i="17"/>
  <c r="BC40" i="17" s="1"/>
  <c r="AB40" i="17"/>
  <c r="AA40" i="17"/>
  <c r="Z40" i="17"/>
  <c r="Y40" i="17"/>
  <c r="X40" i="17"/>
  <c r="W40" i="17"/>
  <c r="AW40" i="17" s="1"/>
  <c r="AT39" i="17"/>
  <c r="BT39" i="17" s="1"/>
  <c r="AS39" i="17"/>
  <c r="AR39" i="17"/>
  <c r="AQ39" i="17"/>
  <c r="AP39" i="17"/>
  <c r="BP39" i="17" s="1"/>
  <c r="AO39" i="17"/>
  <c r="BO39" i="17" s="1"/>
  <c r="AN39" i="17"/>
  <c r="AM39" i="17"/>
  <c r="AL39" i="17"/>
  <c r="AK39" i="17"/>
  <c r="AJ39" i="17"/>
  <c r="AI39" i="17"/>
  <c r="BI39" i="17" s="1"/>
  <c r="AH39" i="17"/>
  <c r="BH39" i="17" s="1"/>
  <c r="AG39" i="17"/>
  <c r="AF39" i="17"/>
  <c r="AE39" i="17"/>
  <c r="AD39" i="17"/>
  <c r="BD39" i="17" s="1"/>
  <c r="AC39" i="17"/>
  <c r="BC39" i="17" s="1"/>
  <c r="AB39" i="17"/>
  <c r="AA39" i="17"/>
  <c r="Z39" i="17"/>
  <c r="Y39" i="17"/>
  <c r="X39" i="17"/>
  <c r="W39" i="17"/>
  <c r="AW39" i="17" s="1"/>
  <c r="AT38" i="17"/>
  <c r="BT38" i="17" s="1"/>
  <c r="AS38" i="17"/>
  <c r="AR38" i="17"/>
  <c r="AQ38" i="17"/>
  <c r="AP38" i="17"/>
  <c r="BP38" i="17" s="1"/>
  <c r="AO38" i="17"/>
  <c r="BO38" i="17" s="1"/>
  <c r="AN38" i="17"/>
  <c r="AM38" i="17"/>
  <c r="AL38" i="17"/>
  <c r="AK38" i="17"/>
  <c r="AJ38" i="17"/>
  <c r="AI38" i="17"/>
  <c r="BI38" i="17" s="1"/>
  <c r="AH38" i="17"/>
  <c r="BH38" i="17" s="1"/>
  <c r="AG38" i="17"/>
  <c r="AF38" i="17"/>
  <c r="AE38" i="17"/>
  <c r="AD38" i="17"/>
  <c r="BD38" i="17" s="1"/>
  <c r="AC38" i="17"/>
  <c r="BC38" i="17" s="1"/>
  <c r="AB38" i="17"/>
  <c r="AA38" i="17"/>
  <c r="Z38" i="17"/>
  <c r="Y38" i="17"/>
  <c r="X38" i="17"/>
  <c r="W38" i="17"/>
  <c r="AW38" i="17" s="1"/>
  <c r="AT37" i="17"/>
  <c r="BT37" i="17" s="1"/>
  <c r="AS37" i="17"/>
  <c r="AR37" i="17"/>
  <c r="AQ37" i="17"/>
  <c r="AP37" i="17"/>
  <c r="BP37" i="17" s="1"/>
  <c r="AO37" i="17"/>
  <c r="BO37" i="17" s="1"/>
  <c r="AN37" i="17"/>
  <c r="AM37" i="17"/>
  <c r="AL37" i="17"/>
  <c r="AK37" i="17"/>
  <c r="AJ37" i="17"/>
  <c r="AI37" i="17"/>
  <c r="BI37" i="17" s="1"/>
  <c r="AH37" i="17"/>
  <c r="BH37" i="17" s="1"/>
  <c r="AG37" i="17"/>
  <c r="AF37" i="17"/>
  <c r="AE37" i="17"/>
  <c r="AD37" i="17"/>
  <c r="BD37" i="17" s="1"/>
  <c r="AC37" i="17"/>
  <c r="BC37" i="17" s="1"/>
  <c r="AB37" i="17"/>
  <c r="AA37" i="17"/>
  <c r="Z37" i="17"/>
  <c r="Y37" i="17"/>
  <c r="X37" i="17"/>
  <c r="W37" i="17"/>
  <c r="AW37" i="17" s="1"/>
  <c r="DU36" i="17"/>
  <c r="DQ36" i="17"/>
  <c r="DP36" i="17"/>
  <c r="DJ36" i="17"/>
  <c r="DI36" i="17"/>
  <c r="DE36" i="17"/>
  <c r="DD36" i="17"/>
  <c r="DB36" i="17"/>
  <c r="DA36" i="17"/>
  <c r="CX36" i="17"/>
  <c r="AT36" i="17"/>
  <c r="AS36" i="17"/>
  <c r="AR36" i="17"/>
  <c r="AQ36" i="17"/>
  <c r="AP36" i="17"/>
  <c r="AO36" i="17"/>
  <c r="BO36" i="17" s="1"/>
  <c r="AN36" i="17"/>
  <c r="AM36" i="17"/>
  <c r="AL36" i="17"/>
  <c r="AK36" i="17"/>
  <c r="AJ36" i="17"/>
  <c r="AI36" i="17"/>
  <c r="BI36" i="17" s="1"/>
  <c r="AH36" i="17"/>
  <c r="AG36" i="17"/>
  <c r="AF36" i="17"/>
  <c r="AE36" i="17"/>
  <c r="AD36" i="17"/>
  <c r="AC36" i="17"/>
  <c r="BC36" i="17" s="1"/>
  <c r="AB36" i="17"/>
  <c r="AA36" i="17"/>
  <c r="Z36" i="17"/>
  <c r="Y36" i="17"/>
  <c r="X36" i="17"/>
  <c r="W36" i="17"/>
  <c r="AW36" i="17" s="1"/>
  <c r="CS35" i="17"/>
  <c r="CD35" i="17"/>
  <c r="BS35" i="17"/>
  <c r="BN35" i="17"/>
  <c r="AR35" i="17"/>
  <c r="BR35" i="17" s="1"/>
  <c r="AQ35" i="17"/>
  <c r="BQ35" i="17" s="1"/>
  <c r="AP35" i="17"/>
  <c r="BP35" i="17" s="1"/>
  <c r="AO35" i="17"/>
  <c r="BO35" i="17" s="1"/>
  <c r="AN35" i="17"/>
  <c r="CN35" i="17" s="1"/>
  <c r="AM35" i="17"/>
  <c r="CM35" i="17" s="1"/>
  <c r="AL35" i="17"/>
  <c r="BL35" i="17" s="1"/>
  <c r="AK35" i="17"/>
  <c r="BK35" i="17" s="1"/>
  <c r="AJ35" i="17"/>
  <c r="BJ35" i="17" s="1"/>
  <c r="AI35" i="17"/>
  <c r="CI35" i="17" s="1"/>
  <c r="AH35" i="17"/>
  <c r="CH35" i="17" s="1"/>
  <c r="AG35" i="17"/>
  <c r="CG35" i="17" s="1"/>
  <c r="AF35" i="17"/>
  <c r="BF35" i="17" s="1"/>
  <c r="AE35" i="17"/>
  <c r="BE35" i="17" s="1"/>
  <c r="AD35" i="17"/>
  <c r="BD35" i="17" s="1"/>
  <c r="AC35" i="17"/>
  <c r="BC35" i="17" s="1"/>
  <c r="AB35" i="17"/>
  <c r="CB35" i="17" s="1"/>
  <c r="AA35" i="17"/>
  <c r="CA35" i="17" s="1"/>
  <c r="Z35" i="17"/>
  <c r="AZ35" i="17" s="1"/>
  <c r="Y35" i="17"/>
  <c r="AY35" i="17" s="1"/>
  <c r="X35" i="17"/>
  <c r="AX35" i="17" s="1"/>
  <c r="W35" i="17"/>
  <c r="AW35" i="17" s="1"/>
  <c r="BV34" i="17"/>
  <c r="AV34" i="17"/>
  <c r="V34" i="17"/>
  <c r="BI83" i="17" l="1"/>
  <c r="BM83" i="17"/>
  <c r="DB68" i="17"/>
  <c r="BQ70" i="17"/>
  <c r="AW71" i="17"/>
  <c r="BA71" i="17"/>
  <c r="BE71" i="17"/>
  <c r="BI71" i="17"/>
  <c r="BM71" i="17"/>
  <c r="BQ71" i="17"/>
  <c r="AW72" i="17"/>
  <c r="BI72" i="17"/>
  <c r="BA73" i="17"/>
  <c r="BM73" i="17"/>
  <c r="AW75" i="17"/>
  <c r="BI75" i="17"/>
  <c r="BQ75" i="17"/>
  <c r="BA76" i="17"/>
  <c r="BE76" i="17"/>
  <c r="BM76" i="17"/>
  <c r="AW79" i="17"/>
  <c r="BE79" i="17"/>
  <c r="BI79" i="17"/>
  <c r="AX43" i="17"/>
  <c r="BF43" i="17"/>
  <c r="BJ43" i="17"/>
  <c r="BR43" i="17"/>
  <c r="AX44" i="17"/>
  <c r="BB44" i="17"/>
  <c r="BF44" i="17"/>
  <c r="BJ44" i="17"/>
  <c r="BR44" i="17"/>
  <c r="BB45" i="17"/>
  <c r="BN45" i="17"/>
  <c r="BJ47" i="17"/>
  <c r="AW49" i="17"/>
  <c r="BI49" i="17"/>
  <c r="BH50" i="17"/>
  <c r="BT50" i="17"/>
  <c r="AX49" i="17"/>
  <c r="BJ49" i="17"/>
  <c r="AX37" i="17"/>
  <c r="BX39" i="17" s="1"/>
  <c r="BB37" i="17"/>
  <c r="CB47" i="17" s="1"/>
  <c r="BJ37" i="17"/>
  <c r="BN37" i="17"/>
  <c r="AX38" i="17"/>
  <c r="BB38" i="17"/>
  <c r="BJ38" i="17"/>
  <c r="BN38" i="17"/>
  <c r="AX39" i="17"/>
  <c r="BB39" i="17"/>
  <c r="BJ39" i="17"/>
  <c r="BN39" i="17"/>
  <c r="AX40" i="17"/>
  <c r="BJ40" i="17"/>
  <c r="AX41" i="17"/>
  <c r="BB41" i="17"/>
  <c r="BJ41" i="17"/>
  <c r="BN41" i="17"/>
  <c r="BB50" i="17"/>
  <c r="BN50" i="17"/>
  <c r="BB68" i="17"/>
  <c r="BH68" i="17"/>
  <c r="CH74" i="17" s="1"/>
  <c r="BN68" i="17"/>
  <c r="CN82" i="17" s="1"/>
  <c r="BT68" i="17"/>
  <c r="BA69" i="17"/>
  <c r="BG69" i="17"/>
  <c r="CG79" i="17" s="1"/>
  <c r="DH69" i="17" s="1"/>
  <c r="BM69" i="17"/>
  <c r="CM69" i="17" s="1"/>
  <c r="BS69" i="17"/>
  <c r="CS69" i="17" s="1"/>
  <c r="BA70" i="17"/>
  <c r="BG70" i="17"/>
  <c r="BM70" i="17"/>
  <c r="CM70" i="17" s="1"/>
  <c r="DN69" i="17" s="1"/>
  <c r="BS70" i="17"/>
  <c r="AY72" i="17"/>
  <c r="BE72" i="17"/>
  <c r="BK72" i="17"/>
  <c r="BQ72" i="17"/>
  <c r="BB77" i="17"/>
  <c r="BH77" i="17"/>
  <c r="BN77" i="17"/>
  <c r="BT77" i="17"/>
  <c r="BB78" i="17"/>
  <c r="BH78" i="17"/>
  <c r="BN78" i="17"/>
  <c r="BT78" i="17"/>
  <c r="BP78" i="17"/>
  <c r="AX78" i="17"/>
  <c r="BD78" i="17"/>
  <c r="BJ78" i="17"/>
  <c r="AY68" i="17"/>
  <c r="BY68" i="17" s="1"/>
  <c r="BE68" i="17"/>
  <c r="CE69" i="17" s="1"/>
  <c r="BK68" i="17"/>
  <c r="CK68" i="17" s="1"/>
  <c r="BQ68" i="17"/>
  <c r="BB72" i="17"/>
  <c r="BH72" i="17"/>
  <c r="CH80" i="17" s="1"/>
  <c r="BN72" i="17"/>
  <c r="CN76" i="17" s="1"/>
  <c r="BT72" i="17"/>
  <c r="BB73" i="17"/>
  <c r="BH73" i="17"/>
  <c r="BN73" i="17"/>
  <c r="BT73" i="17"/>
  <c r="BA74" i="17"/>
  <c r="BG74" i="17"/>
  <c r="BM74" i="17"/>
  <c r="BS74" i="17"/>
  <c r="BG75" i="17"/>
  <c r="BM75" i="17"/>
  <c r="BS75" i="17"/>
  <c r="BE77" i="17"/>
  <c r="AY78" i="17"/>
  <c r="AX79" i="17"/>
  <c r="BP79" i="17"/>
  <c r="AX80" i="17"/>
  <c r="BD80" i="17"/>
  <c r="BJ80" i="17"/>
  <c r="BP80" i="17"/>
  <c r="BA78" i="17"/>
  <c r="BM78" i="17"/>
  <c r="BS78" i="17"/>
  <c r="BK81" i="17"/>
  <c r="BL36" i="17"/>
  <c r="BF37" i="17"/>
  <c r="CF38" i="17" s="1"/>
  <c r="BR37" i="17"/>
  <c r="CR37" i="17" s="1"/>
  <c r="AZ38" i="17"/>
  <c r="BL38" i="17"/>
  <c r="AZ39" i="17"/>
  <c r="BL39" i="17"/>
  <c r="CL50" i="17" s="1"/>
  <c r="AZ40" i="17"/>
  <c r="BL40" i="17"/>
  <c r="AZ41" i="17"/>
  <c r="BF41" i="17"/>
  <c r="BR41" i="17"/>
  <c r="AW45" i="17"/>
  <c r="BC45" i="17"/>
  <c r="CC45" i="17" s="1"/>
  <c r="BO45" i="17"/>
  <c r="BB46" i="17"/>
  <c r="BN46" i="17"/>
  <c r="BB47" i="17"/>
  <c r="BH47" i="17"/>
  <c r="BG48" i="17"/>
  <c r="AZ49" i="17"/>
  <c r="BF49" i="17"/>
  <c r="BR49" i="17"/>
  <c r="AX36" i="17"/>
  <c r="BD36" i="17"/>
  <c r="BJ36" i="17"/>
  <c r="CJ39" i="17" s="1"/>
  <c r="BP36" i="17"/>
  <c r="CP42" i="17" s="1"/>
  <c r="BA41" i="17"/>
  <c r="BG41" i="17"/>
  <c r="BM41" i="17"/>
  <c r="BS41" i="17"/>
  <c r="AZ42" i="17"/>
  <c r="BF42" i="17"/>
  <c r="BL42" i="17"/>
  <c r="BR42" i="17"/>
  <c r="CR44" i="17" s="1"/>
  <c r="DS37" i="17" s="1"/>
  <c r="AW47" i="17"/>
  <c r="BC47" i="17"/>
  <c r="BI47" i="17"/>
  <c r="BO47" i="17"/>
  <c r="BH48" i="17"/>
  <c r="AZ50" i="17"/>
  <c r="BF50" i="17"/>
  <c r="BL50" i="17"/>
  <c r="BR50" i="17"/>
  <c r="BF36" i="17"/>
  <c r="AZ45" i="17"/>
  <c r="BF45" i="17"/>
  <c r="BL45" i="17"/>
  <c r="BR45" i="17"/>
  <c r="BA47" i="17"/>
  <c r="BS45" i="17"/>
  <c r="AZ36" i="17"/>
  <c r="AZ46" i="17"/>
  <c r="BF46" i="17"/>
  <c r="BL46" i="17"/>
  <c r="BR46" i="17"/>
  <c r="AZ47" i="17"/>
  <c r="BF47" i="17"/>
  <c r="BL47" i="17"/>
  <c r="BR47" i="17"/>
  <c r="BH42" i="17"/>
  <c r="BR36" i="17"/>
  <c r="CR41" i="17" s="1"/>
  <c r="AZ48" i="17"/>
  <c r="BF48" i="17"/>
  <c r="BL48" i="17"/>
  <c r="BR48" i="17"/>
  <c r="AZ37" i="17"/>
  <c r="BZ41" i="17" s="1"/>
  <c r="BL37" i="17"/>
  <c r="BF38" i="17"/>
  <c r="BR38" i="17"/>
  <c r="BF39" i="17"/>
  <c r="CF39" i="17" s="1"/>
  <c r="BR39" i="17"/>
  <c r="BF40" i="17"/>
  <c r="BR40" i="17"/>
  <c r="BL41" i="17"/>
  <c r="BI45" i="17"/>
  <c r="BH46" i="17"/>
  <c r="BT46" i="17"/>
  <c r="BT47" i="17"/>
  <c r="BL49" i="17"/>
  <c r="BP48" i="17"/>
  <c r="AX68" i="17"/>
  <c r="BD68" i="17"/>
  <c r="CD69" i="17" s="1"/>
  <c r="BJ68" i="17"/>
  <c r="CJ77" i="17" s="1"/>
  <c r="BP68" i="17"/>
  <c r="AX72" i="17"/>
  <c r="BD72" i="17"/>
  <c r="BJ72" i="17"/>
  <c r="BP72" i="17"/>
  <c r="AX77" i="17"/>
  <c r="BD77" i="17"/>
  <c r="BJ77" i="17"/>
  <c r="BP77" i="17"/>
  <c r="BA79" i="17"/>
  <c r="BM79" i="17"/>
  <c r="BS79" i="17"/>
  <c r="BK82" i="17"/>
  <c r="BK83" i="17"/>
  <c r="AX73" i="17"/>
  <c r="BD73" i="17"/>
  <c r="CD74" i="17" s="1"/>
  <c r="BJ73" i="17"/>
  <c r="BP73" i="17"/>
  <c r="AX81" i="17"/>
  <c r="BD81" i="17"/>
  <c r="BJ81" i="17"/>
  <c r="BP81" i="17"/>
  <c r="AX74" i="17"/>
  <c r="BD74" i="17"/>
  <c r="BJ74" i="17"/>
  <c r="BP74" i="17"/>
  <c r="AX75" i="17"/>
  <c r="BD75" i="17"/>
  <c r="BJ75" i="17"/>
  <c r="BP75" i="17"/>
  <c r="BJ79" i="17"/>
  <c r="AX69" i="17"/>
  <c r="BD69" i="17"/>
  <c r="BJ69" i="17"/>
  <c r="BP69" i="17"/>
  <c r="AX70" i="17"/>
  <c r="BX74" i="17" s="1"/>
  <c r="BD70" i="17"/>
  <c r="BJ70" i="17"/>
  <c r="BP70" i="17"/>
  <c r="AY83" i="17"/>
  <c r="AX71" i="17"/>
  <c r="BD71" i="17"/>
  <c r="BJ71" i="17"/>
  <c r="BP71" i="17"/>
  <c r="AX76" i="17"/>
  <c r="BJ76" i="17"/>
  <c r="BP76" i="17"/>
  <c r="BL79" i="17"/>
  <c r="BR79" i="17"/>
  <c r="BS81" i="17"/>
  <c r="AX82" i="17"/>
  <c r="BD82" i="17"/>
  <c r="BJ82" i="17"/>
  <c r="BP82" i="17"/>
  <c r="AX83" i="17"/>
  <c r="BD83" i="17"/>
  <c r="BJ83" i="17"/>
  <c r="BP83" i="17"/>
  <c r="BA36" i="17"/>
  <c r="BG42" i="17"/>
  <c r="BM42" i="17"/>
  <c r="BB36" i="17"/>
  <c r="BH36" i="17"/>
  <c r="CH39" i="17" s="1"/>
  <c r="BN36" i="17"/>
  <c r="CN37" i="17" s="1"/>
  <c r="BT36" i="17"/>
  <c r="CT37" i="17" s="1"/>
  <c r="BB42" i="17"/>
  <c r="BN42" i="17"/>
  <c r="BT42" i="17"/>
  <c r="BE43" i="17"/>
  <c r="AX45" i="17"/>
  <c r="BX45" i="17" s="1"/>
  <c r="BD45" i="17"/>
  <c r="BJ45" i="17"/>
  <c r="BP45" i="17"/>
  <c r="BA46" i="17"/>
  <c r="BG46" i="17"/>
  <c r="BM46" i="17"/>
  <c r="BS46" i="17"/>
  <c r="BG47" i="17"/>
  <c r="BM47" i="17"/>
  <c r="BS47" i="17"/>
  <c r="BE49" i="17"/>
  <c r="BK49" i="17"/>
  <c r="AX50" i="17"/>
  <c r="BD50" i="17"/>
  <c r="BJ50" i="17"/>
  <c r="BM36" i="17"/>
  <c r="DT36" i="17"/>
  <c r="BS37" i="17"/>
  <c r="BS38" i="17"/>
  <c r="BS39" i="17"/>
  <c r="BS36" i="17"/>
  <c r="CS36" i="17" s="1"/>
  <c r="BG37" i="17"/>
  <c r="BG38" i="17"/>
  <c r="BA39" i="17"/>
  <c r="BM39" i="17"/>
  <c r="BM40" i="17"/>
  <c r="BM43" i="17"/>
  <c r="BA44" i="17"/>
  <c r="BM44" i="17"/>
  <c r="BA49" i="17"/>
  <c r="BG49" i="17"/>
  <c r="BM49" i="17"/>
  <c r="BS49" i="17"/>
  <c r="BQ45" i="17"/>
  <c r="BG36" i="17"/>
  <c r="BA42" i="17"/>
  <c r="BA37" i="17"/>
  <c r="BM37" i="17"/>
  <c r="BA38" i="17"/>
  <c r="BM38" i="17"/>
  <c r="BG39" i="17"/>
  <c r="BA40" i="17"/>
  <c r="BG40" i="17"/>
  <c r="BS40" i="17"/>
  <c r="BA43" i="17"/>
  <c r="BG43" i="17"/>
  <c r="BS43" i="17"/>
  <c r="BG44" i="17"/>
  <c r="BS44" i="17"/>
  <c r="BB40" i="17"/>
  <c r="BH40" i="17"/>
  <c r="BN40" i="17"/>
  <c r="BT40" i="17"/>
  <c r="BB43" i="17"/>
  <c r="BH43" i="17"/>
  <c r="BN43" i="17"/>
  <c r="BT43" i="17"/>
  <c r="BH44" i="17"/>
  <c r="BN44" i="17"/>
  <c r="BT44" i="17"/>
  <c r="BA45" i="17"/>
  <c r="BG45" i="17"/>
  <c r="BM45" i="17"/>
  <c r="AX46" i="17"/>
  <c r="BD46" i="17"/>
  <c r="BJ46" i="17"/>
  <c r="BP46" i="17"/>
  <c r="BA48" i="17"/>
  <c r="BM48" i="17"/>
  <c r="BS48" i="17"/>
  <c r="BA50" i="17"/>
  <c r="BC67" i="17"/>
  <c r="CN67" i="17"/>
  <c r="AZ68" i="17"/>
  <c r="BZ82" i="17" s="1"/>
  <c r="BF68" i="17"/>
  <c r="CF79" i="17" s="1"/>
  <c r="BL68" i="17"/>
  <c r="BR68" i="17"/>
  <c r="CR80" i="17" s="1"/>
  <c r="AY69" i="17"/>
  <c r="BE69" i="17"/>
  <c r="BK69" i="17"/>
  <c r="BQ69" i="17"/>
  <c r="AY70" i="17"/>
  <c r="BE70" i="17"/>
  <c r="BK70" i="17"/>
  <c r="BA72" i="17"/>
  <c r="CA79" i="17" s="1"/>
  <c r="BG72" i="17"/>
  <c r="BM72" i="17"/>
  <c r="BS72" i="17"/>
  <c r="AY73" i="17"/>
  <c r="BE73" i="17"/>
  <c r="BK73" i="17"/>
  <c r="BQ73" i="17"/>
  <c r="AW74" i="17"/>
  <c r="BC74" i="17"/>
  <c r="BI74" i="17"/>
  <c r="BO74" i="17"/>
  <c r="BA77" i="17"/>
  <c r="BG77" i="17"/>
  <c r="BM77" i="17"/>
  <c r="BS77" i="17"/>
  <c r="AW78" i="17"/>
  <c r="BC78" i="17"/>
  <c r="BI78" i="17"/>
  <c r="BO78" i="17"/>
  <c r="BE80" i="17"/>
  <c r="BB82" i="17"/>
  <c r="BH82" i="17"/>
  <c r="BN82" i="17"/>
  <c r="BT82" i="17"/>
  <c r="BF67" i="17"/>
  <c r="BX67" i="17"/>
  <c r="CP67" i="17"/>
  <c r="AW82" i="17"/>
  <c r="BC82" i="17"/>
  <c r="BI82" i="17"/>
  <c r="BO82" i="17"/>
  <c r="AY82" i="17"/>
  <c r="BK77" i="17"/>
  <c r="BQ78" i="17"/>
  <c r="CB67" i="17"/>
  <c r="AW77" i="17"/>
  <c r="BC77" i="17"/>
  <c r="BI77" i="17"/>
  <c r="BO77" i="17"/>
  <c r="AW81" i="17"/>
  <c r="BC81" i="17"/>
  <c r="BI81" i="17"/>
  <c r="BO81" i="17"/>
  <c r="BL67" i="17"/>
  <c r="CD67" i="17"/>
  <c r="CH67" i="17"/>
  <c r="AW69" i="17"/>
  <c r="BW69" i="17" s="1"/>
  <c r="BC69" i="17"/>
  <c r="CC69" i="17" s="1"/>
  <c r="BI69" i="17"/>
  <c r="BO69" i="17"/>
  <c r="AW70" i="17"/>
  <c r="BC70" i="17"/>
  <c r="BI70" i="17"/>
  <c r="BO70" i="17"/>
  <c r="AW73" i="17"/>
  <c r="BC73" i="17"/>
  <c r="BI73" i="17"/>
  <c r="BO73" i="17"/>
  <c r="AW76" i="17"/>
  <c r="BC76" i="17"/>
  <c r="BI76" i="17"/>
  <c r="BO76" i="17"/>
  <c r="AW80" i="17"/>
  <c r="BC80" i="17"/>
  <c r="BI80" i="17"/>
  <c r="BO80" i="17"/>
  <c r="AY81" i="17"/>
  <c r="BE81" i="17"/>
  <c r="BQ81" i="17"/>
  <c r="AZ82" i="17"/>
  <c r="BF82" i="17"/>
  <c r="CF82" i="17" s="1"/>
  <c r="BL82" i="17"/>
  <c r="BR82" i="17"/>
  <c r="BW35" i="17"/>
  <c r="AY51" i="17"/>
  <c r="BH35" i="17"/>
  <c r="BX35" i="17"/>
  <c r="CP35" i="17"/>
  <c r="AY39" i="17"/>
  <c r="BE39" i="17"/>
  <c r="BK39" i="17"/>
  <c r="BQ39" i="17"/>
  <c r="BE42" i="17"/>
  <c r="BK42" i="17"/>
  <c r="AW43" i="17"/>
  <c r="BC43" i="17"/>
  <c r="BI43" i="17"/>
  <c r="CI46" i="17" s="1"/>
  <c r="BO43" i="17"/>
  <c r="CO47" i="17" s="1"/>
  <c r="AY44" i="17"/>
  <c r="BE44" i="17"/>
  <c r="BK44" i="17"/>
  <c r="BQ44" i="17"/>
  <c r="BE45" i="17"/>
  <c r="BK45" i="17"/>
  <c r="AW46" i="17"/>
  <c r="BW49" i="17" s="1"/>
  <c r="BC46" i="17"/>
  <c r="BI46" i="17"/>
  <c r="BO46" i="17"/>
  <c r="AX47" i="17"/>
  <c r="BD47" i="17"/>
  <c r="BP47" i="17"/>
  <c r="BD48" i="17"/>
  <c r="BJ48" i="17"/>
  <c r="BB49" i="17"/>
  <c r="BH49" i="17"/>
  <c r="BN49" i="17"/>
  <c r="BT49" i="17"/>
  <c r="AW50" i="17"/>
  <c r="BC50" i="17"/>
  <c r="BI50" i="17"/>
  <c r="BO50" i="17"/>
  <c r="BI35" i="17"/>
  <c r="CC35" i="17"/>
  <c r="AY47" i="17"/>
  <c r="BE47" i="17"/>
  <c r="BK47" i="17"/>
  <c r="BQ47" i="17"/>
  <c r="BE48" i="17"/>
  <c r="BK48" i="17"/>
  <c r="CO35" i="17"/>
  <c r="AY40" i="17"/>
  <c r="BE40" i="17"/>
  <c r="BK40" i="17"/>
  <c r="BQ40" i="17"/>
  <c r="AY43" i="17"/>
  <c r="BK43" i="17"/>
  <c r="BQ43" i="17"/>
  <c r="AY46" i="17"/>
  <c r="BQ46" i="17"/>
  <c r="AY50" i="17"/>
  <c r="BE50" i="17"/>
  <c r="BK50" i="17"/>
  <c r="BQ50" i="17"/>
  <c r="AY49" i="17"/>
  <c r="BQ49" i="17"/>
  <c r="BB35" i="17"/>
  <c r="CJ35" i="17"/>
  <c r="AY36" i="17"/>
  <c r="BE36" i="17"/>
  <c r="CE36" i="17" s="1"/>
  <c r="BK36" i="17"/>
  <c r="CK36" i="17" s="1"/>
  <c r="BQ36" i="17"/>
  <c r="DR36" i="17"/>
  <c r="AY37" i="17"/>
  <c r="BE37" i="17"/>
  <c r="BK37" i="17"/>
  <c r="BQ37" i="17"/>
  <c r="AY38" i="17"/>
  <c r="BE38" i="17"/>
  <c r="BK38" i="17"/>
  <c r="BQ38" i="17"/>
  <c r="BQ42" i="17"/>
  <c r="BN47" i="17"/>
  <c r="BB48" i="17"/>
  <c r="BN48" i="17"/>
  <c r="BT48" i="17"/>
  <c r="BG50" i="17"/>
  <c r="BM50" i="17"/>
  <c r="BS50" i="17"/>
  <c r="BX68" i="17"/>
  <c r="CJ69" i="17"/>
  <c r="CK71" i="17"/>
  <c r="CF81" i="17"/>
  <c r="CL74" i="17"/>
  <c r="DM69" i="17" s="1"/>
  <c r="CR78" i="17"/>
  <c r="CR75" i="17"/>
  <c r="CR73" i="17"/>
  <c r="CR69" i="17"/>
  <c r="CA70" i="17"/>
  <c r="CA68" i="17"/>
  <c r="CA76" i="17"/>
  <c r="CG70" i="17"/>
  <c r="CG68" i="17"/>
  <c r="CM76" i="17"/>
  <c r="CM68" i="17"/>
  <c r="CS71" i="17"/>
  <c r="CS70" i="17"/>
  <c r="CS68" i="17"/>
  <c r="CB77" i="17"/>
  <c r="CB71" i="17"/>
  <c r="CB73" i="17"/>
  <c r="CB72" i="17"/>
  <c r="CB76" i="17"/>
  <c r="CB70" i="17"/>
  <c r="CB69" i="17"/>
  <c r="CB68" i="17"/>
  <c r="CB75" i="17"/>
  <c r="BH84" i="17"/>
  <c r="CH75" i="17"/>
  <c r="DI69" i="17" s="1"/>
  <c r="CH79" i="17"/>
  <c r="CH69" i="17"/>
  <c r="CN69" i="17"/>
  <c r="CT81" i="17"/>
  <c r="CT80" i="17"/>
  <c r="CT72" i="17"/>
  <c r="CT79" i="17"/>
  <c r="CT68" i="17"/>
  <c r="CT78" i="17"/>
  <c r="BW68" i="17"/>
  <c r="CC70" i="17"/>
  <c r="CC68" i="17"/>
  <c r="CI68" i="17"/>
  <c r="CO70" i="17"/>
  <c r="CO68" i="17"/>
  <c r="BA67" i="17"/>
  <c r="BG67" i="17"/>
  <c r="BM67" i="17"/>
  <c r="AY75" i="17"/>
  <c r="BE78" i="17"/>
  <c r="BK78" i="17"/>
  <c r="BK80" i="17"/>
  <c r="BE83" i="17"/>
  <c r="BQ83" i="17"/>
  <c r="BY67" i="17"/>
  <c r="CE67" i="17"/>
  <c r="CK67" i="17"/>
  <c r="CQ67" i="17"/>
  <c r="BE75" i="17"/>
  <c r="BK75" i="17"/>
  <c r="AY76" i="17"/>
  <c r="BQ76" i="17"/>
  <c r="CQ76" i="17" s="1"/>
  <c r="DR69" i="17" s="1"/>
  <c r="BE82" i="17"/>
  <c r="BQ82" i="17"/>
  <c r="CQ68" i="17"/>
  <c r="BE74" i="17"/>
  <c r="BD79" i="17"/>
  <c r="BD76" i="17"/>
  <c r="AY80" i="17"/>
  <c r="AY77" i="17"/>
  <c r="AY74" i="17"/>
  <c r="AY79" i="17"/>
  <c r="BK79" i="17"/>
  <c r="BK76" i="17"/>
  <c r="BQ80" i="17"/>
  <c r="BQ77" i="17"/>
  <c r="BQ74" i="17"/>
  <c r="BQ79" i="17"/>
  <c r="BX42" i="17"/>
  <c r="BX44" i="17"/>
  <c r="BX41" i="17"/>
  <c r="BX40" i="17"/>
  <c r="CY37" i="17" s="1"/>
  <c r="BX36" i="17"/>
  <c r="BX43" i="17"/>
  <c r="CD43" i="17"/>
  <c r="CD42" i="17"/>
  <c r="CD39" i="17"/>
  <c r="CD38" i="17"/>
  <c r="CD41" i="17"/>
  <c r="CD40" i="17"/>
  <c r="CD37" i="17"/>
  <c r="CD36" i="17"/>
  <c r="CJ47" i="17"/>
  <c r="CJ38" i="17"/>
  <c r="CJ41" i="17"/>
  <c r="CJ37" i="17"/>
  <c r="CJ42" i="17"/>
  <c r="DK37" i="17" s="1"/>
  <c r="CP39" i="17"/>
  <c r="CP37" i="17"/>
  <c r="BZ44" i="17"/>
  <c r="CF43" i="17"/>
  <c r="CG37" i="17"/>
  <c r="CM37" i="17"/>
  <c r="CS43" i="17"/>
  <c r="CQ36" i="17"/>
  <c r="CL40" i="17"/>
  <c r="CL36" i="17"/>
  <c r="CB39" i="17"/>
  <c r="CT40" i="17"/>
  <c r="CN39" i="17"/>
  <c r="CR49" i="17"/>
  <c r="BW45" i="17"/>
  <c r="BW44" i="17"/>
  <c r="BW43" i="17"/>
  <c r="BW42" i="17"/>
  <c r="BW39" i="17"/>
  <c r="BW38" i="17"/>
  <c r="BW41" i="17"/>
  <c r="BW40" i="17"/>
  <c r="BW37" i="17"/>
  <c r="BW36" i="17"/>
  <c r="CC44" i="17"/>
  <c r="CC43" i="17"/>
  <c r="CC42" i="17"/>
  <c r="CC39" i="17"/>
  <c r="CC38" i="17"/>
  <c r="CC40" i="17"/>
  <c r="CC41" i="17"/>
  <c r="CC37" i="17"/>
  <c r="CC36" i="17"/>
  <c r="CI47" i="17"/>
  <c r="CI42" i="17"/>
  <c r="DJ37" i="17" s="1"/>
  <c r="CI39" i="17"/>
  <c r="CI38" i="17"/>
  <c r="CI40" i="17"/>
  <c r="CI41" i="17"/>
  <c r="CI37" i="17"/>
  <c r="CI36" i="17"/>
  <c r="CO49" i="17"/>
  <c r="CO42" i="17"/>
  <c r="DP37" i="17" s="1"/>
  <c r="CO39" i="17"/>
  <c r="CO38" i="17"/>
  <c r="CO41" i="17"/>
  <c r="CO40" i="17"/>
  <c r="CO37" i="17"/>
  <c r="CO36" i="17"/>
  <c r="BA35" i="17"/>
  <c r="BG35" i="17"/>
  <c r="BM35" i="17"/>
  <c r="BY35" i="17"/>
  <c r="CE35" i="17"/>
  <c r="CK35" i="17"/>
  <c r="CQ35" i="17"/>
  <c r="BZ35" i="17"/>
  <c r="CF35" i="17"/>
  <c r="CL35" i="17"/>
  <c r="CR35" i="17"/>
  <c r="AT57" i="7"/>
  <c r="DU41" i="7" s="1"/>
  <c r="AS57" i="7"/>
  <c r="DT41" i="7" s="1"/>
  <c r="AR57" i="7"/>
  <c r="DS41" i="7" s="1"/>
  <c r="AQ57" i="7"/>
  <c r="DR41" i="7" s="1"/>
  <c r="AP57" i="7"/>
  <c r="DQ41" i="7" s="1"/>
  <c r="AO57" i="7"/>
  <c r="DP41" i="7" s="1"/>
  <c r="AN57" i="7"/>
  <c r="DO41" i="7" s="1"/>
  <c r="AM57" i="7"/>
  <c r="DN41" i="7" s="1"/>
  <c r="AL57" i="7"/>
  <c r="AK57" i="7"/>
  <c r="DL41" i="7" s="1"/>
  <c r="AJ57" i="7"/>
  <c r="DK41" i="7" s="1"/>
  <c r="AI57" i="7"/>
  <c r="DJ41" i="7" s="1"/>
  <c r="AH57" i="7"/>
  <c r="DI41" i="7" s="1"/>
  <c r="AG57" i="7"/>
  <c r="DH41" i="7" s="1"/>
  <c r="AF57" i="7"/>
  <c r="DG41" i="7" s="1"/>
  <c r="AE57" i="7"/>
  <c r="DF41" i="7" s="1"/>
  <c r="AD57" i="7"/>
  <c r="AC57" i="7"/>
  <c r="DD41" i="7" s="1"/>
  <c r="AB57" i="7"/>
  <c r="DC41" i="7" s="1"/>
  <c r="AA57" i="7"/>
  <c r="DB41" i="7" s="1"/>
  <c r="Z57" i="7"/>
  <c r="DA41" i="7" s="1"/>
  <c r="Y57" i="7"/>
  <c r="CZ41" i="7" s="1"/>
  <c r="X57" i="7"/>
  <c r="CY41" i="7" s="1"/>
  <c r="W57" i="7"/>
  <c r="CX41" i="7" s="1"/>
  <c r="AT56" i="7"/>
  <c r="BT56" i="7" s="1"/>
  <c r="AS56" i="7"/>
  <c r="AR56" i="7"/>
  <c r="BR56" i="7" s="1"/>
  <c r="AQ56" i="7"/>
  <c r="AP56" i="7"/>
  <c r="AO56" i="7"/>
  <c r="AN56" i="7"/>
  <c r="BN56" i="7" s="1"/>
  <c r="AM56" i="7"/>
  <c r="AL56" i="7"/>
  <c r="BL56" i="7" s="1"/>
  <c r="AK56" i="7"/>
  <c r="AJ56" i="7"/>
  <c r="AI56" i="7"/>
  <c r="BI56" i="7" s="1"/>
  <c r="AH56" i="7"/>
  <c r="BH56" i="7" s="1"/>
  <c r="AG56" i="7"/>
  <c r="AF56" i="7"/>
  <c r="BF56" i="7" s="1"/>
  <c r="AE56" i="7"/>
  <c r="AD56" i="7"/>
  <c r="AC56" i="7"/>
  <c r="AB56" i="7"/>
  <c r="BB56" i="7" s="1"/>
  <c r="AA56" i="7"/>
  <c r="Z56" i="7"/>
  <c r="AZ56" i="7" s="1"/>
  <c r="Y56" i="7"/>
  <c r="X56" i="7"/>
  <c r="W56" i="7"/>
  <c r="AW56" i="7" s="1"/>
  <c r="AT55" i="7"/>
  <c r="BT55" i="7" s="1"/>
  <c r="AS55" i="7"/>
  <c r="AR55" i="7"/>
  <c r="BR55" i="7" s="1"/>
  <c r="AQ55" i="7"/>
  <c r="AP55" i="7"/>
  <c r="AO55" i="7"/>
  <c r="AN55" i="7"/>
  <c r="BN55" i="7" s="1"/>
  <c r="AM55" i="7"/>
  <c r="AL55" i="7"/>
  <c r="BL55" i="7" s="1"/>
  <c r="AK55" i="7"/>
  <c r="AJ55" i="7"/>
  <c r="AI55" i="7"/>
  <c r="AH55" i="7"/>
  <c r="BH55" i="7" s="1"/>
  <c r="AG55" i="7"/>
  <c r="AF55" i="7"/>
  <c r="BF55" i="7" s="1"/>
  <c r="AE55" i="7"/>
  <c r="AD55" i="7"/>
  <c r="AC55" i="7"/>
  <c r="AB55" i="7"/>
  <c r="BB55" i="7" s="1"/>
  <c r="AA55" i="7"/>
  <c r="Z55" i="7"/>
  <c r="AZ55" i="7" s="1"/>
  <c r="Y55" i="7"/>
  <c r="X55" i="7"/>
  <c r="W55" i="7"/>
  <c r="AT54" i="7"/>
  <c r="BT54" i="7" s="1"/>
  <c r="AS54" i="7"/>
  <c r="BS54" i="7" s="1"/>
  <c r="AR54" i="7"/>
  <c r="BR54" i="7" s="1"/>
  <c r="AQ54" i="7"/>
  <c r="AP54" i="7"/>
  <c r="AO54" i="7"/>
  <c r="BO54" i="7" s="1"/>
  <c r="AN54" i="7"/>
  <c r="BN54" i="7" s="1"/>
  <c r="AM54" i="7"/>
  <c r="BM54" i="7" s="1"/>
  <c r="AL54" i="7"/>
  <c r="BL54" i="7" s="1"/>
  <c r="AK54" i="7"/>
  <c r="AJ54" i="7"/>
  <c r="AI54" i="7"/>
  <c r="BI54" i="7" s="1"/>
  <c r="AH54" i="7"/>
  <c r="BH54" i="7" s="1"/>
  <c r="AG54" i="7"/>
  <c r="BG54" i="7" s="1"/>
  <c r="AF54" i="7"/>
  <c r="BF54" i="7" s="1"/>
  <c r="AE54" i="7"/>
  <c r="AD54" i="7"/>
  <c r="AC54" i="7"/>
  <c r="BC54" i="7" s="1"/>
  <c r="AB54" i="7"/>
  <c r="BB54" i="7" s="1"/>
  <c r="AA54" i="7"/>
  <c r="BA54" i="7" s="1"/>
  <c r="Z54" i="7"/>
  <c r="AZ54" i="7" s="1"/>
  <c r="Y54" i="7"/>
  <c r="X54" i="7"/>
  <c r="W54" i="7"/>
  <c r="AW54" i="7" s="1"/>
  <c r="AT53" i="7"/>
  <c r="BT53" i="7" s="1"/>
  <c r="AS53" i="7"/>
  <c r="BS53" i="7" s="1"/>
  <c r="AR53" i="7"/>
  <c r="AQ53" i="7"/>
  <c r="AP53" i="7"/>
  <c r="AO53" i="7"/>
  <c r="AN53" i="7"/>
  <c r="BN53" i="7" s="1"/>
  <c r="AM53" i="7"/>
  <c r="BM53" i="7" s="1"/>
  <c r="AL53" i="7"/>
  <c r="AK53" i="7"/>
  <c r="AJ53" i="7"/>
  <c r="AI53" i="7"/>
  <c r="BI53" i="7" s="1"/>
  <c r="AH53" i="7"/>
  <c r="BH53" i="7" s="1"/>
  <c r="AG53" i="7"/>
  <c r="BG53" i="7" s="1"/>
  <c r="AF53" i="7"/>
  <c r="AE53" i="7"/>
  <c r="AD53" i="7"/>
  <c r="AC53" i="7"/>
  <c r="AB53" i="7"/>
  <c r="BB53" i="7" s="1"/>
  <c r="AA53" i="7"/>
  <c r="BA53" i="7" s="1"/>
  <c r="Z53" i="7"/>
  <c r="Y53" i="7"/>
  <c r="X53" i="7"/>
  <c r="W53" i="7"/>
  <c r="AT52" i="7"/>
  <c r="BT52" i="7" s="1"/>
  <c r="AS52" i="7"/>
  <c r="AR52" i="7"/>
  <c r="AQ52" i="7"/>
  <c r="BQ52" i="7" s="1"/>
  <c r="AP52" i="7"/>
  <c r="AO52" i="7"/>
  <c r="BO52" i="7" s="1"/>
  <c r="AN52" i="7"/>
  <c r="BN52" i="7" s="1"/>
  <c r="AM52" i="7"/>
  <c r="AL52" i="7"/>
  <c r="AK52" i="7"/>
  <c r="BK52" i="7" s="1"/>
  <c r="AJ52" i="7"/>
  <c r="AI52" i="7"/>
  <c r="BI52" i="7" s="1"/>
  <c r="AH52" i="7"/>
  <c r="BH52" i="7" s="1"/>
  <c r="AG52" i="7"/>
  <c r="AF52" i="7"/>
  <c r="AE52" i="7"/>
  <c r="BE52" i="7" s="1"/>
  <c r="AD52" i="7"/>
  <c r="AC52" i="7"/>
  <c r="BC52" i="7" s="1"/>
  <c r="AB52" i="7"/>
  <c r="BB52" i="7" s="1"/>
  <c r="AA52" i="7"/>
  <c r="Z52" i="7"/>
  <c r="Y52" i="7"/>
  <c r="AY52" i="7" s="1"/>
  <c r="X52" i="7"/>
  <c r="W52" i="7"/>
  <c r="AW52" i="7" s="1"/>
  <c r="AT51" i="7"/>
  <c r="BT51" i="7" s="1"/>
  <c r="AS51" i="7"/>
  <c r="AR51" i="7"/>
  <c r="AQ51" i="7"/>
  <c r="BQ51" i="7" s="1"/>
  <c r="AP51" i="7"/>
  <c r="AO51" i="7"/>
  <c r="BO51" i="7" s="1"/>
  <c r="AN51" i="7"/>
  <c r="BN51" i="7" s="1"/>
  <c r="AM51" i="7"/>
  <c r="AL51" i="7"/>
  <c r="AK51" i="7"/>
  <c r="BK51" i="7" s="1"/>
  <c r="AJ51" i="7"/>
  <c r="AI51" i="7"/>
  <c r="BI51" i="7" s="1"/>
  <c r="AH51" i="7"/>
  <c r="BH51" i="7" s="1"/>
  <c r="AG51" i="7"/>
  <c r="AF51" i="7"/>
  <c r="AE51" i="7"/>
  <c r="BE51" i="7" s="1"/>
  <c r="AD51" i="7"/>
  <c r="AC51" i="7"/>
  <c r="BC51" i="7" s="1"/>
  <c r="AB51" i="7"/>
  <c r="BB51" i="7" s="1"/>
  <c r="AA51" i="7"/>
  <c r="Z51" i="7"/>
  <c r="Y51" i="7"/>
  <c r="AY51" i="7" s="1"/>
  <c r="X51" i="7"/>
  <c r="W51" i="7"/>
  <c r="AW51" i="7" s="1"/>
  <c r="AT50" i="7"/>
  <c r="AS50" i="7"/>
  <c r="AR50" i="7"/>
  <c r="BR50" i="7" s="1"/>
  <c r="AQ50" i="7"/>
  <c r="BQ50" i="7" s="1"/>
  <c r="AP50" i="7"/>
  <c r="AO50" i="7"/>
  <c r="BO50" i="7" s="1"/>
  <c r="AN50" i="7"/>
  <c r="AM50" i="7"/>
  <c r="AL50" i="7"/>
  <c r="BL50" i="7" s="1"/>
  <c r="AK50" i="7"/>
  <c r="BK50" i="7" s="1"/>
  <c r="AJ50" i="7"/>
  <c r="AI50" i="7"/>
  <c r="AH50" i="7"/>
  <c r="AG50" i="7"/>
  <c r="AF50" i="7"/>
  <c r="BF50" i="7" s="1"/>
  <c r="AE50" i="7"/>
  <c r="BE50" i="7" s="1"/>
  <c r="AD50" i="7"/>
  <c r="AC50" i="7"/>
  <c r="BC50" i="7" s="1"/>
  <c r="AB50" i="7"/>
  <c r="AA50" i="7"/>
  <c r="Z50" i="7"/>
  <c r="AZ50" i="7" s="1"/>
  <c r="Y50" i="7"/>
  <c r="AY50" i="7" s="1"/>
  <c r="X50" i="7"/>
  <c r="W50" i="7"/>
  <c r="AW50" i="7" s="1"/>
  <c r="AT49" i="7"/>
  <c r="AS49" i="7"/>
  <c r="AR49" i="7"/>
  <c r="BR49" i="7" s="1"/>
  <c r="AQ49" i="7"/>
  <c r="AP49" i="7"/>
  <c r="AO49" i="7"/>
  <c r="AN49" i="7"/>
  <c r="AM49" i="7"/>
  <c r="AL49" i="7"/>
  <c r="BL49" i="7" s="1"/>
  <c r="AK49" i="7"/>
  <c r="AJ49" i="7"/>
  <c r="AI49" i="7"/>
  <c r="AH49" i="7"/>
  <c r="AG49" i="7"/>
  <c r="AF49" i="7"/>
  <c r="BF49" i="7" s="1"/>
  <c r="AE49" i="7"/>
  <c r="AD49" i="7"/>
  <c r="AC49" i="7"/>
  <c r="AB49" i="7"/>
  <c r="AA49" i="7"/>
  <c r="Z49" i="7"/>
  <c r="AZ49" i="7" s="1"/>
  <c r="Y49" i="7"/>
  <c r="X49" i="7"/>
  <c r="W49" i="7"/>
  <c r="AT48" i="7"/>
  <c r="BT48" i="7" s="1"/>
  <c r="AS48" i="7"/>
  <c r="AR48" i="7"/>
  <c r="BR48" i="7" s="1"/>
  <c r="AQ48" i="7"/>
  <c r="BQ48" i="7" s="1"/>
  <c r="AP48" i="7"/>
  <c r="AO48" i="7"/>
  <c r="AN48" i="7"/>
  <c r="AM48" i="7"/>
  <c r="AL48" i="7"/>
  <c r="BL48" i="7" s="1"/>
  <c r="AK48" i="7"/>
  <c r="BK48" i="7" s="1"/>
  <c r="AJ48" i="7"/>
  <c r="AI48" i="7"/>
  <c r="BI48" i="7" s="1"/>
  <c r="AH48" i="7"/>
  <c r="AG48" i="7"/>
  <c r="AF48" i="7"/>
  <c r="BF48" i="7" s="1"/>
  <c r="AE48" i="7"/>
  <c r="BE48" i="7" s="1"/>
  <c r="AD48" i="7"/>
  <c r="AC48" i="7"/>
  <c r="AB48" i="7"/>
  <c r="AA48" i="7"/>
  <c r="Z48" i="7"/>
  <c r="AZ48" i="7" s="1"/>
  <c r="Y48" i="7"/>
  <c r="AY48" i="7" s="1"/>
  <c r="X48" i="7"/>
  <c r="W48" i="7"/>
  <c r="CY47" i="7"/>
  <c r="AT47" i="7"/>
  <c r="AS47" i="7"/>
  <c r="AR47" i="7"/>
  <c r="AQ47" i="7"/>
  <c r="AP47" i="7"/>
  <c r="AO47" i="7"/>
  <c r="AN47" i="7"/>
  <c r="AM47" i="7"/>
  <c r="AL47" i="7"/>
  <c r="BL47" i="7" s="1"/>
  <c r="AK47" i="7"/>
  <c r="AJ47" i="7"/>
  <c r="AI47" i="7"/>
  <c r="BI47" i="7" s="1"/>
  <c r="AH47" i="7"/>
  <c r="AG47" i="7"/>
  <c r="BG47" i="7" s="1"/>
  <c r="AF47" i="7"/>
  <c r="AE47" i="7"/>
  <c r="AD47" i="7"/>
  <c r="AC47" i="7"/>
  <c r="AB47" i="7"/>
  <c r="AA47" i="7"/>
  <c r="Z47" i="7"/>
  <c r="AZ47" i="7" s="1"/>
  <c r="Y47" i="7"/>
  <c r="X47" i="7"/>
  <c r="W47" i="7"/>
  <c r="AT46" i="7"/>
  <c r="AS46" i="7"/>
  <c r="AR46" i="7"/>
  <c r="AQ46" i="7"/>
  <c r="AP46" i="7"/>
  <c r="AO46" i="7"/>
  <c r="AN46" i="7"/>
  <c r="AM46" i="7"/>
  <c r="AL46" i="7"/>
  <c r="AK46" i="7"/>
  <c r="AJ46" i="7"/>
  <c r="AI46" i="7"/>
  <c r="AH46" i="7"/>
  <c r="AG46" i="7"/>
  <c r="AF46" i="7"/>
  <c r="AE46" i="7"/>
  <c r="AD46" i="7"/>
  <c r="AC46" i="7"/>
  <c r="AB46" i="7"/>
  <c r="AA46" i="7"/>
  <c r="Z46" i="7"/>
  <c r="Y46" i="7"/>
  <c r="X46" i="7"/>
  <c r="W46" i="7"/>
  <c r="AT45" i="7"/>
  <c r="AS45" i="7"/>
  <c r="AR45" i="7"/>
  <c r="AQ45" i="7"/>
  <c r="AP45" i="7"/>
  <c r="AO45" i="7"/>
  <c r="AN45" i="7"/>
  <c r="AM45" i="7"/>
  <c r="AL45" i="7"/>
  <c r="BL45" i="7" s="1"/>
  <c r="AK45" i="7"/>
  <c r="AJ45" i="7"/>
  <c r="AI45" i="7"/>
  <c r="AH45" i="7"/>
  <c r="AG45" i="7"/>
  <c r="AF45" i="7"/>
  <c r="AE45" i="7"/>
  <c r="AD45" i="7"/>
  <c r="AC45" i="7"/>
  <c r="AB45" i="7"/>
  <c r="AA45" i="7"/>
  <c r="Z45" i="7"/>
  <c r="AZ45" i="7" s="1"/>
  <c r="Y45" i="7"/>
  <c r="X45" i="7"/>
  <c r="W45" i="7"/>
  <c r="AT44" i="7"/>
  <c r="AS44" i="7"/>
  <c r="AR44" i="7"/>
  <c r="AQ44" i="7"/>
  <c r="AP44" i="7"/>
  <c r="AO44" i="7"/>
  <c r="AN44" i="7"/>
  <c r="AM44" i="7"/>
  <c r="AL44" i="7"/>
  <c r="BL44" i="7" s="1"/>
  <c r="AK44" i="7"/>
  <c r="AJ44" i="7"/>
  <c r="AI44" i="7"/>
  <c r="AH44" i="7"/>
  <c r="AG44" i="7"/>
  <c r="AF44" i="7"/>
  <c r="AE44" i="7"/>
  <c r="AD44" i="7"/>
  <c r="AC44" i="7"/>
  <c r="AB44" i="7"/>
  <c r="AA44" i="7"/>
  <c r="Z44" i="7"/>
  <c r="AZ44" i="7" s="1"/>
  <c r="Y44" i="7"/>
  <c r="X44" i="7"/>
  <c r="W44" i="7"/>
  <c r="AT43" i="7"/>
  <c r="AS43" i="7"/>
  <c r="AR43" i="7"/>
  <c r="AQ43" i="7"/>
  <c r="AP43" i="7"/>
  <c r="AO43" i="7"/>
  <c r="AN43" i="7"/>
  <c r="AM43" i="7"/>
  <c r="AL43" i="7"/>
  <c r="BL43" i="7" s="1"/>
  <c r="AK43" i="7"/>
  <c r="AJ43" i="7"/>
  <c r="AI43" i="7"/>
  <c r="AH43" i="7"/>
  <c r="AG43" i="7"/>
  <c r="AF43" i="7"/>
  <c r="AE43" i="7"/>
  <c r="AD43" i="7"/>
  <c r="AC43" i="7"/>
  <c r="AB43" i="7"/>
  <c r="AA43" i="7"/>
  <c r="Z43" i="7"/>
  <c r="AZ43" i="7" s="1"/>
  <c r="Y43" i="7"/>
  <c r="X43" i="7"/>
  <c r="W43" i="7"/>
  <c r="AT42" i="7"/>
  <c r="AS42" i="7"/>
  <c r="AR42" i="7"/>
  <c r="AQ42" i="7"/>
  <c r="AP42" i="7"/>
  <c r="AO42" i="7"/>
  <c r="BO42" i="7" s="1"/>
  <c r="AN42" i="7"/>
  <c r="AM42" i="7"/>
  <c r="AL42" i="7"/>
  <c r="BL42" i="7" s="1"/>
  <c r="AK42" i="7"/>
  <c r="AJ42" i="7"/>
  <c r="AI42" i="7"/>
  <c r="BI42" i="7" s="1"/>
  <c r="AH42" i="7"/>
  <c r="AG42" i="7"/>
  <c r="AF42" i="7"/>
  <c r="AE42" i="7"/>
  <c r="AD42" i="7"/>
  <c r="AC42" i="7"/>
  <c r="BC42" i="7" s="1"/>
  <c r="AB42" i="7"/>
  <c r="AA42" i="7"/>
  <c r="BA42" i="7" s="1"/>
  <c r="Z42" i="7"/>
  <c r="AZ42" i="7" s="1"/>
  <c r="Y42" i="7"/>
  <c r="X42" i="7"/>
  <c r="W42" i="7"/>
  <c r="AW42" i="7" s="1"/>
  <c r="DM41" i="7"/>
  <c r="AT41" i="7"/>
  <c r="AS41" i="7"/>
  <c r="BS41" i="7" s="1"/>
  <c r="AR41" i="7"/>
  <c r="BR41" i="7" s="1"/>
  <c r="AQ41" i="7"/>
  <c r="AP41" i="7"/>
  <c r="AO41" i="7"/>
  <c r="AN41" i="7"/>
  <c r="AM41" i="7"/>
  <c r="BM41" i="7" s="1"/>
  <c r="AL41" i="7"/>
  <c r="BL41" i="7" s="1"/>
  <c r="AK41" i="7"/>
  <c r="AJ41" i="7"/>
  <c r="AI41" i="7"/>
  <c r="AH41" i="7"/>
  <c r="AG41" i="7"/>
  <c r="BG41" i="7" s="1"/>
  <c r="CG41" i="7" s="1"/>
  <c r="AF41" i="7"/>
  <c r="BF41" i="7" s="1"/>
  <c r="AE41" i="7"/>
  <c r="AD41" i="7"/>
  <c r="AC41" i="7"/>
  <c r="AB41" i="7"/>
  <c r="AA41" i="7"/>
  <c r="BA41" i="7" s="1"/>
  <c r="Z41" i="7"/>
  <c r="AZ41" i="7" s="1"/>
  <c r="Y41" i="7"/>
  <c r="X41" i="7"/>
  <c r="W41" i="7"/>
  <c r="CS40" i="7"/>
  <c r="CB40" i="7"/>
  <c r="BS40" i="7"/>
  <c r="AR40" i="7"/>
  <c r="CR40" i="7" s="1"/>
  <c r="AQ40" i="7"/>
  <c r="CQ40" i="7" s="1"/>
  <c r="AP40" i="7"/>
  <c r="BP40" i="7" s="1"/>
  <c r="AO40" i="7"/>
  <c r="CO40" i="7" s="1"/>
  <c r="AN40" i="7"/>
  <c r="BN40" i="7" s="1"/>
  <c r="AM40" i="7"/>
  <c r="BM40" i="7" s="1"/>
  <c r="AL40" i="7"/>
  <c r="BL40" i="7" s="1"/>
  <c r="AK40" i="7"/>
  <c r="CK40" i="7" s="1"/>
  <c r="AJ40" i="7"/>
  <c r="BJ40" i="7" s="1"/>
  <c r="AI40" i="7"/>
  <c r="CI40" i="7" s="1"/>
  <c r="AH40" i="7"/>
  <c r="CH40" i="7" s="1"/>
  <c r="AG40" i="7"/>
  <c r="CG40" i="7" s="1"/>
  <c r="AF40" i="7"/>
  <c r="BF40" i="7" s="1"/>
  <c r="AE40" i="7"/>
  <c r="CE40" i="7" s="1"/>
  <c r="AD40" i="7"/>
  <c r="BD40" i="7" s="1"/>
  <c r="AC40" i="7"/>
  <c r="CC40" i="7" s="1"/>
  <c r="AB40" i="7"/>
  <c r="BB40" i="7" s="1"/>
  <c r="AA40" i="7"/>
  <c r="CA40" i="7" s="1"/>
  <c r="Z40" i="7"/>
  <c r="BZ40" i="7" s="1"/>
  <c r="Y40" i="7"/>
  <c r="BY40" i="7" s="1"/>
  <c r="X40" i="7"/>
  <c r="AX40" i="7" s="1"/>
  <c r="W40" i="7"/>
  <c r="BW40" i="7" s="1"/>
  <c r="BW39" i="7"/>
  <c r="AW39" i="7"/>
  <c r="W39" i="7"/>
  <c r="CI73" i="17" l="1"/>
  <c r="CS82" i="17"/>
  <c r="CP73" i="17"/>
  <c r="CG78" i="17"/>
  <c r="CD76" i="17"/>
  <c r="CC71" i="17"/>
  <c r="CN80" i="17"/>
  <c r="CG69" i="17"/>
  <c r="CR72" i="17"/>
  <c r="CR76" i="17"/>
  <c r="DS69" i="17" s="1"/>
  <c r="CE68" i="17"/>
  <c r="BO84" i="17"/>
  <c r="CQ75" i="17"/>
  <c r="CK75" i="17"/>
  <c r="BX78" i="17"/>
  <c r="CB74" i="17"/>
  <c r="CB81" i="17"/>
  <c r="CA80" i="17"/>
  <c r="CN79" i="17"/>
  <c r="CN78" i="17"/>
  <c r="CH82" i="17"/>
  <c r="CN68" i="17"/>
  <c r="CH70" i="17"/>
  <c r="CH71" i="17"/>
  <c r="CR70" i="17"/>
  <c r="CR77" i="17"/>
  <c r="BZ74" i="17"/>
  <c r="CE70" i="17"/>
  <c r="BT84" i="17"/>
  <c r="CM50" i="17"/>
  <c r="CH41" i="17"/>
  <c r="CL44" i="17"/>
  <c r="CF49" i="17"/>
  <c r="CP43" i="17"/>
  <c r="CM40" i="17"/>
  <c r="CB37" i="17"/>
  <c r="CK46" i="17"/>
  <c r="CH42" i="17"/>
  <c r="CB42" i="17"/>
  <c r="CM38" i="17"/>
  <c r="DN37" i="17" s="1"/>
  <c r="CF37" i="17"/>
  <c r="BZ40" i="17"/>
  <c r="BZ50" i="17"/>
  <c r="CP40" i="17"/>
  <c r="DQ37" i="17" s="1"/>
  <c r="CP45" i="17"/>
  <c r="CJ36" i="17"/>
  <c r="BX38" i="17"/>
  <c r="CC51" i="17"/>
  <c r="BP52" i="17"/>
  <c r="CH44" i="17"/>
  <c r="CG40" i="17"/>
  <c r="CS47" i="17"/>
  <c r="BZ51" i="17"/>
  <c r="CF48" i="17"/>
  <c r="CD45" i="17"/>
  <c r="CL42" i="17"/>
  <c r="DM37" i="17" s="1"/>
  <c r="CL49" i="17"/>
  <c r="CD46" i="17"/>
  <c r="CA39" i="17"/>
  <c r="CK37" i="17"/>
  <c r="CA36" i="17"/>
  <c r="BZ45" i="17"/>
  <c r="CP44" i="17"/>
  <c r="CR47" i="17"/>
  <c r="CR48" i="17"/>
  <c r="CJ43" i="17"/>
  <c r="CO45" i="17"/>
  <c r="CR43" i="17"/>
  <c r="CB36" i="17"/>
  <c r="CM41" i="17"/>
  <c r="CP36" i="17"/>
  <c r="CP38" i="17"/>
  <c r="CP41" i="17"/>
  <c r="DQ39" i="17" s="1"/>
  <c r="CJ40" i="17"/>
  <c r="CJ44" i="17"/>
  <c r="BX37" i="17"/>
  <c r="CQ37" i="17"/>
  <c r="CJ51" i="17"/>
  <c r="DK39" i="17" s="1"/>
  <c r="BB52" i="17"/>
  <c r="BZ48" i="17"/>
  <c r="BD43" i="7"/>
  <c r="BF42" i="7"/>
  <c r="BR42" i="7"/>
  <c r="CR43" i="7" s="1"/>
  <c r="BF43" i="7"/>
  <c r="CF45" i="7" s="1"/>
  <c r="BR43" i="7"/>
  <c r="BF44" i="7"/>
  <c r="BR44" i="7"/>
  <c r="BF45" i="7"/>
  <c r="BR45" i="7"/>
  <c r="BF47" i="7"/>
  <c r="BR47" i="7"/>
  <c r="CG82" i="17"/>
  <c r="CN72" i="17"/>
  <c r="BN84" i="17"/>
  <c r="CB79" i="17"/>
  <c r="CC72" i="17"/>
  <c r="CN73" i="17"/>
  <c r="CH78" i="17"/>
  <c r="CA75" i="17"/>
  <c r="CC80" i="17"/>
  <c r="CT83" i="17"/>
  <c r="CH76" i="17"/>
  <c r="CA69" i="17"/>
  <c r="BZ80" i="17"/>
  <c r="CT76" i="17"/>
  <c r="CT77" i="17"/>
  <c r="CN70" i="17"/>
  <c r="CN75" i="17"/>
  <c r="CN81" i="17"/>
  <c r="CH73" i="17"/>
  <c r="CH83" i="17"/>
  <c r="CB78" i="17"/>
  <c r="CM71" i="17"/>
  <c r="CG76" i="17"/>
  <c r="BG84" i="17"/>
  <c r="BA84" i="17"/>
  <c r="CA73" i="17"/>
  <c r="CR68" i="17"/>
  <c r="CR74" i="17"/>
  <c r="CR81" i="17"/>
  <c r="BZ71" i="17"/>
  <c r="CK69" i="17"/>
  <c r="CE72" i="17"/>
  <c r="CJ68" i="17"/>
  <c r="CD73" i="17"/>
  <c r="CO73" i="17"/>
  <c r="CM73" i="17"/>
  <c r="CQ69" i="17"/>
  <c r="BR84" i="17"/>
  <c r="CD70" i="17"/>
  <c r="CP75" i="17"/>
  <c r="CB80" i="17"/>
  <c r="CA82" i="17"/>
  <c r="BZ78" i="17"/>
  <c r="CJ70" i="17"/>
  <c r="CT82" i="17"/>
  <c r="CH77" i="17"/>
  <c r="CA74" i="17"/>
  <c r="BZ79" i="17"/>
  <c r="CP71" i="17"/>
  <c r="CJ82" i="17"/>
  <c r="CN83" i="17"/>
  <c r="CN77" i="17"/>
  <c r="CG77" i="17"/>
  <c r="CT70" i="17"/>
  <c r="CT71" i="17"/>
  <c r="CH81" i="17"/>
  <c r="CA78" i="17"/>
  <c r="CA77" i="17"/>
  <c r="BZ73" i="17"/>
  <c r="CE71" i="17"/>
  <c r="CD68" i="17"/>
  <c r="BX79" i="17"/>
  <c r="CA83" i="17"/>
  <c r="CA71" i="17"/>
  <c r="CT69" i="17"/>
  <c r="CG71" i="17"/>
  <c r="CI69" i="17"/>
  <c r="CT73" i="17"/>
  <c r="DU69" i="17" s="1"/>
  <c r="CG75" i="17"/>
  <c r="CP81" i="17"/>
  <c r="CT75" i="17"/>
  <c r="CT74" i="17"/>
  <c r="CN74" i="17"/>
  <c r="DO69" i="17" s="1"/>
  <c r="CH68" i="17"/>
  <c r="CH72" i="17"/>
  <c r="CG80" i="17"/>
  <c r="CA81" i="17"/>
  <c r="CA72" i="17"/>
  <c r="CR71" i="17"/>
  <c r="BZ70" i="17"/>
  <c r="AZ84" i="17"/>
  <c r="CI83" i="17"/>
  <c r="BW73" i="17"/>
  <c r="CO82" i="17"/>
  <c r="BB84" i="17"/>
  <c r="CC78" i="17"/>
  <c r="BY71" i="17"/>
  <c r="BL84" i="17"/>
  <c r="CP82" i="17"/>
  <c r="BJ84" i="17"/>
  <c r="AX84" i="17"/>
  <c r="CR50" i="17"/>
  <c r="CT46" i="17"/>
  <c r="CL45" i="17"/>
  <c r="CA37" i="17"/>
  <c r="CF50" i="17"/>
  <c r="CE47" i="17"/>
  <c r="CT49" i="17"/>
  <c r="CR46" i="17"/>
  <c r="CT36" i="17"/>
  <c r="CN44" i="17"/>
  <c r="CL47" i="17"/>
  <c r="BZ39" i="17"/>
  <c r="CR39" i="17"/>
  <c r="BN52" i="17"/>
  <c r="CL48" i="17"/>
  <c r="CM48" i="17"/>
  <c r="CA44" i="17"/>
  <c r="CF47" i="17"/>
  <c r="BZ42" i="17"/>
  <c r="CR36" i="17"/>
  <c r="CR42" i="17"/>
  <c r="CT38" i="17"/>
  <c r="CL37" i="17"/>
  <c r="CL43" i="17"/>
  <c r="CA48" i="17"/>
  <c r="CF36" i="17"/>
  <c r="CF42" i="17"/>
  <c r="DG37" i="17" s="1"/>
  <c r="BZ37" i="17"/>
  <c r="BZ43" i="17"/>
  <c r="BZ49" i="17"/>
  <c r="CP46" i="17"/>
  <c r="CJ45" i="17"/>
  <c r="CD44" i="17"/>
  <c r="CL51" i="17"/>
  <c r="DM39" i="17" s="1"/>
  <c r="CF40" i="17"/>
  <c r="BK52" i="17"/>
  <c r="BW50" i="17"/>
  <c r="CS44" i="17"/>
  <c r="DT37" i="17" s="1"/>
  <c r="CR45" i="17"/>
  <c r="CR51" i="17"/>
  <c r="DS39" i="17" s="1"/>
  <c r="CT39" i="17"/>
  <c r="CL38" i="17"/>
  <c r="BL52" i="17"/>
  <c r="CA38" i="17"/>
  <c r="CF41" i="17"/>
  <c r="CF45" i="17"/>
  <c r="CF51" i="17"/>
  <c r="DG39" i="17" s="1"/>
  <c r="BZ38" i="17"/>
  <c r="BZ46" i="17"/>
  <c r="AZ52" i="17"/>
  <c r="DQ38" i="17"/>
  <c r="CD47" i="17"/>
  <c r="CE45" i="17"/>
  <c r="DF37" i="17" s="1"/>
  <c r="CD50" i="17"/>
  <c r="CD48" i="17"/>
  <c r="CT43" i="17"/>
  <c r="CG51" i="17"/>
  <c r="BM52" i="17"/>
  <c r="CH46" i="17"/>
  <c r="BT52" i="17"/>
  <c r="CP51" i="17"/>
  <c r="CG49" i="17"/>
  <c r="CN51" i="17"/>
  <c r="CH49" i="17"/>
  <c r="CR38" i="17"/>
  <c r="CB49" i="17"/>
  <c r="CF46" i="17"/>
  <c r="CI48" i="17"/>
  <c r="CM49" i="17"/>
  <c r="CB46" i="17"/>
  <c r="CL41" i="17"/>
  <c r="CF44" i="17"/>
  <c r="BY47" i="17"/>
  <c r="CA41" i="17"/>
  <c r="CM51" i="17"/>
  <c r="DN39" i="17" s="1"/>
  <c r="CR40" i="17"/>
  <c r="CL46" i="17"/>
  <c r="BR52" i="17"/>
  <c r="CL39" i="17"/>
  <c r="BF52" i="17"/>
  <c r="BZ47" i="17"/>
  <c r="CI45" i="17"/>
  <c r="CG41" i="17"/>
  <c r="BZ36" i="17"/>
  <c r="BP42" i="7"/>
  <c r="AY41" i="7"/>
  <c r="BY51" i="7" s="1"/>
  <c r="BE41" i="7"/>
  <c r="BK41" i="7"/>
  <c r="CK41" i="7" s="1"/>
  <c r="BQ41" i="7"/>
  <c r="AY43" i="7"/>
  <c r="BE43" i="7"/>
  <c r="BK43" i="7"/>
  <c r="BQ43" i="7"/>
  <c r="AY44" i="7"/>
  <c r="BE44" i="7"/>
  <c r="BK44" i="7"/>
  <c r="BQ44" i="7"/>
  <c r="AY45" i="7"/>
  <c r="BE45" i="7"/>
  <c r="BK45" i="7"/>
  <c r="BQ45" i="7"/>
  <c r="AY46" i="7"/>
  <c r="BE46" i="7"/>
  <c r="BK46" i="7"/>
  <c r="BQ46" i="7"/>
  <c r="AY47" i="7"/>
  <c r="BE47" i="7"/>
  <c r="BK47" i="7"/>
  <c r="BQ47" i="7"/>
  <c r="AX50" i="7"/>
  <c r="BD50" i="7"/>
  <c r="BJ50" i="7"/>
  <c r="BP50" i="7"/>
  <c r="CP77" i="17"/>
  <c r="CJ72" i="17"/>
  <c r="CC83" i="17"/>
  <c r="CR82" i="17"/>
  <c r="CP83" i="17"/>
  <c r="DQ71" i="17" s="1"/>
  <c r="CD75" i="17"/>
  <c r="BX82" i="17"/>
  <c r="CO78" i="17"/>
  <c r="CI79" i="17"/>
  <c r="CC74" i="17"/>
  <c r="CG74" i="17"/>
  <c r="CG83" i="17"/>
  <c r="DH71" i="17" s="1"/>
  <c r="CR79" i="17"/>
  <c r="CL70" i="17"/>
  <c r="CF76" i="17"/>
  <c r="BZ69" i="17"/>
  <c r="BZ77" i="17"/>
  <c r="BZ83" i="17"/>
  <c r="CK74" i="17"/>
  <c r="BY72" i="17"/>
  <c r="CP80" i="17"/>
  <c r="CP79" i="17"/>
  <c r="CP78" i="17"/>
  <c r="CJ76" i="17"/>
  <c r="CJ81" i="17"/>
  <c r="CJ80" i="17"/>
  <c r="CD72" i="17"/>
  <c r="BX70" i="17"/>
  <c r="BX76" i="17"/>
  <c r="BX75" i="17"/>
  <c r="BY73" i="17"/>
  <c r="CJ83" i="17"/>
  <c r="BX80" i="17"/>
  <c r="CO72" i="17"/>
  <c r="CP74" i="17"/>
  <c r="CJ73" i="17"/>
  <c r="BX77" i="17"/>
  <c r="CI71" i="17"/>
  <c r="BW75" i="17"/>
  <c r="CM74" i="17"/>
  <c r="CG72" i="17"/>
  <c r="CG81" i="17"/>
  <c r="CR83" i="17"/>
  <c r="CF68" i="17"/>
  <c r="BZ72" i="17"/>
  <c r="BZ75" i="17"/>
  <c r="BZ81" i="17"/>
  <c r="CP69" i="17"/>
  <c r="CP72" i="17"/>
  <c r="DQ69" i="17" s="1"/>
  <c r="BP84" i="17"/>
  <c r="CJ71" i="17"/>
  <c r="CJ75" i="17"/>
  <c r="CJ74" i="17"/>
  <c r="DK69" i="17" s="1"/>
  <c r="CD71" i="17"/>
  <c r="BX69" i="17"/>
  <c r="BX72" i="17"/>
  <c r="CY69" i="17" s="1"/>
  <c r="BX83" i="17"/>
  <c r="CY71" i="17" s="1"/>
  <c r="CS80" i="17"/>
  <c r="CL80" i="17"/>
  <c r="BX81" i="17"/>
  <c r="CO81" i="17"/>
  <c r="CE81" i="17"/>
  <c r="CQ72" i="17"/>
  <c r="CF73" i="17"/>
  <c r="CP68" i="17"/>
  <c r="CO76" i="17"/>
  <c r="BW81" i="17"/>
  <c r="CM77" i="17"/>
  <c r="CG73" i="17"/>
  <c r="CF75" i="17"/>
  <c r="BZ68" i="17"/>
  <c r="BZ76" i="17"/>
  <c r="CP70" i="17"/>
  <c r="CP76" i="17"/>
  <c r="CJ79" i="17"/>
  <c r="CJ78" i="17"/>
  <c r="BX71" i="17"/>
  <c r="BX73" i="17"/>
  <c r="CI82" i="17"/>
  <c r="AW84" i="17"/>
  <c r="DO71" i="17"/>
  <c r="CE73" i="17"/>
  <c r="CK72" i="17"/>
  <c r="DL69" i="17" s="1"/>
  <c r="BY70" i="17"/>
  <c r="AW52" i="17"/>
  <c r="CT44" i="17"/>
  <c r="CN40" i="17"/>
  <c r="CA47" i="17"/>
  <c r="CJ46" i="17"/>
  <c r="CT47" i="17"/>
  <c r="CN42" i="17"/>
  <c r="DO37" i="17" s="1"/>
  <c r="CH45" i="17"/>
  <c r="CB45" i="17"/>
  <c r="CS51" i="17"/>
  <c r="DT39" i="17" s="1"/>
  <c r="CA46" i="17"/>
  <c r="CJ49" i="17"/>
  <c r="CD51" i="17"/>
  <c r="BQ52" i="17"/>
  <c r="CO51" i="17"/>
  <c r="CI50" i="17"/>
  <c r="BW46" i="17"/>
  <c r="CK48" i="17"/>
  <c r="CT42" i="17"/>
  <c r="CT50" i="17"/>
  <c r="CN43" i="17"/>
  <c r="CN45" i="17"/>
  <c r="CH36" i="17"/>
  <c r="CH48" i="17"/>
  <c r="CH51" i="17"/>
  <c r="DI39" i="17" s="1"/>
  <c r="CB40" i="17"/>
  <c r="CB48" i="17"/>
  <c r="CQ43" i="17"/>
  <c r="CS45" i="17"/>
  <c r="CS41" i="17"/>
  <c r="BS52" i="17"/>
  <c r="CM39" i="17"/>
  <c r="CM43" i="17"/>
  <c r="CG46" i="17"/>
  <c r="CG39" i="17"/>
  <c r="CG45" i="17"/>
  <c r="CA49" i="17"/>
  <c r="CA51" i="17"/>
  <c r="BY37" i="17"/>
  <c r="CJ50" i="17"/>
  <c r="BX50" i="17"/>
  <c r="BX51" i="17"/>
  <c r="CY39" i="17" s="1"/>
  <c r="CN47" i="17"/>
  <c r="CS37" i="17"/>
  <c r="CM47" i="17"/>
  <c r="CA42" i="17"/>
  <c r="CN48" i="17"/>
  <c r="CO50" i="17"/>
  <c r="CN41" i="17"/>
  <c r="CH47" i="17"/>
  <c r="CS42" i="17"/>
  <c r="CG42" i="17"/>
  <c r="CA50" i="17"/>
  <c r="CJ48" i="17"/>
  <c r="CB50" i="17"/>
  <c r="BX48" i="17"/>
  <c r="CO43" i="17"/>
  <c r="DP38" i="17" s="1"/>
  <c r="CI51" i="17"/>
  <c r="DJ39" i="17" s="1"/>
  <c r="BW47" i="17"/>
  <c r="CK40" i="17"/>
  <c r="DL37" i="17" s="1"/>
  <c r="CT45" i="17"/>
  <c r="CN38" i="17"/>
  <c r="CN46" i="17"/>
  <c r="CN50" i="17"/>
  <c r="CH37" i="17"/>
  <c r="CH43" i="17"/>
  <c r="DI37" i="17" s="1"/>
  <c r="BH52" i="17"/>
  <c r="CB41" i="17"/>
  <c r="CB43" i="17"/>
  <c r="CQ44" i="17"/>
  <c r="DR37" i="17" s="1"/>
  <c r="CS38" i="17"/>
  <c r="CS40" i="17"/>
  <c r="CM44" i="17"/>
  <c r="CM42" i="17"/>
  <c r="CM46" i="17"/>
  <c r="CG43" i="17"/>
  <c r="CG44" i="17"/>
  <c r="CG48" i="17"/>
  <c r="CA40" i="17"/>
  <c r="BA52" i="17"/>
  <c r="BY49" i="17"/>
  <c r="BJ52" i="17"/>
  <c r="BX46" i="17"/>
  <c r="AX52" i="17"/>
  <c r="CS46" i="17"/>
  <c r="CS50" i="17"/>
  <c r="CA43" i="17"/>
  <c r="CT41" i="17"/>
  <c r="DU37" i="17" s="1"/>
  <c r="CH38" i="17"/>
  <c r="CS49" i="17"/>
  <c r="CG38" i="17"/>
  <c r="CA45" i="17"/>
  <c r="CP47" i="17"/>
  <c r="BX47" i="17"/>
  <c r="CH50" i="17"/>
  <c r="CO44" i="17"/>
  <c r="CI44" i="17"/>
  <c r="BI52" i="17"/>
  <c r="BW48" i="17"/>
  <c r="CK41" i="17"/>
  <c r="CN36" i="17"/>
  <c r="CN49" i="17"/>
  <c r="CH40" i="17"/>
  <c r="CB38" i="17"/>
  <c r="CB44" i="17"/>
  <c r="CS48" i="17"/>
  <c r="CS39" i="17"/>
  <c r="CM36" i="17"/>
  <c r="CM45" i="17"/>
  <c r="CG36" i="17"/>
  <c r="CG47" i="17"/>
  <c r="DH37" i="17" s="1"/>
  <c r="CP50" i="17"/>
  <c r="BG52" i="17"/>
  <c r="CQ51" i="17"/>
  <c r="DR39" i="17" s="1"/>
  <c r="BE52" i="17"/>
  <c r="BY39" i="17"/>
  <c r="BD52" i="17"/>
  <c r="CC49" i="17"/>
  <c r="CK47" i="17"/>
  <c r="BM42" i="7"/>
  <c r="CM55" i="7" s="1"/>
  <c r="BN42" i="7"/>
  <c r="BG43" i="7"/>
  <c r="BA44" i="7"/>
  <c r="BG45" i="7"/>
  <c r="BG46" i="7"/>
  <c r="BM47" i="7"/>
  <c r="BD42" i="7"/>
  <c r="BJ42" i="7"/>
  <c r="AY42" i="7"/>
  <c r="BE42" i="7"/>
  <c r="CE42" i="7" s="1"/>
  <c r="BK42" i="7"/>
  <c r="CK42" i="7" s="1"/>
  <c r="BQ42" i="7"/>
  <c r="CQ46" i="7" s="1"/>
  <c r="BD47" i="7"/>
  <c r="BA48" i="7"/>
  <c r="BG48" i="7"/>
  <c r="BM48" i="7"/>
  <c r="CM48" i="7" s="1"/>
  <c r="BS48" i="7"/>
  <c r="BA49" i="7"/>
  <c r="BG49" i="7"/>
  <c r="BM49" i="7"/>
  <c r="BS49" i="7"/>
  <c r="BA50" i="7"/>
  <c r="BG50" i="7"/>
  <c r="BM50" i="7"/>
  <c r="BS50" i="7"/>
  <c r="BS42" i="7"/>
  <c r="BB42" i="7"/>
  <c r="BA43" i="7"/>
  <c r="CA45" i="7" s="1"/>
  <c r="BM44" i="7"/>
  <c r="BM45" i="7"/>
  <c r="BS46" i="7"/>
  <c r="BS47" i="7"/>
  <c r="BG42" i="7"/>
  <c r="BH42" i="7"/>
  <c r="BM43" i="7"/>
  <c r="BG44" i="7"/>
  <c r="CG49" i="7" s="1"/>
  <c r="BA45" i="7"/>
  <c r="BA46" i="7"/>
  <c r="BA47" i="7"/>
  <c r="BB43" i="7"/>
  <c r="BT42" i="7"/>
  <c r="BS43" i="7"/>
  <c r="BS44" i="7"/>
  <c r="BS45" i="7"/>
  <c r="BM46" i="7"/>
  <c r="CI77" i="17"/>
  <c r="BC84" i="17"/>
  <c r="BW79" i="17"/>
  <c r="CS78" i="17"/>
  <c r="CM81" i="17"/>
  <c r="CQ81" i="17"/>
  <c r="CK76" i="17"/>
  <c r="CQ70" i="17"/>
  <c r="CO71" i="17"/>
  <c r="CO77" i="17"/>
  <c r="CO83" i="17"/>
  <c r="CI72" i="17"/>
  <c r="CI78" i="17"/>
  <c r="BI84" i="17"/>
  <c r="CC73" i="17"/>
  <c r="CC79" i="17"/>
  <c r="BW74" i="17"/>
  <c r="BW80" i="17"/>
  <c r="CS79" i="17"/>
  <c r="CS72" i="17"/>
  <c r="CS81" i="17"/>
  <c r="CM83" i="17"/>
  <c r="BM84" i="17"/>
  <c r="CL71" i="17"/>
  <c r="CL79" i="17"/>
  <c r="CF70" i="17"/>
  <c r="CF74" i="17"/>
  <c r="DG69" i="17" s="1"/>
  <c r="CF80" i="17"/>
  <c r="CK73" i="17"/>
  <c r="CE83" i="17"/>
  <c r="BY79" i="17"/>
  <c r="CO79" i="17"/>
  <c r="CI74" i="17"/>
  <c r="DJ69" i="17" s="1"/>
  <c r="CC81" i="17"/>
  <c r="BW76" i="17"/>
  <c r="CL81" i="17"/>
  <c r="BY80" i="17"/>
  <c r="CQ73" i="17"/>
  <c r="BY74" i="17"/>
  <c r="CQ71" i="17"/>
  <c r="CO74" i="17"/>
  <c r="DP69" i="17" s="1"/>
  <c r="CO80" i="17"/>
  <c r="CI75" i="17"/>
  <c r="CI81" i="17"/>
  <c r="CC76" i="17"/>
  <c r="CC82" i="17"/>
  <c r="BW71" i="17"/>
  <c r="BW77" i="17"/>
  <c r="BW83" i="17"/>
  <c r="CB82" i="17"/>
  <c r="CS76" i="17"/>
  <c r="DT69" i="17" s="1"/>
  <c r="CS74" i="17"/>
  <c r="BS84" i="17"/>
  <c r="CM82" i="17"/>
  <c r="CM80" i="17"/>
  <c r="CM79" i="17"/>
  <c r="CL69" i="17"/>
  <c r="CL76" i="17"/>
  <c r="CL82" i="17"/>
  <c r="CF69" i="17"/>
  <c r="CF77" i="17"/>
  <c r="CF83" i="17"/>
  <c r="CK70" i="17"/>
  <c r="BY69" i="17"/>
  <c r="CI80" i="17"/>
  <c r="CC75" i="17"/>
  <c r="BW70" i="17"/>
  <c r="BW82" i="17"/>
  <c r="CS83" i="17"/>
  <c r="CL68" i="17"/>
  <c r="CL75" i="17"/>
  <c r="DM70" i="17" s="1"/>
  <c r="CQ74" i="17"/>
  <c r="CK80" i="17"/>
  <c r="CO69" i="17"/>
  <c r="CO75" i="17"/>
  <c r="CI70" i="17"/>
  <c r="CI76" i="17"/>
  <c r="CC77" i="17"/>
  <c r="BW72" i="17"/>
  <c r="BW78" i="17"/>
  <c r="CB83" i="17"/>
  <c r="CS75" i="17"/>
  <c r="CS77" i="17"/>
  <c r="CS73" i="17"/>
  <c r="CM75" i="17"/>
  <c r="CM72" i="17"/>
  <c r="CL73" i="17"/>
  <c r="CL77" i="17"/>
  <c r="CL83" i="17"/>
  <c r="CF72" i="17"/>
  <c r="CF78" i="17"/>
  <c r="BF84" i="17"/>
  <c r="CQ77" i="17"/>
  <c r="CM78" i="17"/>
  <c r="CL72" i="17"/>
  <c r="CL78" i="17"/>
  <c r="CF71" i="17"/>
  <c r="CC47" i="17"/>
  <c r="CK44" i="17"/>
  <c r="CQ42" i="17"/>
  <c r="BY41" i="17"/>
  <c r="CE50" i="17"/>
  <c r="BO52" i="17"/>
  <c r="CK38" i="17"/>
  <c r="CQ40" i="17"/>
  <c r="BY38" i="17"/>
  <c r="CO48" i="17"/>
  <c r="CI43" i="17"/>
  <c r="CI49" i="17"/>
  <c r="CC50" i="17"/>
  <c r="BW51" i="17"/>
  <c r="CK45" i="17"/>
  <c r="CK43" i="17"/>
  <c r="CB51" i="17"/>
  <c r="CQ41" i="17"/>
  <c r="CQ39" i="17"/>
  <c r="CG50" i="17"/>
  <c r="BY36" i="17"/>
  <c r="BY46" i="17"/>
  <c r="BY44" i="17"/>
  <c r="CP49" i="17"/>
  <c r="CP48" i="17"/>
  <c r="CD49" i="17"/>
  <c r="BX49" i="17"/>
  <c r="CE44" i="17"/>
  <c r="CE42" i="17"/>
  <c r="CC46" i="17"/>
  <c r="BC52" i="17"/>
  <c r="CK49" i="17"/>
  <c r="CQ46" i="17"/>
  <c r="CQ47" i="17"/>
  <c r="BY42" i="17"/>
  <c r="BY40" i="17"/>
  <c r="BY50" i="17"/>
  <c r="CE37" i="17"/>
  <c r="CE40" i="17"/>
  <c r="CE48" i="17"/>
  <c r="CQ49" i="17"/>
  <c r="BY45" i="17"/>
  <c r="CE43" i="17"/>
  <c r="CT48" i="17"/>
  <c r="CQ45" i="17"/>
  <c r="AY52" i="17"/>
  <c r="CE46" i="17"/>
  <c r="DF38" i="17" s="1"/>
  <c r="CE38" i="17"/>
  <c r="CE51" i="17"/>
  <c r="CK50" i="17"/>
  <c r="CQ50" i="17"/>
  <c r="BY51" i="17"/>
  <c r="CE41" i="17"/>
  <c r="CO46" i="17"/>
  <c r="CC48" i="17"/>
  <c r="CK51" i="17"/>
  <c r="CT51" i="17"/>
  <c r="DU39" i="17" s="1"/>
  <c r="BY48" i="17"/>
  <c r="CK42" i="17"/>
  <c r="CK39" i="17"/>
  <c r="CQ48" i="17"/>
  <c r="CQ38" i="17"/>
  <c r="BY43" i="17"/>
  <c r="CE49" i="17"/>
  <c r="CE39" i="17"/>
  <c r="BB48" i="7"/>
  <c r="BI41" i="7"/>
  <c r="AW43" i="7"/>
  <c r="BO43" i="7"/>
  <c r="BH44" i="7"/>
  <c r="BX40" i="7"/>
  <c r="AW46" i="7"/>
  <c r="BC46" i="7"/>
  <c r="BI46" i="7"/>
  <c r="BO46" i="7"/>
  <c r="AW47" i="7"/>
  <c r="BC47" i="7"/>
  <c r="BO47" i="7"/>
  <c r="BB50" i="7"/>
  <c r="BH50" i="7"/>
  <c r="BN50" i="7"/>
  <c r="BT50" i="7"/>
  <c r="BH41" i="7"/>
  <c r="BT41" i="7"/>
  <c r="BN43" i="7"/>
  <c r="BH48" i="7"/>
  <c r="AW41" i="7"/>
  <c r="BO41" i="7"/>
  <c r="BC43" i="7"/>
  <c r="BN44" i="7"/>
  <c r="BT44" i="7"/>
  <c r="BO48" i="7"/>
  <c r="BH40" i="7"/>
  <c r="BD41" i="7"/>
  <c r="BJ43" i="7"/>
  <c r="AW44" i="7"/>
  <c r="BC44" i="7"/>
  <c r="BI44" i="7"/>
  <c r="BO44" i="7"/>
  <c r="BB45" i="7"/>
  <c r="BH45" i="7"/>
  <c r="BN45" i="7"/>
  <c r="BT45" i="7"/>
  <c r="BB49" i="7"/>
  <c r="BH49" i="7"/>
  <c r="BN49" i="7"/>
  <c r="BT49" i="7"/>
  <c r="BB41" i="7"/>
  <c r="CB41" i="7" s="1"/>
  <c r="BN41" i="7"/>
  <c r="BH43" i="7"/>
  <c r="BT43" i="7"/>
  <c r="BN48" i="7"/>
  <c r="BC56" i="7"/>
  <c r="BC41" i="7"/>
  <c r="CC42" i="7" s="1"/>
  <c r="BI43" i="7"/>
  <c r="BB44" i="7"/>
  <c r="AW48" i="7"/>
  <c r="AW45" i="7"/>
  <c r="BC45" i="7"/>
  <c r="BI45" i="7"/>
  <c r="CI48" i="7" s="1"/>
  <c r="BO45" i="7"/>
  <c r="BB46" i="7"/>
  <c r="BH46" i="7"/>
  <c r="BN46" i="7"/>
  <c r="BT46" i="7"/>
  <c r="CT50" i="7" s="1"/>
  <c r="BB47" i="7"/>
  <c r="BH47" i="7"/>
  <c r="BN47" i="7"/>
  <c r="BT47" i="7"/>
  <c r="AW49" i="7"/>
  <c r="BO49" i="7"/>
  <c r="BQ84" i="17"/>
  <c r="CQ79" i="17"/>
  <c r="CK78" i="17"/>
  <c r="BK84" i="17"/>
  <c r="CE74" i="17"/>
  <c r="CE82" i="17"/>
  <c r="BY82" i="17"/>
  <c r="BY77" i="17"/>
  <c r="CD80" i="17"/>
  <c r="CD79" i="17"/>
  <c r="CK83" i="17"/>
  <c r="DL71" i="17" s="1"/>
  <c r="CD81" i="17"/>
  <c r="CQ80" i="17"/>
  <c r="CQ78" i="17"/>
  <c r="DN70" i="17"/>
  <c r="DS71" i="17"/>
  <c r="CK79" i="17"/>
  <c r="CE80" i="17"/>
  <c r="BE84" i="17"/>
  <c r="BY75" i="17"/>
  <c r="CD82" i="17"/>
  <c r="CE75" i="17"/>
  <c r="CE76" i="17"/>
  <c r="BY83" i="17"/>
  <c r="BY78" i="17"/>
  <c r="CD83" i="17"/>
  <c r="CQ82" i="17"/>
  <c r="CK77" i="17"/>
  <c r="CE77" i="17"/>
  <c r="DF69" i="17" s="1"/>
  <c r="CE78" i="17"/>
  <c r="DF70" i="17" s="1"/>
  <c r="CE79" i="17"/>
  <c r="BY81" i="17"/>
  <c r="BY76" i="17"/>
  <c r="CD78" i="17"/>
  <c r="BD84" i="17"/>
  <c r="CQ83" i="17"/>
  <c r="DR71" i="17" s="1"/>
  <c r="CK82" i="17"/>
  <c r="CK81" i="17"/>
  <c r="AY84" i="17"/>
  <c r="CD77" i="17"/>
  <c r="DN38" i="17"/>
  <c r="DI38" i="17"/>
  <c r="BA40" i="7"/>
  <c r="BG40" i="7"/>
  <c r="CN40" i="7"/>
  <c r="AX45" i="7"/>
  <c r="BD45" i="7"/>
  <c r="BJ45" i="7"/>
  <c r="BP45" i="7"/>
  <c r="AZ46" i="7"/>
  <c r="BF46" i="7"/>
  <c r="BL46" i="7"/>
  <c r="BR46" i="7"/>
  <c r="AX47" i="7"/>
  <c r="BJ47" i="7"/>
  <c r="BP47" i="7"/>
  <c r="AX48" i="7"/>
  <c r="BD48" i="7"/>
  <c r="BJ48" i="7"/>
  <c r="BP48" i="7"/>
  <c r="AY49" i="7"/>
  <c r="BE49" i="7"/>
  <c r="CE52" i="7" s="1"/>
  <c r="BK49" i="7"/>
  <c r="BQ49" i="7"/>
  <c r="BA51" i="7"/>
  <c r="BG51" i="7"/>
  <c r="BM51" i="7"/>
  <c r="BS51" i="7"/>
  <c r="BA52" i="7"/>
  <c r="BG52" i="7"/>
  <c r="BM52" i="7"/>
  <c r="BS52" i="7"/>
  <c r="AZ53" i="7"/>
  <c r="BF53" i="7"/>
  <c r="BL53" i="7"/>
  <c r="BR53" i="7"/>
  <c r="AY54" i="7"/>
  <c r="BE54" i="7"/>
  <c r="BK54" i="7"/>
  <c r="BQ54" i="7"/>
  <c r="AY55" i="7"/>
  <c r="BE55" i="7"/>
  <c r="BK55" i="7"/>
  <c r="BQ55" i="7"/>
  <c r="AY56" i="7"/>
  <c r="BE56" i="7"/>
  <c r="BK56" i="7"/>
  <c r="BQ56" i="7"/>
  <c r="BC48" i="7"/>
  <c r="BI50" i="7"/>
  <c r="CF40" i="7"/>
  <c r="AX43" i="7"/>
  <c r="BP43" i="7"/>
  <c r="AX44" i="7"/>
  <c r="BD44" i="7"/>
  <c r="BJ44" i="7"/>
  <c r="BP44" i="7"/>
  <c r="BA55" i="7"/>
  <c r="BG55" i="7"/>
  <c r="BM55" i="7"/>
  <c r="BS55" i="7"/>
  <c r="BA56" i="7"/>
  <c r="BG56" i="7"/>
  <c r="BM56" i="7"/>
  <c r="BS56" i="7"/>
  <c r="AZ40" i="7"/>
  <c r="AX41" i="7"/>
  <c r="BJ41" i="7"/>
  <c r="CJ41" i="7" s="1"/>
  <c r="BP41" i="7"/>
  <c r="CP41" i="7" s="1"/>
  <c r="DE41" i="7"/>
  <c r="AX42" i="7"/>
  <c r="AX51" i="7"/>
  <c r="BD51" i="7"/>
  <c r="BJ51" i="7"/>
  <c r="BP51" i="7"/>
  <c r="AX52" i="7"/>
  <c r="BD52" i="7"/>
  <c r="BJ52" i="7"/>
  <c r="BP52" i="7"/>
  <c r="AX46" i="7"/>
  <c r="BD46" i="7"/>
  <c r="BJ46" i="7"/>
  <c r="BP46" i="7"/>
  <c r="AX53" i="7"/>
  <c r="BD53" i="7"/>
  <c r="BJ53" i="7"/>
  <c r="BP53" i="7"/>
  <c r="CM40" i="7"/>
  <c r="BZ44" i="7"/>
  <c r="CR45" i="7"/>
  <c r="AX49" i="7"/>
  <c r="BD49" i="7"/>
  <c r="BJ49" i="7"/>
  <c r="BP49" i="7"/>
  <c r="AZ51" i="7"/>
  <c r="BF51" i="7"/>
  <c r="BL51" i="7"/>
  <c r="BR51" i="7"/>
  <c r="AZ52" i="7"/>
  <c r="BF52" i="7"/>
  <c r="BL52" i="7"/>
  <c r="BR52" i="7"/>
  <c r="AY53" i="7"/>
  <c r="BE53" i="7"/>
  <c r="BK53" i="7"/>
  <c r="BQ53" i="7"/>
  <c r="AX54" i="7"/>
  <c r="BD54" i="7"/>
  <c r="BJ54" i="7"/>
  <c r="BP54" i="7"/>
  <c r="AX55" i="7"/>
  <c r="BD55" i="7"/>
  <c r="BJ55" i="7"/>
  <c r="BP55" i="7"/>
  <c r="AX56" i="7"/>
  <c r="BD56" i="7"/>
  <c r="BJ56" i="7"/>
  <c r="BP56" i="7"/>
  <c r="BX42" i="7"/>
  <c r="BY42" i="7"/>
  <c r="BO40" i="7"/>
  <c r="CR44" i="7"/>
  <c r="BZ45" i="7"/>
  <c r="BC40" i="7"/>
  <c r="BR40" i="7"/>
  <c r="CP40" i="7"/>
  <c r="BZ43" i="7"/>
  <c r="BZ42" i="7"/>
  <c r="BZ41" i="7"/>
  <c r="CR46" i="7"/>
  <c r="CR42" i="7"/>
  <c r="CR41" i="7"/>
  <c r="CE41" i="7"/>
  <c r="CL45" i="7"/>
  <c r="AW40" i="7"/>
  <c r="CJ40" i="7"/>
  <c r="BO56" i="7"/>
  <c r="BO53" i="7"/>
  <c r="AY40" i="7"/>
  <c r="CD40" i="7"/>
  <c r="CL40" i="7"/>
  <c r="CA41" i="7"/>
  <c r="CH41" i="7"/>
  <c r="BC49" i="7"/>
  <c r="BI49" i="7"/>
  <c r="AW53" i="7"/>
  <c r="BC53" i="7"/>
  <c r="AW55" i="7"/>
  <c r="BC55" i="7"/>
  <c r="BI55" i="7"/>
  <c r="BO55" i="7"/>
  <c r="CS41" i="7"/>
  <c r="CG42" i="7"/>
  <c r="BI40" i="7"/>
  <c r="BK40" i="7"/>
  <c r="CL43" i="7"/>
  <c r="CL48" i="7"/>
  <c r="CL42" i="7"/>
  <c r="CL41" i="7"/>
  <c r="CL44" i="7"/>
  <c r="CK46" i="7"/>
  <c r="CE45" i="7"/>
  <c r="CE44" i="7"/>
  <c r="BQ40" i="7"/>
  <c r="CF42" i="7"/>
  <c r="CF41" i="7"/>
  <c r="CM41" i="7"/>
  <c r="CA42" i="7"/>
  <c r="BE40" i="7"/>
  <c r="DG71" i="17" l="1"/>
  <c r="DN71" i="17"/>
  <c r="DI71" i="17"/>
  <c r="DM71" i="17"/>
  <c r="DT71" i="17"/>
  <c r="DU71" i="17"/>
  <c r="DM38" i="17"/>
  <c r="CA43" i="7"/>
  <c r="BY41" i="7"/>
  <c r="CT48" i="7"/>
  <c r="CQ44" i="7"/>
  <c r="CF43" i="7"/>
  <c r="CF44" i="7"/>
  <c r="CR49" i="7"/>
  <c r="DS42" i="7" s="1"/>
  <c r="BY44" i="7"/>
  <c r="CR50" i="7"/>
  <c r="CS47" i="7"/>
  <c r="CE43" i="7"/>
  <c r="BY50" i="7"/>
  <c r="CF49" i="7"/>
  <c r="BZ52" i="7"/>
  <c r="CB43" i="7"/>
  <c r="CQ45" i="7"/>
  <c r="CD44" i="7"/>
  <c r="CE46" i="7"/>
  <c r="DI70" i="17"/>
  <c r="DL39" i="17"/>
  <c r="DP39" i="17"/>
  <c r="CS51" i="7"/>
  <c r="BY45" i="7"/>
  <c r="CM47" i="7"/>
  <c r="CQ52" i="7"/>
  <c r="CB45" i="7"/>
  <c r="CE47" i="7"/>
  <c r="CM46" i="7"/>
  <c r="CB42" i="7"/>
  <c r="CQ43" i="7"/>
  <c r="BY43" i="7"/>
  <c r="BY47" i="7"/>
  <c r="CQ54" i="7"/>
  <c r="BY52" i="7"/>
  <c r="CB44" i="7"/>
  <c r="BY46" i="7"/>
  <c r="CE48" i="7"/>
  <c r="CG48" i="7"/>
  <c r="CQ41" i="7"/>
  <c r="BY48" i="7"/>
  <c r="BW46" i="7"/>
  <c r="CS48" i="7"/>
  <c r="DT42" i="7" s="1"/>
  <c r="CM50" i="7"/>
  <c r="CA44" i="7"/>
  <c r="CQ48" i="7"/>
  <c r="CC41" i="7"/>
  <c r="CH52" i="7"/>
  <c r="CK48" i="7"/>
  <c r="CK47" i="7"/>
  <c r="CM44" i="7"/>
  <c r="CK43" i="7"/>
  <c r="CH42" i="7"/>
  <c r="CK45" i="7"/>
  <c r="CM43" i="7"/>
  <c r="CH48" i="7"/>
  <c r="CO48" i="7"/>
  <c r="BN57" i="7"/>
  <c r="CI46" i="7"/>
  <c r="CG44" i="7"/>
  <c r="DQ70" i="17"/>
  <c r="DJ71" i="17"/>
  <c r="DP71" i="17"/>
  <c r="DK71" i="17"/>
  <c r="DO39" i="17"/>
  <c r="DH39" i="17"/>
  <c r="CN47" i="7"/>
  <c r="CN54" i="7"/>
  <c r="CA48" i="7"/>
  <c r="CS46" i="7"/>
  <c r="CN41" i="7"/>
  <c r="CA50" i="7"/>
  <c r="CS49" i="7"/>
  <c r="BW54" i="7"/>
  <c r="CB51" i="7"/>
  <c r="CH49" i="7"/>
  <c r="CP42" i="7"/>
  <c r="BW49" i="7"/>
  <c r="CF54" i="7"/>
  <c r="CM54" i="7"/>
  <c r="CN43" i="7"/>
  <c r="CK44" i="7"/>
  <c r="CM52" i="7"/>
  <c r="CS50" i="7"/>
  <c r="CG47" i="7"/>
  <c r="CM45" i="7"/>
  <c r="CB55" i="7"/>
  <c r="CQ42" i="7"/>
  <c r="CQ47" i="7"/>
  <c r="BY49" i="7"/>
  <c r="CZ42" i="7" s="1"/>
  <c r="CC48" i="7"/>
  <c r="CP45" i="7"/>
  <c r="CI44" i="7"/>
  <c r="CS45" i="7"/>
  <c r="CM42" i="7"/>
  <c r="CN42" i="7"/>
  <c r="CS52" i="7"/>
  <c r="CA47" i="7"/>
  <c r="BZ49" i="7"/>
  <c r="BW44" i="7"/>
  <c r="CT56" i="7"/>
  <c r="CG50" i="7"/>
  <c r="CG45" i="7"/>
  <c r="CM49" i="7"/>
  <c r="CO46" i="7"/>
  <c r="CJ48" i="7"/>
  <c r="CE54" i="7"/>
  <c r="CS55" i="7"/>
  <c r="CC46" i="7"/>
  <c r="CC43" i="7"/>
  <c r="CS43" i="7"/>
  <c r="CN56" i="7"/>
  <c r="CS44" i="7"/>
  <c r="CG51" i="7"/>
  <c r="BZ50" i="7"/>
  <c r="CS42" i="7"/>
  <c r="BW52" i="7"/>
  <c r="CG46" i="7"/>
  <c r="CA49" i="7"/>
  <c r="CE50" i="7"/>
  <c r="CA46" i="7"/>
  <c r="BZ47" i="7"/>
  <c r="CC44" i="7"/>
  <c r="AY57" i="7"/>
  <c r="CT44" i="7"/>
  <c r="CA55" i="7"/>
  <c r="CE53" i="7"/>
  <c r="CM51" i="7"/>
  <c r="CG43" i="7"/>
  <c r="BZ46" i="7"/>
  <c r="CB52" i="7"/>
  <c r="CR51" i="7"/>
  <c r="BZ53" i="7"/>
  <c r="BM57" i="7"/>
  <c r="DP70" i="17"/>
  <c r="DF39" i="17"/>
  <c r="CG54" i="7"/>
  <c r="CG53" i="7"/>
  <c r="CG52" i="7"/>
  <c r="CG55" i="7"/>
  <c r="CR56" i="7"/>
  <c r="DS44" i="7" s="1"/>
  <c r="CR53" i="7"/>
  <c r="BR57" i="7"/>
  <c r="BX54" i="7"/>
  <c r="CH53" i="7"/>
  <c r="CH46" i="7"/>
  <c r="CB56" i="7"/>
  <c r="CB50" i="7"/>
  <c r="CD45" i="7"/>
  <c r="CD56" i="7"/>
  <c r="CD42" i="7"/>
  <c r="CD51" i="7"/>
  <c r="CD41" i="7"/>
  <c r="CD50" i="7"/>
  <c r="CO47" i="7"/>
  <c r="CO50" i="7"/>
  <c r="CO45" i="7"/>
  <c r="CO44" i="7"/>
  <c r="CO52" i="7"/>
  <c r="CO49" i="7"/>
  <c r="CO51" i="7"/>
  <c r="CO43" i="7"/>
  <c r="BE57" i="7"/>
  <c r="CN50" i="7"/>
  <c r="BB57" i="7"/>
  <c r="CH54" i="7"/>
  <c r="CT52" i="7"/>
  <c r="CD48" i="7"/>
  <c r="BX48" i="7"/>
  <c r="CQ53" i="7"/>
  <c r="CQ51" i="7"/>
  <c r="BQ57" i="7"/>
  <c r="CQ50" i="7"/>
  <c r="CQ56" i="7"/>
  <c r="DR44" i="7" s="1"/>
  <c r="CQ49" i="7"/>
  <c r="DR42" i="7" s="1"/>
  <c r="CL47" i="7"/>
  <c r="CL50" i="7"/>
  <c r="CL49" i="7"/>
  <c r="CB54" i="7"/>
  <c r="CH56" i="7"/>
  <c r="BW50" i="7"/>
  <c r="CL55" i="7"/>
  <c r="CN51" i="7"/>
  <c r="CN44" i="7"/>
  <c r="CN48" i="7"/>
  <c r="CB48" i="7"/>
  <c r="CH55" i="7"/>
  <c r="CL46" i="7"/>
  <c r="CO41" i="7"/>
  <c r="CQ55" i="7"/>
  <c r="CN53" i="7"/>
  <c r="CB49" i="7"/>
  <c r="CR54" i="7"/>
  <c r="CD43" i="7"/>
  <c r="CO42" i="7"/>
  <c r="CJ55" i="7"/>
  <c r="CJ53" i="7"/>
  <c r="CJ46" i="7"/>
  <c r="CJ44" i="7"/>
  <c r="CJ42" i="7"/>
  <c r="CE56" i="7"/>
  <c r="CS54" i="7"/>
  <c r="CC47" i="7"/>
  <c r="CC45" i="7"/>
  <c r="CH47" i="7"/>
  <c r="BW47" i="7"/>
  <c r="BW45" i="7"/>
  <c r="CN45" i="7"/>
  <c r="CN55" i="7"/>
  <c r="CN49" i="7"/>
  <c r="CN52" i="7"/>
  <c r="BT57" i="7"/>
  <c r="CT51" i="7"/>
  <c r="CT55" i="7"/>
  <c r="CT49" i="7"/>
  <c r="CT41" i="7"/>
  <c r="CT42" i="7"/>
  <c r="CT54" i="7"/>
  <c r="CT47" i="7"/>
  <c r="CT43" i="7"/>
  <c r="CT53" i="7"/>
  <c r="CT45" i="7"/>
  <c r="DU42" i="7" s="1"/>
  <c r="CT46" i="7"/>
  <c r="CI43" i="7"/>
  <c r="CI42" i="7"/>
  <c r="CI41" i="7"/>
  <c r="CI47" i="7"/>
  <c r="CI45" i="7"/>
  <c r="BH57" i="7"/>
  <c r="BD57" i="7"/>
  <c r="BX45" i="7"/>
  <c r="BS57" i="7"/>
  <c r="BG57" i="7"/>
  <c r="CP50" i="7"/>
  <c r="CA56" i="7"/>
  <c r="CK56" i="7"/>
  <c r="CF52" i="7"/>
  <c r="CH45" i="7"/>
  <c r="CK53" i="7"/>
  <c r="BW55" i="7"/>
  <c r="CB46" i="7"/>
  <c r="CB53" i="7"/>
  <c r="CH43" i="7"/>
  <c r="CH50" i="7"/>
  <c r="BW41" i="7"/>
  <c r="BW51" i="7"/>
  <c r="CJ56" i="7"/>
  <c r="CS56" i="7"/>
  <c r="DT44" i="7" s="1"/>
  <c r="BZ55" i="7"/>
  <c r="CE51" i="7"/>
  <c r="CH44" i="7"/>
  <c r="CN46" i="7"/>
  <c r="CB47" i="7"/>
  <c r="CH51" i="7"/>
  <c r="BZ56" i="7"/>
  <c r="BW43" i="7"/>
  <c r="BW48" i="7"/>
  <c r="CJ54" i="7"/>
  <c r="BY54" i="7"/>
  <c r="CL52" i="7"/>
  <c r="BO57" i="7"/>
  <c r="CI50" i="7"/>
  <c r="CP52" i="7"/>
  <c r="BW42" i="7"/>
  <c r="AX57" i="7"/>
  <c r="CD53" i="7"/>
  <c r="CC51" i="7"/>
  <c r="CM56" i="7"/>
  <c r="BA57" i="7"/>
  <c r="CR55" i="7"/>
  <c r="DF71" i="17"/>
  <c r="CF50" i="7"/>
  <c r="CA53" i="7"/>
  <c r="CK51" i="7"/>
  <c r="BK57" i="7"/>
  <c r="CL53" i="7"/>
  <c r="CC55" i="7"/>
  <c r="CD54" i="7"/>
  <c r="BY55" i="7"/>
  <c r="CP56" i="7"/>
  <c r="CJ51" i="7"/>
  <c r="BJ57" i="7"/>
  <c r="BX52" i="7"/>
  <c r="CA54" i="7"/>
  <c r="CF53" i="7"/>
  <c r="CE49" i="7"/>
  <c r="CE55" i="7"/>
  <c r="CK52" i="7"/>
  <c r="CL54" i="7"/>
  <c r="CM53" i="7"/>
  <c r="CS53" i="7"/>
  <c r="CR48" i="7"/>
  <c r="CR52" i="7"/>
  <c r="BZ51" i="7"/>
  <c r="AZ57" i="7"/>
  <c r="CD49" i="7"/>
  <c r="CD55" i="7"/>
  <c r="BY56" i="7"/>
  <c r="CZ44" i="7" s="1"/>
  <c r="CP44" i="7"/>
  <c r="CP51" i="7"/>
  <c r="BP57" i="7"/>
  <c r="CJ45" i="7"/>
  <c r="CJ52" i="7"/>
  <c r="BX41" i="7"/>
  <c r="BX46" i="7"/>
  <c r="BX53" i="7"/>
  <c r="CF48" i="7"/>
  <c r="CK54" i="7"/>
  <c r="CG56" i="7"/>
  <c r="CP46" i="7"/>
  <c r="CP53" i="7"/>
  <c r="BX43" i="7"/>
  <c r="BX49" i="7"/>
  <c r="BX55" i="7"/>
  <c r="CA51" i="7"/>
  <c r="CF47" i="7"/>
  <c r="CF56" i="7"/>
  <c r="CK49" i="7"/>
  <c r="CK55" i="7"/>
  <c r="CL51" i="7"/>
  <c r="BL57" i="7"/>
  <c r="BW56" i="7"/>
  <c r="CO55" i="7"/>
  <c r="CR47" i="7"/>
  <c r="BZ48" i="7"/>
  <c r="BZ54" i="7"/>
  <c r="CD46" i="7"/>
  <c r="CD52" i="7"/>
  <c r="BY53" i="7"/>
  <c r="CP47" i="7"/>
  <c r="CP48" i="7"/>
  <c r="CP54" i="7"/>
  <c r="CJ43" i="7"/>
  <c r="CJ49" i="7"/>
  <c r="BX47" i="7"/>
  <c r="BX50" i="7"/>
  <c r="BX56" i="7"/>
  <c r="CF46" i="7"/>
  <c r="CF55" i="7"/>
  <c r="CL56" i="7"/>
  <c r="CA52" i="7"/>
  <c r="CF51" i="7"/>
  <c r="BF57" i="7"/>
  <c r="CK50" i="7"/>
  <c r="CD47" i="7"/>
  <c r="CP43" i="7"/>
  <c r="CP49" i="7"/>
  <c r="CP55" i="7"/>
  <c r="CJ47" i="7"/>
  <c r="CJ50" i="7"/>
  <c r="BX44" i="7"/>
  <c r="BX51" i="7"/>
  <c r="BC57" i="7"/>
  <c r="CI52" i="7"/>
  <c r="CC54" i="7"/>
  <c r="CC49" i="7"/>
  <c r="DD43" i="7" s="1"/>
  <c r="CC56" i="7"/>
  <c r="DD44" i="7" s="1"/>
  <c r="CO56" i="7"/>
  <c r="CI51" i="7"/>
  <c r="BI57" i="7"/>
  <c r="AW57" i="7"/>
  <c r="BW53" i="7"/>
  <c r="CC53" i="7"/>
  <c r="CI55" i="7"/>
  <c r="CC50" i="7"/>
  <c r="CO54" i="7"/>
  <c r="CC52" i="7"/>
  <c r="CI54" i="7"/>
  <c r="CI53" i="7"/>
  <c r="CI49" i="7"/>
  <c r="CO53" i="7"/>
  <c r="CI56" i="7"/>
  <c r="DU44" i="7" l="1"/>
  <c r="CZ43" i="7"/>
  <c r="V1" i="17"/>
  <c r="AV1" i="17"/>
  <c r="BV1" i="17"/>
  <c r="W2" i="17"/>
  <c r="X2" i="17"/>
  <c r="Y2" i="17"/>
  <c r="AY2" i="17" s="1"/>
  <c r="Z2" i="17"/>
  <c r="AA2" i="17"/>
  <c r="BA2" i="17" s="1"/>
  <c r="AB2" i="17"/>
  <c r="BB2" i="17" s="1"/>
  <c r="AC2" i="17"/>
  <c r="AD2" i="17"/>
  <c r="CD2" i="17" s="1"/>
  <c r="AE2" i="17"/>
  <c r="BE2" i="17" s="1"/>
  <c r="AF2" i="17"/>
  <c r="BF2" i="17" s="1"/>
  <c r="AG2" i="17"/>
  <c r="BG2" i="17" s="1"/>
  <c r="AH2" i="17"/>
  <c r="BH2" i="17" s="1"/>
  <c r="AI2" i="17"/>
  <c r="AJ2" i="17"/>
  <c r="AK2" i="17"/>
  <c r="CK2" i="17" s="1"/>
  <c r="AL2" i="17"/>
  <c r="AM2" i="17"/>
  <c r="BM2" i="17" s="1"/>
  <c r="AN2" i="17"/>
  <c r="AO2" i="17"/>
  <c r="AP2" i="17"/>
  <c r="AQ2" i="17"/>
  <c r="BQ2" i="17" s="1"/>
  <c r="AR2" i="17"/>
  <c r="AZ2" i="17"/>
  <c r="BL2" i="17"/>
  <c r="BR2" i="17"/>
  <c r="BS2" i="17"/>
  <c r="BZ2" i="17"/>
  <c r="CA2" i="17"/>
  <c r="CF2" i="17"/>
  <c r="CL2" i="17"/>
  <c r="CM2" i="17"/>
  <c r="CR2" i="17"/>
  <c r="CS2" i="17"/>
  <c r="W3" i="17"/>
  <c r="X3" i="17"/>
  <c r="Y3" i="17"/>
  <c r="Z3" i="17"/>
  <c r="AA3" i="17"/>
  <c r="AB3" i="17"/>
  <c r="AC3" i="17"/>
  <c r="AD3" i="17"/>
  <c r="AE3" i="17"/>
  <c r="AF3" i="17"/>
  <c r="AG3" i="17"/>
  <c r="AH3" i="17"/>
  <c r="AI3" i="17"/>
  <c r="AJ3" i="17"/>
  <c r="AK3" i="17"/>
  <c r="AL3" i="17"/>
  <c r="AM3" i="17"/>
  <c r="AN3" i="17"/>
  <c r="AO3" i="17"/>
  <c r="AP3" i="17"/>
  <c r="AQ3" i="17"/>
  <c r="AR3" i="17"/>
  <c r="AS3" i="17"/>
  <c r="AT3" i="17"/>
  <c r="W4" i="17"/>
  <c r="X4" i="17"/>
  <c r="Y4" i="17"/>
  <c r="Z4" i="17"/>
  <c r="AA4" i="17"/>
  <c r="AB4" i="17"/>
  <c r="AC4" i="17"/>
  <c r="AD4" i="17"/>
  <c r="AE4" i="17"/>
  <c r="AF4" i="17"/>
  <c r="AG4" i="17"/>
  <c r="AH4" i="17"/>
  <c r="AI4" i="17"/>
  <c r="AJ4" i="17"/>
  <c r="AK4" i="17"/>
  <c r="AL4" i="17"/>
  <c r="AM4" i="17"/>
  <c r="AN4" i="17"/>
  <c r="AO4" i="17"/>
  <c r="AP4" i="17"/>
  <c r="AQ4" i="17"/>
  <c r="AR4" i="17"/>
  <c r="AS4" i="17"/>
  <c r="AT4" i="17"/>
  <c r="W5" i="17"/>
  <c r="X5" i="17"/>
  <c r="Y5" i="17"/>
  <c r="Z5" i="17"/>
  <c r="AA5" i="17"/>
  <c r="AB5" i="17"/>
  <c r="AC5" i="17"/>
  <c r="AD5" i="17"/>
  <c r="AE5" i="17"/>
  <c r="AF5" i="17"/>
  <c r="AG5" i="17"/>
  <c r="AH5" i="17"/>
  <c r="AI5" i="17"/>
  <c r="AJ5" i="17"/>
  <c r="AK5" i="17"/>
  <c r="AL5" i="17"/>
  <c r="AM5" i="17"/>
  <c r="AN5" i="17"/>
  <c r="AO5" i="17"/>
  <c r="AP5" i="17"/>
  <c r="AQ5" i="17"/>
  <c r="AR5" i="17"/>
  <c r="AS5" i="17"/>
  <c r="AT5" i="17"/>
  <c r="W6" i="17"/>
  <c r="X6" i="17"/>
  <c r="Y6" i="17"/>
  <c r="Z6" i="17"/>
  <c r="AA6" i="17"/>
  <c r="AB6" i="17"/>
  <c r="AC6" i="17"/>
  <c r="AD6" i="17"/>
  <c r="AE6" i="17"/>
  <c r="AF6" i="17"/>
  <c r="AG6" i="17"/>
  <c r="AH6" i="17"/>
  <c r="AI6" i="17"/>
  <c r="AJ6" i="17"/>
  <c r="AK6" i="17"/>
  <c r="AL6" i="17"/>
  <c r="AM6" i="17"/>
  <c r="AN6" i="17"/>
  <c r="AO6" i="17"/>
  <c r="AP6" i="17"/>
  <c r="AQ6" i="17"/>
  <c r="AR6" i="17"/>
  <c r="AS6" i="17"/>
  <c r="AT6" i="17"/>
  <c r="W7" i="17"/>
  <c r="X7" i="17"/>
  <c r="Y7" i="17"/>
  <c r="Z7" i="17"/>
  <c r="AA7" i="17"/>
  <c r="AB7" i="17"/>
  <c r="AC7" i="17"/>
  <c r="AD7" i="17"/>
  <c r="AE7" i="17"/>
  <c r="AF7" i="17"/>
  <c r="AG7" i="17"/>
  <c r="AH7" i="17"/>
  <c r="AI7" i="17"/>
  <c r="AJ7" i="17"/>
  <c r="AK7" i="17"/>
  <c r="AL7" i="17"/>
  <c r="AM7" i="17"/>
  <c r="AN7" i="17"/>
  <c r="AO7" i="17"/>
  <c r="AP7" i="17"/>
  <c r="AQ7" i="17"/>
  <c r="AR7" i="17"/>
  <c r="AS7" i="17"/>
  <c r="AT7" i="17"/>
  <c r="W8" i="17"/>
  <c r="X8" i="17"/>
  <c r="Y8" i="17"/>
  <c r="Z8" i="17"/>
  <c r="AA8" i="17"/>
  <c r="AB8" i="17"/>
  <c r="AC8" i="17"/>
  <c r="AD8" i="17"/>
  <c r="AE8" i="17"/>
  <c r="AF8" i="17"/>
  <c r="AG8" i="17"/>
  <c r="AH8" i="17"/>
  <c r="AI8" i="17"/>
  <c r="AJ8" i="17"/>
  <c r="AK8" i="17"/>
  <c r="AL8" i="17"/>
  <c r="AM8" i="17"/>
  <c r="AN8" i="17"/>
  <c r="AO8" i="17"/>
  <c r="AP8" i="17"/>
  <c r="AQ8" i="17"/>
  <c r="AR8" i="17"/>
  <c r="AS8" i="17"/>
  <c r="AT8" i="17"/>
  <c r="CY8" i="17"/>
  <c r="W9" i="17"/>
  <c r="X9" i="17"/>
  <c r="Y9" i="17"/>
  <c r="Z9" i="17"/>
  <c r="AA9" i="17"/>
  <c r="AB9" i="17"/>
  <c r="AC9" i="17"/>
  <c r="AD9" i="17"/>
  <c r="AE9" i="17"/>
  <c r="AF9" i="17"/>
  <c r="AG9" i="17"/>
  <c r="AH9" i="17"/>
  <c r="AI9" i="17"/>
  <c r="AJ9" i="17"/>
  <c r="AK9" i="17"/>
  <c r="AL9" i="17"/>
  <c r="AM9" i="17"/>
  <c r="AN9" i="17"/>
  <c r="AO9" i="17"/>
  <c r="AP9" i="17"/>
  <c r="AQ9" i="17"/>
  <c r="AR9" i="17"/>
  <c r="AS9" i="17"/>
  <c r="AT9" i="17"/>
  <c r="W10" i="17"/>
  <c r="X10" i="17"/>
  <c r="Y10" i="17"/>
  <c r="Z10" i="17"/>
  <c r="AA10" i="17"/>
  <c r="AB10" i="17"/>
  <c r="AC10" i="17"/>
  <c r="AD10" i="17"/>
  <c r="AE10" i="17"/>
  <c r="AF10" i="17"/>
  <c r="AG10" i="17"/>
  <c r="AH10" i="17"/>
  <c r="AI10" i="17"/>
  <c r="AJ10" i="17"/>
  <c r="AK10" i="17"/>
  <c r="AL10" i="17"/>
  <c r="AM10" i="17"/>
  <c r="AN10" i="17"/>
  <c r="AO10" i="17"/>
  <c r="AP10" i="17"/>
  <c r="AQ10" i="17"/>
  <c r="AR10" i="17"/>
  <c r="AS10" i="17"/>
  <c r="AT10" i="17"/>
  <c r="W11" i="17"/>
  <c r="X11" i="17"/>
  <c r="Y11" i="17"/>
  <c r="Z11" i="17"/>
  <c r="AA11" i="17"/>
  <c r="AB11" i="17"/>
  <c r="AC11" i="17"/>
  <c r="AD11" i="17"/>
  <c r="AE11" i="17"/>
  <c r="AF11" i="17"/>
  <c r="AG11" i="17"/>
  <c r="AH11" i="17"/>
  <c r="AI11" i="17"/>
  <c r="AJ11" i="17"/>
  <c r="AK11" i="17"/>
  <c r="AL11" i="17"/>
  <c r="AM11" i="17"/>
  <c r="AN11" i="17"/>
  <c r="AO11" i="17"/>
  <c r="AP11" i="17"/>
  <c r="AQ11" i="17"/>
  <c r="AR11" i="17"/>
  <c r="AS11" i="17"/>
  <c r="AT11" i="17"/>
  <c r="W12" i="17"/>
  <c r="X12" i="17"/>
  <c r="Y12" i="17"/>
  <c r="Z12" i="17"/>
  <c r="AA12" i="17"/>
  <c r="AB12" i="17"/>
  <c r="AC12" i="17"/>
  <c r="AD12" i="17"/>
  <c r="AE12" i="17"/>
  <c r="AF12" i="17"/>
  <c r="AG12" i="17"/>
  <c r="AH12" i="17"/>
  <c r="AI12" i="17"/>
  <c r="AJ12" i="17"/>
  <c r="AK12" i="17"/>
  <c r="AL12" i="17"/>
  <c r="AM12" i="17"/>
  <c r="AN12" i="17"/>
  <c r="AO12" i="17"/>
  <c r="AP12" i="17"/>
  <c r="AQ12" i="17"/>
  <c r="AR12" i="17"/>
  <c r="AS12" i="17"/>
  <c r="AT12" i="17"/>
  <c r="W13" i="17"/>
  <c r="X13" i="17"/>
  <c r="Y13" i="17"/>
  <c r="Z13" i="17"/>
  <c r="AA13" i="17"/>
  <c r="AB13" i="17"/>
  <c r="AC13" i="17"/>
  <c r="AD13" i="17"/>
  <c r="AE13" i="17"/>
  <c r="AF13" i="17"/>
  <c r="AG13" i="17"/>
  <c r="AH13" i="17"/>
  <c r="AI13" i="17"/>
  <c r="AJ13" i="17"/>
  <c r="AK13" i="17"/>
  <c r="AL13" i="17"/>
  <c r="AM13" i="17"/>
  <c r="AN13" i="17"/>
  <c r="AO13" i="17"/>
  <c r="AP13" i="17"/>
  <c r="AQ13" i="17"/>
  <c r="AR13" i="17"/>
  <c r="AS13" i="17"/>
  <c r="AT13" i="17"/>
  <c r="W14" i="17"/>
  <c r="X14" i="17"/>
  <c r="Y14" i="17"/>
  <c r="Z14" i="17"/>
  <c r="AA14" i="17"/>
  <c r="AB14" i="17"/>
  <c r="AC14" i="17"/>
  <c r="AD14" i="17"/>
  <c r="AE14" i="17"/>
  <c r="AF14" i="17"/>
  <c r="AG14" i="17"/>
  <c r="AH14" i="17"/>
  <c r="AI14" i="17"/>
  <c r="AJ14" i="17"/>
  <c r="AK14" i="17"/>
  <c r="AL14" i="17"/>
  <c r="AM14" i="17"/>
  <c r="AN14" i="17"/>
  <c r="AO14" i="17"/>
  <c r="AP14" i="17"/>
  <c r="AQ14" i="17"/>
  <c r="AR14" i="17"/>
  <c r="AS14" i="17"/>
  <c r="AT14" i="17"/>
  <c r="W15" i="17"/>
  <c r="X15" i="17"/>
  <c r="Y15" i="17"/>
  <c r="Z15" i="17"/>
  <c r="AA15" i="17"/>
  <c r="AB15" i="17"/>
  <c r="AC15" i="17"/>
  <c r="AD15" i="17"/>
  <c r="AE15" i="17"/>
  <c r="AF15" i="17"/>
  <c r="AG15" i="17"/>
  <c r="AH15" i="17"/>
  <c r="AI15" i="17"/>
  <c r="AJ15" i="17"/>
  <c r="AK15" i="17"/>
  <c r="AL15" i="17"/>
  <c r="AM15" i="17"/>
  <c r="AN15" i="17"/>
  <c r="AO15" i="17"/>
  <c r="AP15" i="17"/>
  <c r="AQ15" i="17"/>
  <c r="AR15" i="17"/>
  <c r="AS15" i="17"/>
  <c r="AT15" i="17"/>
  <c r="W16" i="17"/>
  <c r="X16" i="17"/>
  <c r="Y16" i="17"/>
  <c r="Z16" i="17"/>
  <c r="AA16" i="17"/>
  <c r="AB16" i="17"/>
  <c r="AC16" i="17"/>
  <c r="AD16" i="17"/>
  <c r="AE16" i="17"/>
  <c r="AF16" i="17"/>
  <c r="AG16" i="17"/>
  <c r="AH16" i="17"/>
  <c r="AI16" i="17"/>
  <c r="AJ16" i="17"/>
  <c r="AK16" i="17"/>
  <c r="AL16" i="17"/>
  <c r="AM16" i="17"/>
  <c r="AN16" i="17"/>
  <c r="AO16" i="17"/>
  <c r="AP16" i="17"/>
  <c r="AQ16" i="17"/>
  <c r="AR16" i="17"/>
  <c r="AS16" i="17"/>
  <c r="AT16" i="17"/>
  <c r="W17" i="17"/>
  <c r="X17" i="17"/>
  <c r="Y17" i="17"/>
  <c r="Z17" i="17"/>
  <c r="AA17" i="17"/>
  <c r="AB17" i="17"/>
  <c r="AC17" i="17"/>
  <c r="AD17" i="17"/>
  <c r="AE17" i="17"/>
  <c r="AF17" i="17"/>
  <c r="AG17" i="17"/>
  <c r="AH17" i="17"/>
  <c r="AI17" i="17"/>
  <c r="AJ17" i="17"/>
  <c r="AK17" i="17"/>
  <c r="AL17" i="17"/>
  <c r="AM17" i="17"/>
  <c r="AN17" i="17"/>
  <c r="AO17" i="17"/>
  <c r="AP17" i="17"/>
  <c r="AQ17" i="17"/>
  <c r="AR17" i="17"/>
  <c r="AS17" i="17"/>
  <c r="AT17" i="17"/>
  <c r="W18" i="17"/>
  <c r="X18" i="17"/>
  <c r="Y18" i="17"/>
  <c r="Z18" i="17"/>
  <c r="AA18" i="17"/>
  <c r="AB18" i="17"/>
  <c r="AC18" i="17"/>
  <c r="AD18" i="17"/>
  <c r="AE18" i="17"/>
  <c r="AF18" i="17"/>
  <c r="AG18" i="17"/>
  <c r="AH18" i="17"/>
  <c r="AI18" i="17"/>
  <c r="AJ18" i="17"/>
  <c r="AK18" i="17"/>
  <c r="AL18" i="17"/>
  <c r="AM18" i="17"/>
  <c r="AN18" i="17"/>
  <c r="AO18" i="17"/>
  <c r="AP18" i="17"/>
  <c r="AQ18" i="17"/>
  <c r="AR18" i="17"/>
  <c r="AS18" i="17"/>
  <c r="AT18" i="17"/>
  <c r="W19" i="17"/>
  <c r="X19" i="17"/>
  <c r="Y19" i="17"/>
  <c r="Z19" i="17"/>
  <c r="AZ15" i="17" s="1"/>
  <c r="AA19" i="17"/>
  <c r="AB19" i="17"/>
  <c r="BB12" i="17" s="1"/>
  <c r="AC19" i="17"/>
  <c r="AD19" i="17"/>
  <c r="BD17" i="17" s="1"/>
  <c r="AE19" i="17"/>
  <c r="AF19" i="17"/>
  <c r="AG19" i="17"/>
  <c r="AH19" i="17"/>
  <c r="BH6" i="17" s="1"/>
  <c r="AI19" i="17"/>
  <c r="AJ19" i="17"/>
  <c r="AK19" i="17"/>
  <c r="AL19" i="17"/>
  <c r="AM19" i="17"/>
  <c r="AN19" i="17"/>
  <c r="BN12" i="17" s="1"/>
  <c r="AO19" i="17"/>
  <c r="BO18" i="17" s="1"/>
  <c r="AP19" i="17"/>
  <c r="BP16" i="17" s="1"/>
  <c r="AQ19" i="17"/>
  <c r="BQ18" i="17" s="1"/>
  <c r="AR19" i="17"/>
  <c r="AS19" i="17"/>
  <c r="BS16" i="17" s="1"/>
  <c r="AT19" i="17"/>
  <c r="BT15" i="17" s="1"/>
  <c r="BI17" i="17" l="1"/>
  <c r="BI14" i="17"/>
  <c r="BH7" i="17"/>
  <c r="BC17" i="17"/>
  <c r="BT17" i="17"/>
  <c r="BH16" i="17"/>
  <c r="BA15" i="17"/>
  <c r="BN14" i="17"/>
  <c r="BT13" i="17"/>
  <c r="BH13" i="17"/>
  <c r="BO12" i="17"/>
  <c r="BC12" i="17"/>
  <c r="AW12" i="17"/>
  <c r="BH5" i="17"/>
  <c r="BH17" i="17"/>
  <c r="BN16" i="17"/>
  <c r="BG4" i="17"/>
  <c r="BB9" i="17"/>
  <c r="BB17" i="17"/>
  <c r="BN17" i="17"/>
  <c r="BB16" i="17"/>
  <c r="AW14" i="17"/>
  <c r="BS10" i="17"/>
  <c r="BH8" i="17"/>
  <c r="BR11" i="17"/>
  <c r="BM3" i="17"/>
  <c r="CM3" i="17" s="1"/>
  <c r="BG15" i="17"/>
  <c r="BA8" i="17"/>
  <c r="BI18" i="17"/>
  <c r="BO14" i="17"/>
  <c r="BC13" i="17"/>
  <c r="CQ2" i="17"/>
  <c r="CE2" i="17"/>
  <c r="BQ9" i="17"/>
  <c r="BK2" i="17"/>
  <c r="AX18" i="17"/>
  <c r="BR18" i="17"/>
  <c r="BF18" i="17"/>
  <c r="BG16" i="17"/>
  <c r="BA16" i="17"/>
  <c r="BI15" i="17"/>
  <c r="BT12" i="17"/>
  <c r="BH10" i="17"/>
  <c r="BY2" i="17"/>
  <c r="BC11" i="17"/>
  <c r="AW16" i="17"/>
  <c r="BB15" i="17"/>
  <c r="AY14" i="17"/>
  <c r="BG11" i="17"/>
  <c r="BH4" i="17"/>
  <c r="CG2" i="17"/>
  <c r="BM18" i="17"/>
  <c r="BM17" i="17"/>
  <c r="BD18" i="17"/>
  <c r="BR15" i="17"/>
  <c r="BF15" i="17"/>
  <c r="BS7" i="17"/>
  <c r="BM7" i="17"/>
  <c r="BG7" i="17"/>
  <c r="BA7" i="17"/>
  <c r="AW18" i="17"/>
  <c r="BC18" i="17"/>
  <c r="BF7" i="17"/>
  <c r="BS6" i="17"/>
  <c r="BM6" i="17"/>
  <c r="BG6" i="17"/>
  <c r="BA6" i="17"/>
  <c r="BT16" i="17"/>
  <c r="BN3" i="17"/>
  <c r="CN3" i="17" s="1"/>
  <c r="BH14" i="17"/>
  <c r="BB3" i="17"/>
  <c r="CB3" i="17" s="1"/>
  <c r="BT18" i="17"/>
  <c r="BN18" i="17"/>
  <c r="BH18" i="17"/>
  <c r="BB18" i="17"/>
  <c r="BO16" i="17"/>
  <c r="BI16" i="17"/>
  <c r="BC16" i="17"/>
  <c r="BF6" i="17"/>
  <c r="BS5" i="17"/>
  <c r="BM5" i="17"/>
  <c r="BG5" i="17"/>
  <c r="BA5" i="17"/>
  <c r="BA18" i="17"/>
  <c r="BG10" i="17"/>
  <c r="BF9" i="17"/>
  <c r="BD2" i="17"/>
  <c r="BS15" i="17"/>
  <c r="BG17" i="17"/>
  <c r="BA10" i="17"/>
  <c r="BG18" i="17"/>
  <c r="BS18" i="17"/>
  <c r="BS17" i="17"/>
  <c r="BA17" i="17"/>
  <c r="BM15" i="17"/>
  <c r="BP18" i="17"/>
  <c r="BL15" i="17"/>
  <c r="BI12" i="17"/>
  <c r="BR9" i="17"/>
  <c r="BL9" i="17"/>
  <c r="AZ9" i="17"/>
  <c r="BL3" i="17"/>
  <c r="DM3" i="17"/>
  <c r="BL4" i="17"/>
  <c r="BL11" i="17"/>
  <c r="BL10" i="17"/>
  <c r="BL16" i="17"/>
  <c r="AZ3" i="17"/>
  <c r="DA3" i="17"/>
  <c r="AZ4" i="17"/>
  <c r="AZ11" i="17"/>
  <c r="AZ10" i="17"/>
  <c r="BL18" i="17"/>
  <c r="BF17" i="17"/>
  <c r="BQ15" i="17"/>
  <c r="BK15" i="17"/>
  <c r="BE15" i="17"/>
  <c r="AY15" i="17"/>
  <c r="AZ14" i="17"/>
  <c r="BQ14" i="17"/>
  <c r="BK14" i="17"/>
  <c r="BE14" i="17"/>
  <c r="BQ11" i="17"/>
  <c r="BK11" i="17"/>
  <c r="BE11" i="17"/>
  <c r="AY11" i="17"/>
  <c r="BK9" i="17"/>
  <c r="BC8" i="17"/>
  <c r="BR7" i="17"/>
  <c r="BL7" i="17"/>
  <c r="AZ7" i="17"/>
  <c r="BR6" i="17"/>
  <c r="BL6" i="17"/>
  <c r="AZ6" i="17"/>
  <c r="CP2" i="17"/>
  <c r="BP2" i="17"/>
  <c r="CJ2" i="17"/>
  <c r="BJ2" i="17"/>
  <c r="BR3" i="17"/>
  <c r="DS3" i="17"/>
  <c r="BR4" i="17"/>
  <c r="BR16" i="17"/>
  <c r="BR14" i="17"/>
  <c r="BR10" i="17"/>
  <c r="BF3" i="17"/>
  <c r="DG3" i="17"/>
  <c r="BF4" i="17"/>
  <c r="BF12" i="17"/>
  <c r="BF14" i="17"/>
  <c r="BF5" i="17"/>
  <c r="BF16" i="17"/>
  <c r="AZ18" i="17"/>
  <c r="AZ17" i="17"/>
  <c r="BQ3" i="17"/>
  <c r="DR3" i="17"/>
  <c r="BQ4" i="17"/>
  <c r="BQ7" i="17"/>
  <c r="BQ8" i="17"/>
  <c r="BQ16" i="17"/>
  <c r="BQ17" i="17"/>
  <c r="BQ12" i="17"/>
  <c r="BQ5" i="17"/>
  <c r="BQ6" i="17"/>
  <c r="BQ13" i="17"/>
  <c r="BK3" i="17"/>
  <c r="DL3" i="17"/>
  <c r="BK4" i="17"/>
  <c r="BK7" i="17"/>
  <c r="BK8" i="17"/>
  <c r="BK6" i="17"/>
  <c r="BK16" i="17"/>
  <c r="BK17" i="17"/>
  <c r="BK12" i="17"/>
  <c r="BE3" i="17"/>
  <c r="DF3" i="17"/>
  <c r="BE4" i="17"/>
  <c r="BE7" i="17"/>
  <c r="BE8" i="17"/>
  <c r="BE16" i="17"/>
  <c r="BE17" i="17"/>
  <c r="BE12" i="17"/>
  <c r="BE5" i="17"/>
  <c r="AY3" i="17"/>
  <c r="CZ3" i="17"/>
  <c r="AY4" i="17"/>
  <c r="AY7" i="17"/>
  <c r="AY8" i="17"/>
  <c r="AY9" i="17"/>
  <c r="AY16" i="17"/>
  <c r="AY17" i="17"/>
  <c r="AY18" i="17"/>
  <c r="AY5" i="17"/>
  <c r="AY6" i="17"/>
  <c r="AY12" i="17"/>
  <c r="BK18" i="17"/>
  <c r="BR17" i="17"/>
  <c r="BF11" i="17"/>
  <c r="BE9" i="17"/>
  <c r="CO2" i="17"/>
  <c r="BO2" i="17"/>
  <c r="CI2" i="17"/>
  <c r="BI2" i="17"/>
  <c r="CC2" i="17"/>
  <c r="BC2" i="17"/>
  <c r="BJ3" i="17"/>
  <c r="DK3" i="17"/>
  <c r="BJ4" i="17"/>
  <c r="BJ5" i="17"/>
  <c r="BJ6" i="17"/>
  <c r="BJ9" i="17"/>
  <c r="BJ10" i="17"/>
  <c r="BJ11" i="17"/>
  <c r="BJ12" i="17"/>
  <c r="BJ13" i="17"/>
  <c r="BJ14" i="17"/>
  <c r="BJ15" i="17"/>
  <c r="BJ16" i="17"/>
  <c r="BJ18" i="17"/>
  <c r="BC14" i="17"/>
  <c r="BR13" i="17"/>
  <c r="BL13" i="17"/>
  <c r="BF13" i="17"/>
  <c r="AZ13" i="17"/>
  <c r="BL12" i="17"/>
  <c r="BD3" i="17"/>
  <c r="DE3" i="17"/>
  <c r="BD4" i="17"/>
  <c r="BD5" i="17"/>
  <c r="BD6" i="17"/>
  <c r="BD9" i="17"/>
  <c r="BD10" i="17"/>
  <c r="BD11" i="17"/>
  <c r="BD12" i="17"/>
  <c r="BD13" i="17"/>
  <c r="BD14" i="17"/>
  <c r="BD15" i="17"/>
  <c r="BD8" i="17"/>
  <c r="BD16" i="17"/>
  <c r="BP17" i="17"/>
  <c r="BI3" i="17"/>
  <c r="DJ3" i="17"/>
  <c r="BI4" i="17"/>
  <c r="BI11" i="17"/>
  <c r="AW3" i="17"/>
  <c r="CX3" i="17"/>
  <c r="AW4" i="17"/>
  <c r="AW11" i="17"/>
  <c r="AW13" i="17"/>
  <c r="AW15" i="17"/>
  <c r="AW9" i="17"/>
  <c r="AW8" i="17"/>
  <c r="AW6" i="17"/>
  <c r="AW7" i="17"/>
  <c r="AW10" i="17"/>
  <c r="AW5" i="17"/>
  <c r="BL17" i="17"/>
  <c r="BO17" i="17"/>
  <c r="BI13" i="17"/>
  <c r="BQ10" i="17"/>
  <c r="AY10" i="17"/>
  <c r="BR8" i="17"/>
  <c r="BF8" i="17"/>
  <c r="BE6" i="17"/>
  <c r="BP3" i="17"/>
  <c r="DQ3" i="17"/>
  <c r="BP4" i="17"/>
  <c r="BP5" i="17"/>
  <c r="BP6" i="17"/>
  <c r="BP9" i="17"/>
  <c r="BP10" i="17"/>
  <c r="BP11" i="17"/>
  <c r="BP12" i="17"/>
  <c r="BP13" i="17"/>
  <c r="BP14" i="17"/>
  <c r="BP15" i="17"/>
  <c r="BP7" i="17"/>
  <c r="AX3" i="17"/>
  <c r="CY3" i="17"/>
  <c r="AX4" i="17"/>
  <c r="AX5" i="17"/>
  <c r="AX6" i="17"/>
  <c r="AX9" i="17"/>
  <c r="AX10" i="17"/>
  <c r="AX11" i="17"/>
  <c r="AX8" i="17"/>
  <c r="AX12" i="17"/>
  <c r="AX13" i="17"/>
  <c r="AX14" i="17"/>
  <c r="AX15" i="17"/>
  <c r="AX7" i="17"/>
  <c r="AX16" i="17"/>
  <c r="AX17" i="17"/>
  <c r="BO3" i="17"/>
  <c r="DP3" i="17"/>
  <c r="BO4" i="17"/>
  <c r="BO13" i="17"/>
  <c r="BO6" i="17"/>
  <c r="BO7" i="17"/>
  <c r="BO15" i="17"/>
  <c r="BO9" i="17"/>
  <c r="BO5" i="17"/>
  <c r="BC3" i="17"/>
  <c r="DD3" i="17"/>
  <c r="BC4" i="17"/>
  <c r="BC15" i="17"/>
  <c r="AW17" i="17"/>
  <c r="BK13" i="17"/>
  <c r="AY13" i="17"/>
  <c r="BK10" i="17"/>
  <c r="BE10" i="17"/>
  <c r="BL8" i="17"/>
  <c r="AZ8" i="17"/>
  <c r="BD7" i="17"/>
  <c r="BE18" i="17"/>
  <c r="BJ17" i="17"/>
  <c r="AZ16" i="17"/>
  <c r="BJ8" i="17"/>
  <c r="BI5" i="17"/>
  <c r="BC5" i="17"/>
  <c r="BM4" i="17"/>
  <c r="DB3" i="17"/>
  <c r="BX2" i="17"/>
  <c r="AX2" i="17"/>
  <c r="BW2" i="17"/>
  <c r="AW2" i="17"/>
  <c r="BM16" i="17"/>
  <c r="BH15" i="17"/>
  <c r="BT14" i="17"/>
  <c r="BB14" i="17"/>
  <c r="BB13" i="17"/>
  <c r="BE13" i="17"/>
  <c r="BH12" i="17"/>
  <c r="BB11" i="17"/>
  <c r="BA9" i="17"/>
  <c r="BI9" i="17"/>
  <c r="BS8" i="17"/>
  <c r="BB7" i="17"/>
  <c r="BB6" i="17"/>
  <c r="BR5" i="17"/>
  <c r="BL5" i="17"/>
  <c r="AZ5" i="17"/>
  <c r="BB4" i="17"/>
  <c r="BT3" i="17"/>
  <c r="DU3" i="17"/>
  <c r="BT9" i="17"/>
  <c r="BT5" i="17"/>
  <c r="BT6" i="17"/>
  <c r="BT7" i="17"/>
  <c r="BN5" i="17"/>
  <c r="BN9" i="17"/>
  <c r="DO3" i="17"/>
  <c r="BN4" i="17"/>
  <c r="BN13" i="17"/>
  <c r="BH3" i="17"/>
  <c r="DI3" i="17"/>
  <c r="BH9" i="17"/>
  <c r="BN11" i="17"/>
  <c r="BT11" i="17"/>
  <c r="BH11" i="17"/>
  <c r="BO10" i="17"/>
  <c r="BI10" i="17"/>
  <c r="BC10" i="17"/>
  <c r="BM9" i="17"/>
  <c r="BN8" i="17"/>
  <c r="BP8" i="17"/>
  <c r="BI7" i="17"/>
  <c r="BC7" i="17"/>
  <c r="BI6" i="17"/>
  <c r="BC6" i="17"/>
  <c r="DN3" i="17"/>
  <c r="BS3" i="17"/>
  <c r="DT3" i="17"/>
  <c r="BS12" i="17"/>
  <c r="BS13" i="17"/>
  <c r="BS14" i="17"/>
  <c r="BM8" i="17"/>
  <c r="BM12" i="17"/>
  <c r="BM13" i="17"/>
  <c r="BM14" i="17"/>
  <c r="BG3" i="17"/>
  <c r="DH3" i="17"/>
  <c r="BG12" i="17"/>
  <c r="BG13" i="17"/>
  <c r="BG14" i="17"/>
  <c r="BG8" i="17"/>
  <c r="BA12" i="17"/>
  <c r="BA13" i="17"/>
  <c r="BA14" i="17"/>
  <c r="BA3" i="17"/>
  <c r="BA4" i="17"/>
  <c r="BN15" i="17"/>
  <c r="BL14" i="17"/>
  <c r="BR12" i="17"/>
  <c r="AZ12" i="17"/>
  <c r="BM11" i="17"/>
  <c r="BS11" i="17"/>
  <c r="BA11" i="17"/>
  <c r="BT10" i="17"/>
  <c r="BN10" i="17"/>
  <c r="BB10" i="17"/>
  <c r="BS9" i="17"/>
  <c r="BG9" i="17"/>
  <c r="BO8" i="17"/>
  <c r="BI8" i="17"/>
  <c r="BN7" i="17"/>
  <c r="BN6" i="17"/>
  <c r="BB5" i="17"/>
  <c r="BT4" i="17"/>
  <c r="BS4" i="17"/>
  <c r="DC3" i="17"/>
  <c r="BO11" i="17"/>
  <c r="BF10" i="17"/>
  <c r="BC9" i="17"/>
  <c r="BJ7" i="17"/>
  <c r="BM10" i="17"/>
  <c r="BT8" i="17"/>
  <c r="BB8" i="17"/>
  <c r="BK5" i="17"/>
  <c r="BN2" i="17"/>
  <c r="CN2" i="17"/>
  <c r="CH2" i="17"/>
  <c r="CB2" i="17"/>
  <c r="DJ35" i="2"/>
  <c r="DI35" i="2"/>
  <c r="DH35" i="2"/>
  <c r="DG35" i="2"/>
  <c r="DF35" i="2"/>
  <c r="DE35" i="2"/>
  <c r="DD35" i="2"/>
  <c r="DC35" i="2"/>
  <c r="DB35" i="2"/>
  <c r="DA35" i="2"/>
  <c r="CZ35" i="2"/>
  <c r="CY35" i="2"/>
  <c r="CX35" i="2"/>
  <c r="CW35" i="2"/>
  <c r="CV35" i="2"/>
  <c r="CU35" i="2"/>
  <c r="CT35" i="2"/>
  <c r="CS35" i="2"/>
  <c r="CR35" i="2"/>
  <c r="DJ4" i="2"/>
  <c r="DI4" i="2"/>
  <c r="DH4" i="2"/>
  <c r="DG4" i="2"/>
  <c r="DF4" i="2"/>
  <c r="DE4" i="2"/>
  <c r="DD4" i="2"/>
  <c r="DC4" i="2"/>
  <c r="DB4" i="2"/>
  <c r="DA4" i="2"/>
  <c r="CZ4" i="2"/>
  <c r="CY4" i="2"/>
  <c r="CX4" i="2"/>
  <c r="CW4" i="2"/>
  <c r="CV4" i="2"/>
  <c r="CU4" i="2"/>
  <c r="CT4" i="2"/>
  <c r="CS4" i="2"/>
  <c r="CR4" i="2"/>
  <c r="CM5" i="17" l="1"/>
  <c r="DN4" i="17" s="1"/>
  <c r="CB4" i="17"/>
  <c r="CB11" i="17"/>
  <c r="BB19" i="17"/>
  <c r="CM11" i="17"/>
  <c r="CB8" i="17"/>
  <c r="CB5" i="17"/>
  <c r="CN8" i="17"/>
  <c r="CB6" i="17"/>
  <c r="CM4" i="17"/>
  <c r="CB15" i="17"/>
  <c r="CG3" i="17"/>
  <c r="CG10" i="17"/>
  <c r="CG11" i="17"/>
  <c r="CG12" i="17"/>
  <c r="CG13" i="17"/>
  <c r="CG14" i="17"/>
  <c r="DH4" i="17" s="1"/>
  <c r="CG8" i="17"/>
  <c r="CG9" i="17"/>
  <c r="CG5" i="17"/>
  <c r="CG6" i="17"/>
  <c r="CG7" i="17"/>
  <c r="CG18" i="17"/>
  <c r="BG19" i="17"/>
  <c r="CG16" i="17"/>
  <c r="CG15" i="17"/>
  <c r="CG17" i="17"/>
  <c r="CG4" i="17"/>
  <c r="BN19" i="17"/>
  <c r="CA6" i="17"/>
  <c r="CA7" i="17"/>
  <c r="CA11" i="17"/>
  <c r="CA12" i="17"/>
  <c r="CA13" i="17"/>
  <c r="CA14" i="17"/>
  <c r="CA5" i="17"/>
  <c r="CA9" i="17"/>
  <c r="CA10" i="17"/>
  <c r="CA16" i="17"/>
  <c r="CA18" i="17"/>
  <c r="BA19" i="17"/>
  <c r="CA4" i="17"/>
  <c r="CA15" i="17"/>
  <c r="CA17" i="17"/>
  <c r="CA8" i="17"/>
  <c r="CA3" i="17"/>
  <c r="CS3" i="17"/>
  <c r="CS5" i="17"/>
  <c r="CS9" i="17"/>
  <c r="CS11" i="17"/>
  <c r="DT4" i="17" s="1"/>
  <c r="CS12" i="17"/>
  <c r="CS13" i="17"/>
  <c r="CS6" i="17"/>
  <c r="CS7" i="17"/>
  <c r="CS10" i="17"/>
  <c r="CS18" i="17"/>
  <c r="BS19" i="17"/>
  <c r="CS14" i="17"/>
  <c r="CS15" i="17"/>
  <c r="CS17" i="17"/>
  <c r="CS4" i="17"/>
  <c r="CS8" i="17"/>
  <c r="CS16" i="17"/>
  <c r="CB13" i="17"/>
  <c r="CB10" i="17"/>
  <c r="CN11" i="17"/>
  <c r="CP3" i="17"/>
  <c r="CP4" i="17"/>
  <c r="CP5" i="17"/>
  <c r="CP6" i="17"/>
  <c r="CP9" i="17"/>
  <c r="CP10" i="17"/>
  <c r="CP11" i="17"/>
  <c r="CP12" i="17"/>
  <c r="CP13" i="17"/>
  <c r="CP14" i="17"/>
  <c r="CP15" i="17"/>
  <c r="CP16" i="17"/>
  <c r="BP19" i="17"/>
  <c r="CP17" i="17"/>
  <c r="CP7" i="17"/>
  <c r="DQ4" i="17" s="1"/>
  <c r="CP18" i="17"/>
  <c r="CP8" i="17"/>
  <c r="CM17" i="17"/>
  <c r="CM10" i="17"/>
  <c r="BY3" i="17"/>
  <c r="BY4" i="17"/>
  <c r="BY7" i="17"/>
  <c r="BY8" i="17"/>
  <c r="BY5" i="17"/>
  <c r="BY6" i="17"/>
  <c r="BY15" i="17"/>
  <c r="BY16" i="17"/>
  <c r="BY17" i="17"/>
  <c r="BY13" i="17"/>
  <c r="BY12" i="17"/>
  <c r="BY14" i="17"/>
  <c r="BY9" i="17"/>
  <c r="BY11" i="17"/>
  <c r="AY19" i="17"/>
  <c r="BY18" i="17"/>
  <c r="BY10" i="17"/>
  <c r="CK3" i="17"/>
  <c r="CK4" i="17"/>
  <c r="CK7" i="17"/>
  <c r="DL4" i="17" s="1"/>
  <c r="CK8" i="17"/>
  <c r="CK10" i="17"/>
  <c r="CK15" i="17"/>
  <c r="CK16" i="17"/>
  <c r="CK17" i="17"/>
  <c r="CK12" i="17"/>
  <c r="CK5" i="17"/>
  <c r="CK6" i="17"/>
  <c r="CK14" i="17"/>
  <c r="CK13" i="17"/>
  <c r="CK18" i="17"/>
  <c r="CK9" i="17"/>
  <c r="BK19" i="17"/>
  <c r="CK11" i="17"/>
  <c r="CN12" i="17"/>
  <c r="CN14" i="17"/>
  <c r="CO3" i="17"/>
  <c r="CO4" i="17"/>
  <c r="CO6" i="17"/>
  <c r="CO7" i="17"/>
  <c r="CO5" i="17"/>
  <c r="CO9" i="17"/>
  <c r="DP4" i="17" s="1"/>
  <c r="CO8" i="17"/>
  <c r="CO11" i="17"/>
  <c r="CO16" i="17"/>
  <c r="CO13" i="17"/>
  <c r="CO10" i="17"/>
  <c r="CO14" i="17"/>
  <c r="CO17" i="17"/>
  <c r="BO19" i="17"/>
  <c r="CO12" i="17"/>
  <c r="CO18" i="17"/>
  <c r="CO15" i="17"/>
  <c r="CI3" i="17"/>
  <c r="CI4" i="17"/>
  <c r="CI5" i="17"/>
  <c r="CI6" i="17"/>
  <c r="CI7" i="17"/>
  <c r="CI13" i="17"/>
  <c r="CI12" i="17"/>
  <c r="CI14" i="17"/>
  <c r="CI15" i="17"/>
  <c r="CI16" i="17"/>
  <c r="CI8" i="17"/>
  <c r="CI9" i="17"/>
  <c r="DJ4" i="17" s="1"/>
  <c r="CI11" i="17"/>
  <c r="BI19" i="17"/>
  <c r="CI17" i="17"/>
  <c r="CI18" i="17"/>
  <c r="CI10" i="17"/>
  <c r="CJ3" i="17"/>
  <c r="CJ4" i="17"/>
  <c r="CJ5" i="17"/>
  <c r="CJ6" i="17"/>
  <c r="CJ9" i="17"/>
  <c r="DK4" i="17" s="1"/>
  <c r="CJ10" i="17"/>
  <c r="CJ8" i="17"/>
  <c r="CJ11" i="17"/>
  <c r="CJ12" i="17"/>
  <c r="CJ13" i="17"/>
  <c r="CJ14" i="17"/>
  <c r="CJ15" i="17"/>
  <c r="CJ17" i="17"/>
  <c r="CJ7" i="17"/>
  <c r="CJ16" i="17"/>
  <c r="CJ18" i="17"/>
  <c r="BJ19" i="17"/>
  <c r="CN4" i="17"/>
  <c r="CB7" i="17"/>
  <c r="CB9" i="17"/>
  <c r="CN5" i="17"/>
  <c r="CM7" i="17"/>
  <c r="CM15" i="17"/>
  <c r="BM19" i="17"/>
  <c r="CF3" i="17"/>
  <c r="CF4" i="17"/>
  <c r="CF11" i="17"/>
  <c r="CF14" i="17"/>
  <c r="CF9" i="17"/>
  <c r="DG4" i="17" s="1"/>
  <c r="CF8" i="17"/>
  <c r="CF17" i="17"/>
  <c r="CF6" i="17"/>
  <c r="CF7" i="17"/>
  <c r="CF10" i="17"/>
  <c r="CF5" i="17"/>
  <c r="CF15" i="17"/>
  <c r="CF16" i="17"/>
  <c r="CF12" i="17"/>
  <c r="BF19" i="17"/>
  <c r="CF18" i="17"/>
  <c r="CF13" i="17"/>
  <c r="CR8" i="17"/>
  <c r="CR3" i="17"/>
  <c r="CR4" i="17"/>
  <c r="CR10" i="17"/>
  <c r="CR9" i="17"/>
  <c r="CR13" i="17"/>
  <c r="CR5" i="17"/>
  <c r="CR6" i="17"/>
  <c r="CR7" i="17"/>
  <c r="CR14" i="17"/>
  <c r="CR15" i="17"/>
  <c r="CR17" i="17"/>
  <c r="CR11" i="17"/>
  <c r="DS4" i="17" s="1"/>
  <c r="CR16" i="17"/>
  <c r="CR18" i="17"/>
  <c r="BR19" i="17"/>
  <c r="CR12" i="17"/>
  <c r="CB12" i="17"/>
  <c r="CM18" i="17"/>
  <c r="CM13" i="17"/>
  <c r="CN6" i="17"/>
  <c r="CN15" i="17"/>
  <c r="CN9" i="17"/>
  <c r="DO4" i="17" s="1"/>
  <c r="CN16" i="17"/>
  <c r="CN17" i="17"/>
  <c r="BW3" i="17"/>
  <c r="BW4" i="17"/>
  <c r="BW5" i="17"/>
  <c r="BW9" i="17"/>
  <c r="BW6" i="17"/>
  <c r="BW7" i="17"/>
  <c r="BW11" i="17"/>
  <c r="BW14" i="17"/>
  <c r="BW12" i="17"/>
  <c r="BW17" i="17"/>
  <c r="BW8" i="17"/>
  <c r="BW16" i="17"/>
  <c r="AW19" i="17"/>
  <c r="BW10" i="17"/>
  <c r="BW18" i="17"/>
  <c r="BW13" i="17"/>
  <c r="BW15" i="17"/>
  <c r="CE3" i="17"/>
  <c r="CE4" i="17"/>
  <c r="CE7" i="17"/>
  <c r="CE8" i="17"/>
  <c r="CE5" i="17"/>
  <c r="CE9" i="17"/>
  <c r="CE6" i="17"/>
  <c r="CE15" i="17"/>
  <c r="CE16" i="17"/>
  <c r="CE17" i="17"/>
  <c r="CE11" i="17"/>
  <c r="CE14" i="17"/>
  <c r="CE10" i="17"/>
  <c r="CE13" i="17"/>
  <c r="CE12" i="17"/>
  <c r="DF4" i="17" s="1"/>
  <c r="BE19" i="17"/>
  <c r="CE18" i="17"/>
  <c r="CT3" i="17"/>
  <c r="CT5" i="17"/>
  <c r="CT6" i="17"/>
  <c r="CT7" i="17"/>
  <c r="CT12" i="17"/>
  <c r="CT14" i="17"/>
  <c r="CT4" i="17"/>
  <c r="CT8" i="17"/>
  <c r="DU4" i="17" s="1"/>
  <c r="CT9" i="17"/>
  <c r="CT10" i="17"/>
  <c r="CT18" i="17"/>
  <c r="BT19" i="17"/>
  <c r="CT17" i="17"/>
  <c r="CT11" i="17"/>
  <c r="CT13" i="17"/>
  <c r="CT15" i="17"/>
  <c r="CT16" i="17"/>
  <c r="CB18" i="17"/>
  <c r="CN18" i="17"/>
  <c r="CM6" i="17"/>
  <c r="CC3" i="17"/>
  <c r="CC4" i="17"/>
  <c r="CC8" i="17"/>
  <c r="CC10" i="17"/>
  <c r="CC12" i="17"/>
  <c r="CC6" i="17"/>
  <c r="CC7" i="17"/>
  <c r="CC17" i="17"/>
  <c r="CC9" i="17"/>
  <c r="CC11" i="17"/>
  <c r="CC13" i="17"/>
  <c r="CC16" i="17"/>
  <c r="CC18" i="17"/>
  <c r="CC5" i="17"/>
  <c r="CC14" i="17"/>
  <c r="BC19" i="17"/>
  <c r="CC15" i="17"/>
  <c r="CM14" i="17"/>
  <c r="CM12" i="17"/>
  <c r="CM16" i="17"/>
  <c r="BZ3" i="17"/>
  <c r="BZ4" i="17"/>
  <c r="BZ10" i="17"/>
  <c r="BZ8" i="17"/>
  <c r="BZ13" i="17"/>
  <c r="BZ15" i="17"/>
  <c r="BZ5" i="17"/>
  <c r="BZ18" i="17"/>
  <c r="BZ9" i="17"/>
  <c r="BZ11" i="17"/>
  <c r="BZ14" i="17"/>
  <c r="BZ16" i="17"/>
  <c r="BZ17" i="17"/>
  <c r="AZ19" i="17"/>
  <c r="BZ6" i="17"/>
  <c r="BZ7" i="17"/>
  <c r="BZ12" i="17"/>
  <c r="CL3" i="17"/>
  <c r="CL4" i="17"/>
  <c r="CL5" i="17"/>
  <c r="CL9" i="17"/>
  <c r="DM4" i="17" s="1"/>
  <c r="CL6" i="17"/>
  <c r="CL7" i="17"/>
  <c r="CL12" i="17"/>
  <c r="CL10" i="17"/>
  <c r="CL17" i="17"/>
  <c r="CL15" i="17"/>
  <c r="BL19" i="17"/>
  <c r="CL13" i="17"/>
  <c r="CL16" i="17"/>
  <c r="CL18" i="17"/>
  <c r="DM6" i="17" s="1"/>
  <c r="CL8" i="17"/>
  <c r="CL11" i="17"/>
  <c r="CL14" i="17"/>
  <c r="CM9" i="17"/>
  <c r="CN10" i="17"/>
  <c r="CH3" i="17"/>
  <c r="CH6" i="17"/>
  <c r="CH7" i="17"/>
  <c r="CH5" i="17"/>
  <c r="CH9" i="17"/>
  <c r="CH4" i="17"/>
  <c r="CH13" i="17"/>
  <c r="CH12" i="17"/>
  <c r="CH14" i="17"/>
  <c r="CH15" i="17"/>
  <c r="CH16" i="17"/>
  <c r="CH8" i="17"/>
  <c r="CH18" i="17"/>
  <c r="BH19" i="17"/>
  <c r="CH10" i="17"/>
  <c r="DI4" i="17" s="1"/>
  <c r="CH11" i="17"/>
  <c r="CH17" i="17"/>
  <c r="CB17" i="17"/>
  <c r="CB14" i="17"/>
  <c r="CB16" i="17"/>
  <c r="CN13" i="17"/>
  <c r="BX3" i="17"/>
  <c r="BX4" i="17"/>
  <c r="BX5" i="17"/>
  <c r="BX6" i="17"/>
  <c r="BX9" i="17"/>
  <c r="BX10" i="17"/>
  <c r="BX11" i="17"/>
  <c r="BX12" i="17"/>
  <c r="BX13" i="17"/>
  <c r="BX14" i="17"/>
  <c r="BX7" i="17"/>
  <c r="CY4" i="17" s="1"/>
  <c r="BX15" i="17"/>
  <c r="BX17" i="17"/>
  <c r="AX19" i="17"/>
  <c r="BX8" i="17"/>
  <c r="BX16" i="17"/>
  <c r="BX18" i="17"/>
  <c r="CY6" i="17" s="1"/>
  <c r="CD3" i="17"/>
  <c r="CD4" i="17"/>
  <c r="CD5" i="17"/>
  <c r="CD6" i="17"/>
  <c r="CD9" i="17"/>
  <c r="CD10" i="17"/>
  <c r="CD7" i="17"/>
  <c r="CD11" i="17"/>
  <c r="CD12" i="17"/>
  <c r="CD13" i="17"/>
  <c r="CD14" i="17"/>
  <c r="CD8" i="17"/>
  <c r="CD15" i="17"/>
  <c r="CD17" i="17"/>
  <c r="BD19" i="17"/>
  <c r="CD18" i="17"/>
  <c r="CD16" i="17"/>
  <c r="CM8" i="17"/>
  <c r="CQ3" i="17"/>
  <c r="CQ4" i="17"/>
  <c r="CQ7" i="17"/>
  <c r="CQ8" i="17"/>
  <c r="CQ15" i="17"/>
  <c r="CQ16" i="17"/>
  <c r="CQ17" i="17"/>
  <c r="CQ9" i="17"/>
  <c r="CQ13" i="17"/>
  <c r="CQ11" i="17"/>
  <c r="DR4" i="17" s="1"/>
  <c r="CQ14" i="17"/>
  <c r="CQ10" i="17"/>
  <c r="CQ6" i="17"/>
  <c r="CQ12" i="17"/>
  <c r="BQ19" i="17"/>
  <c r="CQ18" i="17"/>
  <c r="CQ5" i="17"/>
  <c r="CN7" i="17"/>
  <c r="W5" i="7"/>
  <c r="X5" i="7"/>
  <c r="Y5" i="7"/>
  <c r="Z5" i="7"/>
  <c r="W6" i="7"/>
  <c r="X6" i="7"/>
  <c r="Y6" i="7"/>
  <c r="Z6" i="7"/>
  <c r="W7" i="7"/>
  <c r="X7" i="7"/>
  <c r="Y7" i="7"/>
  <c r="Z7" i="7"/>
  <c r="W8" i="7"/>
  <c r="X8" i="7"/>
  <c r="Y8" i="7"/>
  <c r="Z8" i="7"/>
  <c r="W9" i="7"/>
  <c r="X9" i="7"/>
  <c r="Y9" i="7"/>
  <c r="Z9" i="7"/>
  <c r="W10" i="7"/>
  <c r="X10" i="7"/>
  <c r="Y10" i="7"/>
  <c r="Z10" i="7"/>
  <c r="W11" i="7"/>
  <c r="X11" i="7"/>
  <c r="Y11" i="7"/>
  <c r="Z11" i="7"/>
  <c r="W12" i="7"/>
  <c r="X12" i="7"/>
  <c r="Y12" i="7"/>
  <c r="Z12" i="7"/>
  <c r="W13" i="7"/>
  <c r="X13" i="7"/>
  <c r="Y13" i="7"/>
  <c r="Z13" i="7"/>
  <c r="W14" i="7"/>
  <c r="X14" i="7"/>
  <c r="Y14" i="7"/>
  <c r="Z14" i="7"/>
  <c r="W15" i="7"/>
  <c r="X15" i="7"/>
  <c r="Y15" i="7"/>
  <c r="Z15" i="7"/>
  <c r="W16" i="7"/>
  <c r="X16" i="7"/>
  <c r="Y16" i="7"/>
  <c r="Z16" i="7"/>
  <c r="W17" i="7"/>
  <c r="X17" i="7"/>
  <c r="Y17" i="7"/>
  <c r="Z17" i="7"/>
  <c r="W18" i="7"/>
  <c r="X18" i="7"/>
  <c r="Y18" i="7"/>
  <c r="Z18" i="7"/>
  <c r="W19" i="7"/>
  <c r="X19" i="7"/>
  <c r="Y19" i="7"/>
  <c r="Z19" i="7"/>
  <c r="W20" i="7"/>
  <c r="X20" i="7"/>
  <c r="Y20" i="7"/>
  <c r="Z20" i="7"/>
  <c r="DT6" i="17" l="1"/>
  <c r="DR6" i="17"/>
  <c r="DN5" i="17"/>
  <c r="DS6" i="17"/>
  <c r="DQ6" i="17"/>
  <c r="DH6" i="17"/>
  <c r="DI6" i="17"/>
  <c r="DU6" i="17"/>
  <c r="DP6" i="17"/>
  <c r="DJ6" i="17"/>
  <c r="DF6" i="17"/>
  <c r="DG6" i="17"/>
  <c r="DK6" i="17"/>
  <c r="DO6" i="17"/>
  <c r="DM5" i="17"/>
  <c r="DL6" i="17"/>
  <c r="DF5" i="17"/>
  <c r="DP5" i="17"/>
  <c r="DI5" i="17"/>
  <c r="DN6" i="17"/>
  <c r="DQ5" i="17"/>
  <c r="W5" i="5"/>
  <c r="X5" i="5"/>
  <c r="Y5" i="5"/>
  <c r="Z5" i="5"/>
  <c r="W6" i="5"/>
  <c r="X6" i="5"/>
  <c r="Y6" i="5"/>
  <c r="Z6" i="5"/>
  <c r="W7" i="5"/>
  <c r="X7" i="5"/>
  <c r="Y7" i="5"/>
  <c r="Z7" i="5"/>
  <c r="W8" i="5"/>
  <c r="X8" i="5"/>
  <c r="Y8" i="5"/>
  <c r="Z8" i="5"/>
  <c r="W9" i="5"/>
  <c r="X9" i="5"/>
  <c r="Y9" i="5"/>
  <c r="Z9" i="5"/>
  <c r="W10" i="5"/>
  <c r="X10" i="5"/>
  <c r="Y10" i="5"/>
  <c r="Z10" i="5"/>
  <c r="W11" i="5"/>
  <c r="X11" i="5"/>
  <c r="Y11" i="5"/>
  <c r="Z11" i="5"/>
  <c r="W12" i="5"/>
  <c r="X12" i="5"/>
  <c r="Y12" i="5"/>
  <c r="Z12" i="5"/>
  <c r="W13" i="5"/>
  <c r="X13" i="5"/>
  <c r="Y13" i="5"/>
  <c r="Z13" i="5"/>
  <c r="W14" i="5"/>
  <c r="X14" i="5"/>
  <c r="Y14" i="5"/>
  <c r="Z14" i="5"/>
  <c r="W15" i="5"/>
  <c r="X15" i="5"/>
  <c r="Y15" i="5"/>
  <c r="Z15" i="5"/>
  <c r="W16" i="5"/>
  <c r="X16" i="5"/>
  <c r="Y16" i="5"/>
  <c r="Z16" i="5"/>
  <c r="W17" i="5"/>
  <c r="X17" i="5"/>
  <c r="Y17" i="5"/>
  <c r="Z17" i="5"/>
  <c r="W18" i="5"/>
  <c r="X18" i="5"/>
  <c r="Y18" i="5"/>
  <c r="Z18" i="5"/>
  <c r="W19" i="5"/>
  <c r="X19" i="5"/>
  <c r="Y19" i="5"/>
  <c r="Z19" i="5"/>
  <c r="W20" i="5"/>
  <c r="X20" i="5"/>
  <c r="Y20" i="5"/>
  <c r="Z20" i="5"/>
  <c r="DL35" i="2" l="1"/>
  <c r="DK35" i="2"/>
  <c r="DL4" i="2"/>
  <c r="DK4" i="2"/>
  <c r="AI7" i="5" l="1"/>
  <c r="BR33" i="2"/>
  <c r="AT33" i="2"/>
  <c r="V33" i="2"/>
  <c r="AQ51" i="2"/>
  <c r="AP51" i="2"/>
  <c r="AO51" i="2"/>
  <c r="AN51" i="2"/>
  <c r="AM51" i="2"/>
  <c r="AL51" i="2"/>
  <c r="AK51" i="2"/>
  <c r="AJ51" i="2"/>
  <c r="AI51" i="2"/>
  <c r="AH51" i="2"/>
  <c r="AG51" i="2"/>
  <c r="AF51" i="2"/>
  <c r="AE51" i="2"/>
  <c r="AD51" i="2"/>
  <c r="AC51" i="2"/>
  <c r="AB51" i="2"/>
  <c r="AA51" i="2"/>
  <c r="Z51" i="2"/>
  <c r="Y51" i="2"/>
  <c r="X51" i="2"/>
  <c r="W51" i="2"/>
  <c r="AQ50" i="2"/>
  <c r="AP50" i="2"/>
  <c r="AO50" i="2"/>
  <c r="AN50" i="2"/>
  <c r="AM50" i="2"/>
  <c r="AL50" i="2"/>
  <c r="AK50" i="2"/>
  <c r="AJ50" i="2"/>
  <c r="AI50" i="2"/>
  <c r="AH50" i="2"/>
  <c r="AG50" i="2"/>
  <c r="AF50" i="2"/>
  <c r="AE50" i="2"/>
  <c r="AD50" i="2"/>
  <c r="AC50" i="2"/>
  <c r="AB50" i="2"/>
  <c r="AA50" i="2"/>
  <c r="Z50" i="2"/>
  <c r="Y50" i="2"/>
  <c r="X50" i="2"/>
  <c r="W50" i="2"/>
  <c r="AQ49" i="2"/>
  <c r="AP49" i="2"/>
  <c r="AO49" i="2"/>
  <c r="AN49" i="2"/>
  <c r="AM49" i="2"/>
  <c r="AL49" i="2"/>
  <c r="AK49" i="2"/>
  <c r="AJ49" i="2"/>
  <c r="AI49" i="2"/>
  <c r="AH49" i="2"/>
  <c r="AG49" i="2"/>
  <c r="AF49" i="2"/>
  <c r="AE49" i="2"/>
  <c r="AD49" i="2"/>
  <c r="AC49" i="2"/>
  <c r="AB49" i="2"/>
  <c r="AA49" i="2"/>
  <c r="Z49" i="2"/>
  <c r="Y49" i="2"/>
  <c r="X49" i="2"/>
  <c r="W49" i="2"/>
  <c r="AQ48" i="2"/>
  <c r="AP48" i="2"/>
  <c r="AO48" i="2"/>
  <c r="AN48" i="2"/>
  <c r="AM48" i="2"/>
  <c r="AL48" i="2"/>
  <c r="AK48" i="2"/>
  <c r="AJ48" i="2"/>
  <c r="AI48" i="2"/>
  <c r="AH48" i="2"/>
  <c r="AG48" i="2"/>
  <c r="AF48" i="2"/>
  <c r="AE48" i="2"/>
  <c r="AD48" i="2"/>
  <c r="AC48" i="2"/>
  <c r="AB48" i="2"/>
  <c r="AA48" i="2"/>
  <c r="Z48" i="2"/>
  <c r="Y48" i="2"/>
  <c r="X48" i="2"/>
  <c r="W48" i="2"/>
  <c r="AQ47" i="2"/>
  <c r="AP47" i="2"/>
  <c r="BN47" i="2" s="1"/>
  <c r="AO47" i="2"/>
  <c r="AN47" i="2"/>
  <c r="AM47" i="2"/>
  <c r="AL47" i="2"/>
  <c r="BJ47" i="2" s="1"/>
  <c r="AK47" i="2"/>
  <c r="BI47" i="2" s="1"/>
  <c r="AJ47" i="2"/>
  <c r="AI47" i="2"/>
  <c r="AH47" i="2"/>
  <c r="AG47" i="2"/>
  <c r="AF47" i="2"/>
  <c r="AE47" i="2"/>
  <c r="AD47" i="2"/>
  <c r="BB47" i="2" s="1"/>
  <c r="AC47" i="2"/>
  <c r="AB47" i="2"/>
  <c r="AA47" i="2"/>
  <c r="Z47" i="2"/>
  <c r="AX47" i="2" s="1"/>
  <c r="Y47" i="2"/>
  <c r="X47" i="2"/>
  <c r="W47" i="2"/>
  <c r="AQ46" i="2"/>
  <c r="AP46" i="2"/>
  <c r="AO46" i="2"/>
  <c r="AN46" i="2"/>
  <c r="AM46" i="2"/>
  <c r="AL46" i="2"/>
  <c r="AK46" i="2"/>
  <c r="AJ46" i="2"/>
  <c r="AI46" i="2"/>
  <c r="AH46" i="2"/>
  <c r="AG46" i="2"/>
  <c r="AF46" i="2"/>
  <c r="AE46" i="2"/>
  <c r="AD46" i="2"/>
  <c r="AC46" i="2"/>
  <c r="AB46" i="2"/>
  <c r="AA46" i="2"/>
  <c r="Z46" i="2"/>
  <c r="Y46" i="2"/>
  <c r="X46" i="2"/>
  <c r="W46" i="2"/>
  <c r="AQ45" i="2"/>
  <c r="AP45" i="2"/>
  <c r="AO45" i="2"/>
  <c r="AN45" i="2"/>
  <c r="AM45" i="2"/>
  <c r="AL45" i="2"/>
  <c r="AK45" i="2"/>
  <c r="AJ45" i="2"/>
  <c r="AI45" i="2"/>
  <c r="AH45" i="2"/>
  <c r="AG45" i="2"/>
  <c r="AF45" i="2"/>
  <c r="AE45" i="2"/>
  <c r="AD45" i="2"/>
  <c r="AC45" i="2"/>
  <c r="AB45" i="2"/>
  <c r="AA45" i="2"/>
  <c r="Z45" i="2"/>
  <c r="Y45" i="2"/>
  <c r="X45" i="2"/>
  <c r="W45" i="2"/>
  <c r="AQ44" i="2"/>
  <c r="AP44" i="2"/>
  <c r="AO44" i="2"/>
  <c r="AN44" i="2"/>
  <c r="AM44" i="2"/>
  <c r="AL44" i="2"/>
  <c r="AK44" i="2"/>
  <c r="AJ44" i="2"/>
  <c r="AI44" i="2"/>
  <c r="AH44" i="2"/>
  <c r="AG44" i="2"/>
  <c r="AF44" i="2"/>
  <c r="AE44" i="2"/>
  <c r="AD44" i="2"/>
  <c r="AC44" i="2"/>
  <c r="AB44" i="2"/>
  <c r="AA44" i="2"/>
  <c r="Z44" i="2"/>
  <c r="Y44" i="2"/>
  <c r="X44" i="2"/>
  <c r="W44" i="2"/>
  <c r="AQ43" i="2"/>
  <c r="AP43" i="2"/>
  <c r="BN43" i="2" s="1"/>
  <c r="AO43" i="2"/>
  <c r="AN43" i="2"/>
  <c r="AM43" i="2"/>
  <c r="AL43" i="2"/>
  <c r="BJ43" i="2" s="1"/>
  <c r="AK43" i="2"/>
  <c r="AJ43" i="2"/>
  <c r="AI43" i="2"/>
  <c r="AH43" i="2"/>
  <c r="BF43" i="2" s="1"/>
  <c r="AG43" i="2"/>
  <c r="AF43" i="2"/>
  <c r="AE43" i="2"/>
  <c r="AD43" i="2"/>
  <c r="BB43" i="2" s="1"/>
  <c r="AC43" i="2"/>
  <c r="AB43" i="2"/>
  <c r="AA43" i="2"/>
  <c r="Z43" i="2"/>
  <c r="AX43" i="2" s="1"/>
  <c r="Y43" i="2"/>
  <c r="X43" i="2"/>
  <c r="W43" i="2"/>
  <c r="AQ42" i="2"/>
  <c r="AP42" i="2"/>
  <c r="AO42" i="2"/>
  <c r="AN42" i="2"/>
  <c r="AM42" i="2"/>
  <c r="AL42" i="2"/>
  <c r="AK42" i="2"/>
  <c r="AJ42" i="2"/>
  <c r="AI42" i="2"/>
  <c r="AH42" i="2"/>
  <c r="AG42" i="2"/>
  <c r="AF42" i="2"/>
  <c r="AE42" i="2"/>
  <c r="AD42" i="2"/>
  <c r="AC42" i="2"/>
  <c r="AB42" i="2"/>
  <c r="AA42" i="2"/>
  <c r="Z42" i="2"/>
  <c r="Y42" i="2"/>
  <c r="X42" i="2"/>
  <c r="W42" i="2"/>
  <c r="AQ41" i="2"/>
  <c r="AP41" i="2"/>
  <c r="AO41" i="2"/>
  <c r="AN41" i="2"/>
  <c r="AM41" i="2"/>
  <c r="AL41" i="2"/>
  <c r="AK41" i="2"/>
  <c r="AJ41" i="2"/>
  <c r="AI41" i="2"/>
  <c r="AH41" i="2"/>
  <c r="AG41" i="2"/>
  <c r="AF41" i="2"/>
  <c r="AE41" i="2"/>
  <c r="AD41" i="2"/>
  <c r="AC41" i="2"/>
  <c r="AB41" i="2"/>
  <c r="AA41" i="2"/>
  <c r="Z41" i="2"/>
  <c r="Y41" i="2"/>
  <c r="X41" i="2"/>
  <c r="W41" i="2"/>
  <c r="CR40" i="2"/>
  <c r="AQ40" i="2"/>
  <c r="AP40" i="2"/>
  <c r="AO40" i="2"/>
  <c r="AN40" i="2"/>
  <c r="AM40" i="2"/>
  <c r="AL40" i="2"/>
  <c r="AK40" i="2"/>
  <c r="AJ40" i="2"/>
  <c r="AI40" i="2"/>
  <c r="AH40" i="2"/>
  <c r="AG40" i="2"/>
  <c r="AF40" i="2"/>
  <c r="AE40" i="2"/>
  <c r="AD40" i="2"/>
  <c r="AC40" i="2"/>
  <c r="AB40" i="2"/>
  <c r="AA40" i="2"/>
  <c r="Z40" i="2"/>
  <c r="Y40" i="2"/>
  <c r="X40" i="2"/>
  <c r="W40" i="2"/>
  <c r="AQ39" i="2"/>
  <c r="AP39" i="2"/>
  <c r="AO39" i="2"/>
  <c r="AN39" i="2"/>
  <c r="AM39" i="2"/>
  <c r="AL39" i="2"/>
  <c r="AK39" i="2"/>
  <c r="AJ39" i="2"/>
  <c r="AI39" i="2"/>
  <c r="AH39" i="2"/>
  <c r="AG39" i="2"/>
  <c r="AF39" i="2"/>
  <c r="AE39" i="2"/>
  <c r="AD39" i="2"/>
  <c r="AC39" i="2"/>
  <c r="AB39" i="2"/>
  <c r="AA39" i="2"/>
  <c r="Z39" i="2"/>
  <c r="Y39" i="2"/>
  <c r="X39" i="2"/>
  <c r="W39" i="2"/>
  <c r="AQ38" i="2"/>
  <c r="AP38" i="2"/>
  <c r="AO38" i="2"/>
  <c r="AN38" i="2"/>
  <c r="AM38" i="2"/>
  <c r="AL38" i="2"/>
  <c r="AK38" i="2"/>
  <c r="AJ38" i="2"/>
  <c r="AI38" i="2"/>
  <c r="AH38" i="2"/>
  <c r="AG38" i="2"/>
  <c r="AF38" i="2"/>
  <c r="AE38" i="2"/>
  <c r="AD38" i="2"/>
  <c r="AC38" i="2"/>
  <c r="AB38" i="2"/>
  <c r="AA38" i="2"/>
  <c r="Z38" i="2"/>
  <c r="Y38" i="2"/>
  <c r="X38" i="2"/>
  <c r="W38" i="2"/>
  <c r="AQ37" i="2"/>
  <c r="AP37" i="2"/>
  <c r="AO37" i="2"/>
  <c r="AN37" i="2"/>
  <c r="AM37" i="2"/>
  <c r="AL37" i="2"/>
  <c r="AK37" i="2"/>
  <c r="AJ37" i="2"/>
  <c r="AI37" i="2"/>
  <c r="AH37" i="2"/>
  <c r="AG37" i="2"/>
  <c r="AF37" i="2"/>
  <c r="AE37" i="2"/>
  <c r="AD37" i="2"/>
  <c r="AC37" i="2"/>
  <c r="AB37" i="2"/>
  <c r="AA37" i="2"/>
  <c r="Z37" i="2"/>
  <c r="Y37" i="2"/>
  <c r="X37" i="2"/>
  <c r="W37" i="2"/>
  <c r="AQ36" i="2"/>
  <c r="AP36" i="2"/>
  <c r="AO36" i="2"/>
  <c r="AN36" i="2"/>
  <c r="AM36" i="2"/>
  <c r="AL36" i="2"/>
  <c r="AK36" i="2"/>
  <c r="AJ36" i="2"/>
  <c r="AI36" i="2"/>
  <c r="AH36" i="2"/>
  <c r="AG36" i="2"/>
  <c r="AF36" i="2"/>
  <c r="AE36" i="2"/>
  <c r="AD36" i="2"/>
  <c r="AC36" i="2"/>
  <c r="AB36" i="2"/>
  <c r="AA36" i="2"/>
  <c r="Z36" i="2"/>
  <c r="Y36" i="2"/>
  <c r="X36" i="2"/>
  <c r="W36" i="2"/>
  <c r="AQ35" i="2"/>
  <c r="AP35" i="2"/>
  <c r="AO35" i="2"/>
  <c r="AN35" i="2"/>
  <c r="AM35" i="2"/>
  <c r="AL35" i="2"/>
  <c r="AK35" i="2"/>
  <c r="AJ35" i="2"/>
  <c r="AI35" i="2"/>
  <c r="AH35" i="2"/>
  <c r="AG35" i="2"/>
  <c r="AF35" i="2"/>
  <c r="AE35" i="2"/>
  <c r="AD35" i="2"/>
  <c r="AC35" i="2"/>
  <c r="AB35" i="2"/>
  <c r="AA35" i="2"/>
  <c r="Z35" i="2"/>
  <c r="Y35" i="2"/>
  <c r="X35" i="2"/>
  <c r="W35" i="2"/>
  <c r="AQ34" i="2"/>
  <c r="AP34" i="2"/>
  <c r="CL34" i="2" s="1"/>
  <c r="AO34" i="2"/>
  <c r="BM34" i="2" s="1"/>
  <c r="AN34" i="2"/>
  <c r="CJ34" i="2" s="1"/>
  <c r="AM34" i="2"/>
  <c r="BK34" i="2" s="1"/>
  <c r="AL34" i="2"/>
  <c r="AK34" i="2"/>
  <c r="BI34" i="2" s="1"/>
  <c r="AJ34" i="2"/>
  <c r="CF34" i="2" s="1"/>
  <c r="AI34" i="2"/>
  <c r="CE34" i="2" s="1"/>
  <c r="AH34" i="2"/>
  <c r="CD34" i="2" s="1"/>
  <c r="AG34" i="2"/>
  <c r="BE34" i="2" s="1"/>
  <c r="AF34" i="2"/>
  <c r="AE34" i="2"/>
  <c r="CA34" i="2" s="1"/>
  <c r="AD34" i="2"/>
  <c r="BZ34" i="2" s="1"/>
  <c r="AC34" i="2"/>
  <c r="BY34" i="2" s="1"/>
  <c r="AB34" i="2"/>
  <c r="AA34" i="2"/>
  <c r="BW34" i="2" s="1"/>
  <c r="Z34" i="2"/>
  <c r="BV34" i="2" s="1"/>
  <c r="Y34" i="2"/>
  <c r="BU34" i="2" s="1"/>
  <c r="X34" i="2"/>
  <c r="W34" i="2"/>
  <c r="AU34" i="2" s="1"/>
  <c r="BN36" i="2" l="1"/>
  <c r="BN40" i="2"/>
  <c r="AW36" i="2"/>
  <c r="BI36" i="2"/>
  <c r="BB36" i="2"/>
  <c r="BB40" i="2"/>
  <c r="BF47" i="2"/>
  <c r="BF36" i="2"/>
  <c r="BF40" i="2"/>
  <c r="BE36" i="2"/>
  <c r="AX36" i="2"/>
  <c r="BA36" i="2"/>
  <c r="BM36" i="2"/>
  <c r="BJ40" i="2"/>
  <c r="AX40" i="2"/>
  <c r="BJ36" i="2"/>
  <c r="AX39" i="2"/>
  <c r="BB39" i="2"/>
  <c r="BF39" i="2"/>
  <c r="BJ39" i="2"/>
  <c r="BN39" i="2"/>
  <c r="AX42" i="2"/>
  <c r="BB42" i="2"/>
  <c r="BF42" i="2"/>
  <c r="BJ42" i="2"/>
  <c r="BN42" i="2"/>
  <c r="AX46" i="2"/>
  <c r="BB46" i="2"/>
  <c r="BF46" i="2"/>
  <c r="BJ46" i="2"/>
  <c r="BN46" i="2"/>
  <c r="AX50" i="2"/>
  <c r="BB50" i="2"/>
  <c r="BF50" i="2"/>
  <c r="BJ50" i="2"/>
  <c r="BN50" i="2"/>
  <c r="AX37" i="2"/>
  <c r="BB37" i="2"/>
  <c r="BF37" i="2"/>
  <c r="BJ37" i="2"/>
  <c r="BN37" i="2"/>
  <c r="AX35" i="2"/>
  <c r="BB35" i="2"/>
  <c r="BZ35" i="2" s="1"/>
  <c r="BF35" i="2"/>
  <c r="CD35" i="2" s="1"/>
  <c r="BJ35" i="2"/>
  <c r="CH35" i="2" s="1"/>
  <c r="BN35" i="2"/>
  <c r="AX38" i="2"/>
  <c r="BB38" i="2"/>
  <c r="BF38" i="2"/>
  <c r="BJ38" i="2"/>
  <c r="BN38" i="2"/>
  <c r="AX41" i="2"/>
  <c r="BB41" i="2"/>
  <c r="BF41" i="2"/>
  <c r="BJ41" i="2"/>
  <c r="BN41" i="2"/>
  <c r="AX45" i="2"/>
  <c r="BB45" i="2"/>
  <c r="BF45" i="2"/>
  <c r="BJ45" i="2"/>
  <c r="BN45" i="2"/>
  <c r="AW46" i="2"/>
  <c r="AX49" i="2"/>
  <c r="BB49" i="2"/>
  <c r="BF49" i="2"/>
  <c r="BJ49" i="2"/>
  <c r="BN49" i="2"/>
  <c r="AX44" i="2"/>
  <c r="BB44" i="2"/>
  <c r="BF44" i="2"/>
  <c r="BJ44" i="2"/>
  <c r="BN44" i="2"/>
  <c r="AX48" i="2"/>
  <c r="BB48" i="2"/>
  <c r="BF48" i="2"/>
  <c r="BJ48" i="2"/>
  <c r="BN48" i="2"/>
  <c r="AU50" i="2"/>
  <c r="BO49" i="2"/>
  <c r="AY36" i="2"/>
  <c r="BG36" i="2"/>
  <c r="BO36" i="2"/>
  <c r="AU42" i="2"/>
  <c r="AY42" i="2"/>
  <c r="BC42" i="2"/>
  <c r="BG42" i="2"/>
  <c r="BK42" i="2"/>
  <c r="BO42" i="2"/>
  <c r="BK46" i="2"/>
  <c r="AY49" i="2"/>
  <c r="BD36" i="2"/>
  <c r="BL36" i="2"/>
  <c r="BM41" i="2"/>
  <c r="BL42" i="2"/>
  <c r="AV46" i="2"/>
  <c r="AZ46" i="2"/>
  <c r="BD46" i="2"/>
  <c r="BH46" i="2"/>
  <c r="BL46" i="2"/>
  <c r="AU35" i="2"/>
  <c r="BS35" i="2" s="1"/>
  <c r="BG35" i="2"/>
  <c r="CE35" i="2" s="1"/>
  <c r="BK35" i="2"/>
  <c r="CI35" i="2" s="1"/>
  <c r="BO35" i="2"/>
  <c r="CM35" i="2" s="1"/>
  <c r="BD37" i="2"/>
  <c r="AV43" i="2"/>
  <c r="AZ43" i="2"/>
  <c r="BD43" i="2"/>
  <c r="BH43" i="2"/>
  <c r="BL43" i="2"/>
  <c r="BH49" i="2"/>
  <c r="AZ35" i="2"/>
  <c r="BX35" i="2" s="1"/>
  <c r="AZ38" i="2"/>
  <c r="BH38" i="2"/>
  <c r="AU41" i="2"/>
  <c r="AY41" i="2"/>
  <c r="BC41" i="2"/>
  <c r="BG41" i="2"/>
  <c r="BK41" i="2"/>
  <c r="BG45" i="2"/>
  <c r="BL47" i="2"/>
  <c r="AU38" i="2"/>
  <c r="BC38" i="2"/>
  <c r="BK38" i="2"/>
  <c r="BO38" i="2"/>
  <c r="BC43" i="2"/>
  <c r="BK43" i="2"/>
  <c r="BO46" i="2"/>
  <c r="BA50" i="2"/>
  <c r="BH47" i="2"/>
  <c r="BO41" i="2"/>
  <c r="AU44" i="2"/>
  <c r="BG44" i="2"/>
  <c r="BO44" i="2"/>
  <c r="BC48" i="2"/>
  <c r="BG48" i="2"/>
  <c r="BO48" i="2"/>
  <c r="CI34" i="2"/>
  <c r="AV39" i="2"/>
  <c r="AZ39" i="2"/>
  <c r="BD39" i="2"/>
  <c r="BH39" i="2"/>
  <c r="BL39" i="2"/>
  <c r="AU40" i="2"/>
  <c r="BK40" i="2"/>
  <c r="AV41" i="2"/>
  <c r="AZ41" i="2"/>
  <c r="BD41" i="2"/>
  <c r="BH41" i="2"/>
  <c r="BL41" i="2"/>
  <c r="AW43" i="2"/>
  <c r="BA43" i="2"/>
  <c r="BI43" i="2"/>
  <c r="AV38" i="2"/>
  <c r="BL38" i="2"/>
  <c r="AV40" i="2"/>
  <c r="BH40" i="2"/>
  <c r="BL40" i="2"/>
  <c r="BH42" i="2"/>
  <c r="BA39" i="2"/>
  <c r="BE35" i="2"/>
  <c r="CC35" i="2" s="1"/>
  <c r="AV36" i="2"/>
  <c r="AZ36" i="2"/>
  <c r="BH36" i="2"/>
  <c r="AV37" i="2"/>
  <c r="AZ37" i="2"/>
  <c r="BH37" i="2"/>
  <c r="BL37" i="2"/>
  <c r="AV44" i="2"/>
  <c r="AZ44" i="2"/>
  <c r="BD44" i="2"/>
  <c r="BH44" i="2"/>
  <c r="BL44" i="2"/>
  <c r="AV47" i="2"/>
  <c r="AZ47" i="2"/>
  <c r="BD47" i="2"/>
  <c r="AV49" i="2"/>
  <c r="AZ49" i="2"/>
  <c r="BD49" i="2"/>
  <c r="BL49" i="2"/>
  <c r="AV50" i="2"/>
  <c r="AZ50" i="2"/>
  <c r="BD50" i="2"/>
  <c r="BH50" i="2"/>
  <c r="BL50" i="2"/>
  <c r="BD38" i="2"/>
  <c r="AZ40" i="2"/>
  <c r="BD40" i="2"/>
  <c r="BI39" i="2"/>
  <c r="AV35" i="2"/>
  <c r="BT35" i="2" s="1"/>
  <c r="BD35" i="2"/>
  <c r="BH35" i="2"/>
  <c r="CF35" i="2" s="1"/>
  <c r="BL35" i="2"/>
  <c r="AV42" i="2"/>
  <c r="AZ42" i="2"/>
  <c r="BD42" i="2"/>
  <c r="AV45" i="2"/>
  <c r="AZ45" i="2"/>
  <c r="BD45" i="2"/>
  <c r="BH45" i="2"/>
  <c r="BL45" i="2"/>
  <c r="BC34" i="2"/>
  <c r="BS34" i="2"/>
  <c r="AW34" i="2"/>
  <c r="BH34" i="2"/>
  <c r="CG34" i="2"/>
  <c r="AW37" i="2"/>
  <c r="BA37" i="2"/>
  <c r="BE37" i="2"/>
  <c r="BI37" i="2"/>
  <c r="BM37" i="2"/>
  <c r="AU39" i="2"/>
  <c r="AY39" i="2"/>
  <c r="BC39" i="2"/>
  <c r="BG39" i="2"/>
  <c r="BK39" i="2"/>
  <c r="AY45" i="2"/>
  <c r="BG49" i="2"/>
  <c r="BA34" i="2"/>
  <c r="BB34" i="2"/>
  <c r="BL34" i="2"/>
  <c r="CK34" i="2"/>
  <c r="AU37" i="2"/>
  <c r="AY37" i="2"/>
  <c r="BC37" i="2"/>
  <c r="BG37" i="2"/>
  <c r="BK37" i="2"/>
  <c r="BO37" i="2"/>
  <c r="AV48" i="2"/>
  <c r="AZ48" i="2"/>
  <c r="BD48" i="2"/>
  <c r="BH48" i="2"/>
  <c r="BL48" i="2"/>
  <c r="AW40" i="2"/>
  <c r="AW44" i="2"/>
  <c r="BA48" i="2"/>
  <c r="BA44" i="2"/>
  <c r="BA41" i="2"/>
  <c r="BE48" i="2"/>
  <c r="BE46" i="2"/>
  <c r="BE44" i="2"/>
  <c r="BE40" i="2"/>
  <c r="BE39" i="2"/>
  <c r="BI44" i="2"/>
  <c r="BI46" i="2"/>
  <c r="BI48" i="2"/>
  <c r="BI41" i="2"/>
  <c r="BM48" i="2"/>
  <c r="BM40" i="2"/>
  <c r="BM46" i="2"/>
  <c r="CH34" i="2"/>
  <c r="BJ34" i="2"/>
  <c r="AX34" i="2"/>
  <c r="BA35" i="2"/>
  <c r="BI35" i="2"/>
  <c r="BI38" i="2"/>
  <c r="BI40" i="2"/>
  <c r="BE41" i="2"/>
  <c r="BA46" i="2"/>
  <c r="BE50" i="2"/>
  <c r="CM34" i="2"/>
  <c r="BO34" i="2"/>
  <c r="AY34" i="2"/>
  <c r="BF34" i="2"/>
  <c r="AW35" i="2"/>
  <c r="BM35" i="2"/>
  <c r="BA38" i="2"/>
  <c r="AW38" i="2"/>
  <c r="AW39" i="2"/>
  <c r="BM39" i="2"/>
  <c r="BA40" i="2"/>
  <c r="AW41" i="2"/>
  <c r="BM43" i="2"/>
  <c r="AW47" i="2"/>
  <c r="BM47" i="2"/>
  <c r="BE47" i="2"/>
  <c r="AW48" i="2"/>
  <c r="AU46" i="2"/>
  <c r="AU36" i="2"/>
  <c r="AY50" i="2"/>
  <c r="AY43" i="2"/>
  <c r="AY46" i="2"/>
  <c r="BC46" i="2"/>
  <c r="BC35" i="2"/>
  <c r="BC50" i="2"/>
  <c r="BG46" i="2"/>
  <c r="BG50" i="2"/>
  <c r="BG38" i="2"/>
  <c r="BG43" i="2"/>
  <c r="BK36" i="2"/>
  <c r="BK50" i="2"/>
  <c r="BK44" i="2"/>
  <c r="BO50" i="2"/>
  <c r="BO45" i="2"/>
  <c r="BT34" i="2"/>
  <c r="AV34" i="2"/>
  <c r="BX34" i="2"/>
  <c r="AZ34" i="2"/>
  <c r="CB34" i="2"/>
  <c r="BD34" i="2"/>
  <c r="BG34" i="2"/>
  <c r="BN34" i="2"/>
  <c r="AY35" i="2"/>
  <c r="BC36" i="2"/>
  <c r="AY38" i="2"/>
  <c r="BE38" i="2"/>
  <c r="BM38" i="2"/>
  <c r="AY40" i="2"/>
  <c r="BG40" i="2"/>
  <c r="BO40" i="2"/>
  <c r="BC40" i="2"/>
  <c r="AW42" i="2"/>
  <c r="BA42" i="2"/>
  <c r="BE42" i="2"/>
  <c r="BI42" i="2"/>
  <c r="BM42" i="2"/>
  <c r="AU43" i="2"/>
  <c r="BE43" i="2"/>
  <c r="AY44" i="2"/>
  <c r="BM44" i="2"/>
  <c r="AU45" i="2"/>
  <c r="BK45" i="2"/>
  <c r="AY48" i="2"/>
  <c r="BC49" i="2"/>
  <c r="BM50" i="2"/>
  <c r="AW50" i="2"/>
  <c r="BO39" i="2"/>
  <c r="AW45" i="2"/>
  <c r="BA45" i="2"/>
  <c r="BE45" i="2"/>
  <c r="BI45" i="2"/>
  <c r="BM45" i="2"/>
  <c r="BA47" i="2"/>
  <c r="AU48" i="2"/>
  <c r="BK48" i="2"/>
  <c r="AU49" i="2"/>
  <c r="BK49" i="2"/>
  <c r="BI50" i="2"/>
  <c r="CC34" i="2"/>
  <c r="BC44" i="2"/>
  <c r="BC45" i="2"/>
  <c r="AU47" i="2"/>
  <c r="AY47" i="2"/>
  <c r="BC47" i="2"/>
  <c r="BG47" i="2"/>
  <c r="BK47" i="2"/>
  <c r="BO47" i="2"/>
  <c r="AW49" i="2"/>
  <c r="BA49" i="2"/>
  <c r="BE49" i="2"/>
  <c r="BI49" i="2"/>
  <c r="BM49" i="2"/>
  <c r="BO43" i="2"/>
  <c r="BV36" i="2" l="1"/>
  <c r="BZ36" i="2"/>
  <c r="CL36" i="2"/>
  <c r="CH39" i="2"/>
  <c r="BV37" i="2"/>
  <c r="BZ41" i="2"/>
  <c r="CL37" i="2"/>
  <c r="CD48" i="2"/>
  <c r="BZ39" i="2"/>
  <c r="CL38" i="2"/>
  <c r="CH36" i="2"/>
  <c r="BV38" i="2"/>
  <c r="BJ51" i="2"/>
  <c r="BN51" i="2"/>
  <c r="CD36" i="2"/>
  <c r="CH44" i="2"/>
  <c r="CD40" i="2"/>
  <c r="CL48" i="2"/>
  <c r="BZ38" i="2"/>
  <c r="CD38" i="2"/>
  <c r="CD43" i="2"/>
  <c r="CH43" i="2"/>
  <c r="CL40" i="2"/>
  <c r="BV45" i="2"/>
  <c r="BZ47" i="2"/>
  <c r="CD37" i="2"/>
  <c r="BV43" i="2"/>
  <c r="CH42" i="2"/>
  <c r="DG36" i="2" s="1"/>
  <c r="BZ50" i="2"/>
  <c r="BV40" i="2"/>
  <c r="BV41" i="2"/>
  <c r="CD50" i="2"/>
  <c r="CD42" i="2"/>
  <c r="CL39" i="2"/>
  <c r="BZ46" i="2"/>
  <c r="BV47" i="2"/>
  <c r="CD46" i="2"/>
  <c r="BV46" i="2"/>
  <c r="BV42" i="2"/>
  <c r="CH47" i="2"/>
  <c r="CL50" i="2"/>
  <c r="CH46" i="2"/>
  <c r="CD41" i="2"/>
  <c r="CL35" i="2"/>
  <c r="CL44" i="2"/>
  <c r="CL47" i="2"/>
  <c r="CD47" i="2"/>
  <c r="BZ43" i="2"/>
  <c r="BV44" i="2"/>
  <c r="CU36" i="2" s="1"/>
  <c r="BZ48" i="2"/>
  <c r="CL46" i="2"/>
  <c r="CH41" i="2"/>
  <c r="BB51" i="2"/>
  <c r="BZ44" i="2"/>
  <c r="CY36" i="2" s="1"/>
  <c r="BV50" i="2"/>
  <c r="CU38" i="2" s="1"/>
  <c r="CH45" i="2"/>
  <c r="CH38" i="2"/>
  <c r="CL42" i="2"/>
  <c r="BZ49" i="2"/>
  <c r="CD45" i="2"/>
  <c r="CL43" i="2"/>
  <c r="BV39" i="2"/>
  <c r="CL41" i="2"/>
  <c r="BZ42" i="2"/>
  <c r="CD49" i="2"/>
  <c r="BZ40" i="2"/>
  <c r="BV35" i="2"/>
  <c r="CL45" i="2"/>
  <c r="CH37" i="2"/>
  <c r="CD39" i="2"/>
  <c r="BZ37" i="2"/>
  <c r="CD44" i="2"/>
  <c r="DC36" i="2" s="1"/>
  <c r="CH40" i="2"/>
  <c r="CH48" i="2"/>
  <c r="CL49" i="2"/>
  <c r="BV49" i="2"/>
  <c r="BZ45" i="2"/>
  <c r="CH49" i="2"/>
  <c r="CH50" i="2"/>
  <c r="BF51" i="2"/>
  <c r="BV48" i="2"/>
  <c r="AX51" i="2"/>
  <c r="CB47" i="2"/>
  <c r="CE36" i="2"/>
  <c r="CC36" i="2"/>
  <c r="CJ37" i="2"/>
  <c r="CM36" i="2"/>
  <c r="CJ44" i="2"/>
  <c r="CM38" i="2"/>
  <c r="BX45" i="2"/>
  <c r="CB43" i="2"/>
  <c r="CB38" i="2"/>
  <c r="BT38" i="2"/>
  <c r="BT36" i="2"/>
  <c r="BX44" i="2"/>
  <c r="CB46" i="2"/>
  <c r="CB41" i="2"/>
  <c r="BT42" i="2"/>
  <c r="CB36" i="2"/>
  <c r="CB35" i="2"/>
  <c r="CB45" i="2"/>
  <c r="CC37" i="2"/>
  <c r="CF40" i="2"/>
  <c r="CB37" i="2"/>
  <c r="CB48" i="2"/>
  <c r="CJ38" i="2"/>
  <c r="CJ42" i="2"/>
  <c r="BL51" i="2"/>
  <c r="CJ36" i="2"/>
  <c r="CJ35" i="2"/>
  <c r="BX40" i="2"/>
  <c r="BX36" i="2"/>
  <c r="BX41" i="2"/>
  <c r="AZ51" i="2"/>
  <c r="CJ40" i="2"/>
  <c r="DI36" i="2" s="1"/>
  <c r="CJ49" i="2"/>
  <c r="CB50" i="2"/>
  <c r="AV51" i="2"/>
  <c r="BT45" i="2"/>
  <c r="BT44" i="2"/>
  <c r="CS36" i="2" s="1"/>
  <c r="BT47" i="2"/>
  <c r="CF38" i="2"/>
  <c r="CF44" i="2"/>
  <c r="CF41" i="2"/>
  <c r="CF45" i="2"/>
  <c r="CF37" i="2"/>
  <c r="CI37" i="2"/>
  <c r="CJ39" i="2"/>
  <c r="CJ47" i="2"/>
  <c r="BT43" i="2"/>
  <c r="CF50" i="2"/>
  <c r="CF42" i="2"/>
  <c r="DE36" i="2" s="1"/>
  <c r="CB49" i="2"/>
  <c r="BX42" i="2"/>
  <c r="BT48" i="2"/>
  <c r="CJ45" i="2"/>
  <c r="CF48" i="2"/>
  <c r="CM37" i="2"/>
  <c r="CF43" i="2"/>
  <c r="BX47" i="2"/>
  <c r="CJ46" i="2"/>
  <c r="BT40" i="2"/>
  <c r="BT39" i="2"/>
  <c r="BT37" i="2"/>
  <c r="BT46" i="2"/>
  <c r="BT49" i="2"/>
  <c r="CB39" i="2"/>
  <c r="CB42" i="2"/>
  <c r="DA36" i="2" s="1"/>
  <c r="BD51" i="2"/>
  <c r="BX46" i="2"/>
  <c r="CC45" i="2"/>
  <c r="BX37" i="2"/>
  <c r="BH51" i="2"/>
  <c r="BS41" i="2"/>
  <c r="CF47" i="2"/>
  <c r="CF36" i="2"/>
  <c r="CF46" i="2"/>
  <c r="CF39" i="2"/>
  <c r="BX43" i="2"/>
  <c r="BX38" i="2"/>
  <c r="BX39" i="2"/>
  <c r="CJ43" i="2"/>
  <c r="CJ41" i="2"/>
  <c r="BT50" i="2"/>
  <c r="BT41" i="2"/>
  <c r="CB40" i="2"/>
  <c r="CB44" i="2"/>
  <c r="CJ48" i="2"/>
  <c r="BX49" i="2"/>
  <c r="CE41" i="2"/>
  <c r="CM44" i="2"/>
  <c r="CE48" i="2"/>
  <c r="BS49" i="2"/>
  <c r="BX48" i="2"/>
  <c r="BS43" i="2"/>
  <c r="BS42" i="2"/>
  <c r="BS38" i="2"/>
  <c r="BS39" i="2"/>
  <c r="BS40" i="2"/>
  <c r="CC50" i="2"/>
  <c r="CE37" i="2"/>
  <c r="CC38" i="2"/>
  <c r="AU51" i="2"/>
  <c r="CE44" i="2"/>
  <c r="CE42" i="2"/>
  <c r="DD36" i="2" s="1"/>
  <c r="BS36" i="2"/>
  <c r="CF49" i="2"/>
  <c r="BX50" i="2"/>
  <c r="CJ50" i="2"/>
  <c r="CM46" i="2"/>
  <c r="CM39" i="2"/>
  <c r="CI50" i="2"/>
  <c r="CI40" i="2"/>
  <c r="CG50" i="2"/>
  <c r="CG46" i="2"/>
  <c r="DF36" i="2" s="1"/>
  <c r="BI51" i="2"/>
  <c r="CG45" i="2"/>
  <c r="CG44" i="2"/>
  <c r="CG43" i="2"/>
  <c r="CG38" i="2"/>
  <c r="CG36" i="2"/>
  <c r="CG35" i="2"/>
  <c r="CG48" i="2"/>
  <c r="CG47" i="2"/>
  <c r="CG42" i="2"/>
  <c r="CG41" i="2"/>
  <c r="CG49" i="2"/>
  <c r="CG40" i="2"/>
  <c r="CG39" i="2"/>
  <c r="CG37" i="2"/>
  <c r="BS48" i="2"/>
  <c r="CM41" i="2"/>
  <c r="CM48" i="2"/>
  <c r="CC49" i="2"/>
  <c r="CC40" i="2"/>
  <c r="CC47" i="2"/>
  <c r="CI36" i="2"/>
  <c r="CI41" i="2"/>
  <c r="BK51" i="2"/>
  <c r="CM42" i="2"/>
  <c r="BY50" i="2"/>
  <c r="BY46" i="2"/>
  <c r="BY49" i="2"/>
  <c r="BY48" i="2"/>
  <c r="BY47" i="2"/>
  <c r="BY38" i="2"/>
  <c r="BY36" i="2"/>
  <c r="BY35" i="2"/>
  <c r="BY44" i="2"/>
  <c r="BY43" i="2"/>
  <c r="BY42" i="2"/>
  <c r="BY41" i="2"/>
  <c r="CX36" i="2" s="1"/>
  <c r="BY37" i="2"/>
  <c r="BY45" i="2"/>
  <c r="BY40" i="2"/>
  <c r="BY39" i="2"/>
  <c r="BA51" i="2"/>
  <c r="CM43" i="2"/>
  <c r="BO51" i="2"/>
  <c r="CE38" i="2"/>
  <c r="CE46" i="2"/>
  <c r="BG51" i="2"/>
  <c r="BE51" i="2"/>
  <c r="CC43" i="2"/>
  <c r="CC48" i="2"/>
  <c r="CC46" i="2"/>
  <c r="CI48" i="2"/>
  <c r="AY51" i="2"/>
  <c r="BW48" i="2"/>
  <c r="BW44" i="2"/>
  <c r="BW50" i="2"/>
  <c r="BW43" i="2"/>
  <c r="BW41" i="2"/>
  <c r="CV36" i="2" s="1"/>
  <c r="BW40" i="2"/>
  <c r="BW47" i="2"/>
  <c r="BW49" i="2"/>
  <c r="BW46" i="2"/>
  <c r="BW42" i="2"/>
  <c r="BW38" i="2"/>
  <c r="BW35" i="2"/>
  <c r="BW45" i="2"/>
  <c r="BW37" i="2"/>
  <c r="BW36" i="2"/>
  <c r="BW39" i="2"/>
  <c r="BC51" i="2"/>
  <c r="CA48" i="2"/>
  <c r="CA44" i="2"/>
  <c r="CA45" i="2"/>
  <c r="CA41" i="2"/>
  <c r="CA40" i="2"/>
  <c r="CA49" i="2"/>
  <c r="CA46" i="2"/>
  <c r="CA39" i="2"/>
  <c r="CA35" i="2"/>
  <c r="CA50" i="2"/>
  <c r="CA47" i="2"/>
  <c r="CA42" i="2"/>
  <c r="CZ36" i="2" s="1"/>
  <c r="CA36" i="2"/>
  <c r="CA43" i="2"/>
  <c r="CA38" i="2"/>
  <c r="CA37" i="2"/>
  <c r="CE43" i="2"/>
  <c r="CI42" i="2"/>
  <c r="CI49" i="2"/>
  <c r="CK50" i="2"/>
  <c r="CK46" i="2"/>
  <c r="CK38" i="2"/>
  <c r="CK36" i="2"/>
  <c r="CK35" i="2"/>
  <c r="BM51" i="2"/>
  <c r="CK48" i="2"/>
  <c r="CK47" i="2"/>
  <c r="CK40" i="2"/>
  <c r="CK39" i="2"/>
  <c r="DJ36" i="2" s="1"/>
  <c r="CK49" i="2"/>
  <c r="CK45" i="2"/>
  <c r="CK37" i="2"/>
  <c r="CK44" i="2"/>
  <c r="CK43" i="2"/>
  <c r="CK42" i="2"/>
  <c r="CK41" i="2"/>
  <c r="CM49" i="2"/>
  <c r="CM45" i="2"/>
  <c r="CM50" i="2"/>
  <c r="CE45" i="2"/>
  <c r="CE50" i="2"/>
  <c r="CE47" i="2"/>
  <c r="CC41" i="2"/>
  <c r="CC44" i="2"/>
  <c r="CI47" i="2"/>
  <c r="CI43" i="2"/>
  <c r="CE39" i="2"/>
  <c r="BS50" i="2"/>
  <c r="BS37" i="2"/>
  <c r="CI46" i="2"/>
  <c r="CI38" i="2"/>
  <c r="CI39" i="2"/>
  <c r="DH36" i="2" s="1"/>
  <c r="CI45" i="2"/>
  <c r="CI44" i="2"/>
  <c r="BU50" i="2"/>
  <c r="BU46" i="2"/>
  <c r="BU38" i="2"/>
  <c r="BU36" i="2"/>
  <c r="BU35" i="2"/>
  <c r="BU49" i="2"/>
  <c r="BU45" i="2"/>
  <c r="BU40" i="2"/>
  <c r="BU39" i="2"/>
  <c r="BU44" i="2"/>
  <c r="CT36" i="2" s="1"/>
  <c r="BU43" i="2"/>
  <c r="AW51" i="2"/>
  <c r="BU47" i="2"/>
  <c r="BU42" i="2"/>
  <c r="BU41" i="2"/>
  <c r="BU37" i="2"/>
  <c r="BU48" i="2"/>
  <c r="BS45" i="2"/>
  <c r="BS47" i="2"/>
  <c r="BS46" i="2"/>
  <c r="BS44" i="2"/>
  <c r="CR36" i="2" s="1"/>
  <c r="CM47" i="2"/>
  <c r="CM40" i="2"/>
  <c r="CE49" i="2"/>
  <c r="CE40" i="2"/>
  <c r="CC42" i="2"/>
  <c r="DB36" i="2" s="1"/>
  <c r="CC39" i="2"/>
  <c r="DD38" i="2" l="1"/>
  <c r="CR38" i="2"/>
  <c r="DH37" i="2"/>
  <c r="DJ38" i="2"/>
  <c r="DI38" i="2"/>
  <c r="DA37" i="2"/>
  <c r="CS38" i="2"/>
  <c r="CW38" i="2"/>
  <c r="CZ37" i="2"/>
  <c r="CX37" i="2"/>
  <c r="DE38" i="2"/>
  <c r="DC38" i="2"/>
  <c r="CZ38" i="2"/>
  <c r="CY38" i="2"/>
  <c r="DG37" i="2"/>
  <c r="CT38" i="2"/>
  <c r="DF38" i="2"/>
  <c r="DG38" i="2"/>
  <c r="CW36" i="2"/>
  <c r="CW37" i="2"/>
  <c r="CV37" i="2"/>
  <c r="CV38" i="2" s="1"/>
  <c r="DH38" i="2"/>
  <c r="DB38" i="2"/>
  <c r="CX38" i="2"/>
  <c r="DI37" i="2"/>
  <c r="DA38" i="2"/>
  <c r="AI11" i="7"/>
  <c r="AI8" i="2"/>
  <c r="AI7" i="7" l="1"/>
  <c r="BW3" i="7"/>
  <c r="W3" i="7"/>
  <c r="BR2" i="2" l="1"/>
  <c r="AT2" i="2"/>
  <c r="V2" i="2"/>
  <c r="BW3" i="5" l="1"/>
  <c r="V3" i="5"/>
  <c r="AT21" i="5"/>
  <c r="DU5" i="5" s="1"/>
  <c r="AT20" i="5"/>
  <c r="AT19" i="5"/>
  <c r="AT18" i="5"/>
  <c r="AT17" i="5"/>
  <c r="AT16" i="5"/>
  <c r="AT15" i="5"/>
  <c r="AT14" i="5"/>
  <c r="AT13" i="5"/>
  <c r="BT13" i="5" s="1"/>
  <c r="AT12" i="5"/>
  <c r="AT11" i="5"/>
  <c r="AT10" i="5"/>
  <c r="AT9" i="5"/>
  <c r="BT9" i="5" s="1"/>
  <c r="AT8" i="5"/>
  <c r="AT7" i="5"/>
  <c r="AT6" i="5"/>
  <c r="AT5" i="5"/>
  <c r="AT6" i="7"/>
  <c r="AT21" i="7"/>
  <c r="AT20" i="7"/>
  <c r="AT19" i="7"/>
  <c r="AT18" i="7"/>
  <c r="AT17" i="7"/>
  <c r="AT16" i="7"/>
  <c r="AT15" i="7"/>
  <c r="AT14" i="7"/>
  <c r="AT13" i="7"/>
  <c r="BT13" i="7" s="1"/>
  <c r="AT12" i="7"/>
  <c r="AT11" i="7"/>
  <c r="AT10" i="7"/>
  <c r="AT9" i="7"/>
  <c r="BT9" i="7" s="1"/>
  <c r="AT8" i="7"/>
  <c r="AT7" i="7"/>
  <c r="AT5" i="7"/>
  <c r="BT5" i="5" l="1"/>
  <c r="CT5" i="5" s="1"/>
  <c r="BT17" i="5"/>
  <c r="BT17" i="7"/>
  <c r="BT6" i="7"/>
  <c r="BT5" i="7"/>
  <c r="BT10" i="7"/>
  <c r="BT14" i="7"/>
  <c r="BT18" i="7"/>
  <c r="BT7" i="7"/>
  <c r="BT11" i="7"/>
  <c r="BT15" i="7"/>
  <c r="BT19" i="7"/>
  <c r="BT8" i="7"/>
  <c r="BT12" i="7"/>
  <c r="BT16" i="7"/>
  <c r="BT20" i="7"/>
  <c r="DU5" i="7"/>
  <c r="BT7" i="5"/>
  <c r="BT11" i="5"/>
  <c r="BT15" i="5"/>
  <c r="BT19" i="5"/>
  <c r="BT16" i="5"/>
  <c r="BT6" i="5"/>
  <c r="BT10" i="5"/>
  <c r="BT14" i="5"/>
  <c r="BT18" i="5"/>
  <c r="BT20" i="5"/>
  <c r="BT8" i="5"/>
  <c r="BT12" i="5"/>
  <c r="AQ20" i="2"/>
  <c r="AP20" i="2"/>
  <c r="AO20" i="2"/>
  <c r="AN20" i="2"/>
  <c r="AM20" i="2"/>
  <c r="AL20" i="2"/>
  <c r="AK20" i="2"/>
  <c r="AJ20" i="2"/>
  <c r="AI20" i="2"/>
  <c r="AH20" i="2"/>
  <c r="AG20" i="2"/>
  <c r="AF20" i="2"/>
  <c r="AE20" i="2"/>
  <c r="AD20" i="2"/>
  <c r="AC20" i="2"/>
  <c r="AB20" i="2"/>
  <c r="AA20" i="2"/>
  <c r="Z20" i="2"/>
  <c r="Y20" i="2"/>
  <c r="X20" i="2"/>
  <c r="W20" i="2"/>
  <c r="AQ19" i="2"/>
  <c r="AP19" i="2"/>
  <c r="AO19" i="2"/>
  <c r="AN19" i="2"/>
  <c r="AM19" i="2"/>
  <c r="AL19" i="2"/>
  <c r="AK19" i="2"/>
  <c r="AJ19" i="2"/>
  <c r="AI19" i="2"/>
  <c r="AH19" i="2"/>
  <c r="AG19" i="2"/>
  <c r="AF19" i="2"/>
  <c r="AE19" i="2"/>
  <c r="AD19" i="2"/>
  <c r="AC19" i="2"/>
  <c r="AB19" i="2"/>
  <c r="AA19" i="2"/>
  <c r="Z19" i="2"/>
  <c r="Y19" i="2"/>
  <c r="X19" i="2"/>
  <c r="W19" i="2"/>
  <c r="AQ18" i="2"/>
  <c r="AP18" i="2"/>
  <c r="AO18" i="2"/>
  <c r="AN18" i="2"/>
  <c r="AM18" i="2"/>
  <c r="AL18" i="2"/>
  <c r="AK18" i="2"/>
  <c r="AJ18" i="2"/>
  <c r="AI18" i="2"/>
  <c r="AH18" i="2"/>
  <c r="AG18" i="2"/>
  <c r="AF18" i="2"/>
  <c r="AE18" i="2"/>
  <c r="AD18" i="2"/>
  <c r="AC18" i="2"/>
  <c r="AB18" i="2"/>
  <c r="AA18" i="2"/>
  <c r="Z18" i="2"/>
  <c r="Y18" i="2"/>
  <c r="X18" i="2"/>
  <c r="W18" i="2"/>
  <c r="AQ17" i="2"/>
  <c r="AP17" i="2"/>
  <c r="AO17" i="2"/>
  <c r="AN17" i="2"/>
  <c r="AM17" i="2"/>
  <c r="AL17" i="2"/>
  <c r="AK17" i="2"/>
  <c r="AJ17" i="2"/>
  <c r="AI17" i="2"/>
  <c r="AH17" i="2"/>
  <c r="AG17" i="2"/>
  <c r="AF17" i="2"/>
  <c r="AE17" i="2"/>
  <c r="AD17" i="2"/>
  <c r="AC17" i="2"/>
  <c r="AB17" i="2"/>
  <c r="AA17" i="2"/>
  <c r="Z17" i="2"/>
  <c r="Y17" i="2"/>
  <c r="X17" i="2"/>
  <c r="W17" i="2"/>
  <c r="AQ16" i="2"/>
  <c r="AP16" i="2"/>
  <c r="AO16" i="2"/>
  <c r="BM16" i="2" s="1"/>
  <c r="AN16" i="2"/>
  <c r="AM16" i="2"/>
  <c r="AL16" i="2"/>
  <c r="AK16" i="2"/>
  <c r="BI16" i="2" s="1"/>
  <c r="AJ16" i="2"/>
  <c r="AI16" i="2"/>
  <c r="AH16" i="2"/>
  <c r="AG16" i="2"/>
  <c r="BE16" i="2" s="1"/>
  <c r="AF16" i="2"/>
  <c r="AE16" i="2"/>
  <c r="AD16" i="2"/>
  <c r="AC16" i="2"/>
  <c r="BA16" i="2" s="1"/>
  <c r="AB16" i="2"/>
  <c r="AA16" i="2"/>
  <c r="Z16" i="2"/>
  <c r="Y16" i="2"/>
  <c r="AW16" i="2" s="1"/>
  <c r="X16" i="2"/>
  <c r="W16" i="2"/>
  <c r="AQ15" i="2"/>
  <c r="AP15" i="2"/>
  <c r="AO15" i="2"/>
  <c r="AN15" i="2"/>
  <c r="AM15" i="2"/>
  <c r="AL15" i="2"/>
  <c r="AK15" i="2"/>
  <c r="AJ15" i="2"/>
  <c r="AI15" i="2"/>
  <c r="AH15" i="2"/>
  <c r="AG15" i="2"/>
  <c r="AF15" i="2"/>
  <c r="AE15" i="2"/>
  <c r="AD15" i="2"/>
  <c r="AC15" i="2"/>
  <c r="AB15" i="2"/>
  <c r="AA15" i="2"/>
  <c r="Z15" i="2"/>
  <c r="Y15" i="2"/>
  <c r="X15" i="2"/>
  <c r="W15" i="2"/>
  <c r="AQ14" i="2"/>
  <c r="AP14" i="2"/>
  <c r="AO14" i="2"/>
  <c r="AN14" i="2"/>
  <c r="AM14" i="2"/>
  <c r="AL14" i="2"/>
  <c r="AK14" i="2"/>
  <c r="AJ14" i="2"/>
  <c r="AI14" i="2"/>
  <c r="AH14" i="2"/>
  <c r="AG14" i="2"/>
  <c r="AF14" i="2"/>
  <c r="AE14" i="2"/>
  <c r="AD14" i="2"/>
  <c r="AC14" i="2"/>
  <c r="AB14" i="2"/>
  <c r="AA14" i="2"/>
  <c r="Z14" i="2"/>
  <c r="Y14" i="2"/>
  <c r="X14" i="2"/>
  <c r="W14" i="2"/>
  <c r="AQ13" i="2"/>
  <c r="AP13" i="2"/>
  <c r="AO13" i="2"/>
  <c r="AN13" i="2"/>
  <c r="AM13" i="2"/>
  <c r="AL13" i="2"/>
  <c r="AK13" i="2"/>
  <c r="AJ13" i="2"/>
  <c r="AI13" i="2"/>
  <c r="AH13" i="2"/>
  <c r="AG13" i="2"/>
  <c r="AF13" i="2"/>
  <c r="AE13" i="2"/>
  <c r="AD13" i="2"/>
  <c r="AC13" i="2"/>
  <c r="AB13" i="2"/>
  <c r="AA13" i="2"/>
  <c r="Z13" i="2"/>
  <c r="Y13" i="2"/>
  <c r="X13" i="2"/>
  <c r="W13" i="2"/>
  <c r="AQ12" i="2"/>
  <c r="AP12" i="2"/>
  <c r="AO12" i="2"/>
  <c r="AN12" i="2"/>
  <c r="AM12" i="2"/>
  <c r="AL12" i="2"/>
  <c r="AK12" i="2"/>
  <c r="AJ12" i="2"/>
  <c r="AI12" i="2"/>
  <c r="AH12" i="2"/>
  <c r="AG12" i="2"/>
  <c r="AF12" i="2"/>
  <c r="AE12" i="2"/>
  <c r="AD12" i="2"/>
  <c r="AC12" i="2"/>
  <c r="AB12" i="2"/>
  <c r="AA12" i="2"/>
  <c r="Z12" i="2"/>
  <c r="Y12" i="2"/>
  <c r="X12" i="2"/>
  <c r="W12" i="2"/>
  <c r="AQ11" i="2"/>
  <c r="AP11" i="2"/>
  <c r="AO11" i="2"/>
  <c r="AN11" i="2"/>
  <c r="AM11" i="2"/>
  <c r="AL11" i="2"/>
  <c r="AK11" i="2"/>
  <c r="AJ11" i="2"/>
  <c r="AI11" i="2"/>
  <c r="AH11" i="2"/>
  <c r="AG11" i="2"/>
  <c r="AF11" i="2"/>
  <c r="AE11" i="2"/>
  <c r="AD11" i="2"/>
  <c r="AC11" i="2"/>
  <c r="AB11" i="2"/>
  <c r="AA11" i="2"/>
  <c r="Z11" i="2"/>
  <c r="Y11" i="2"/>
  <c r="X11" i="2"/>
  <c r="W11" i="2"/>
  <c r="AQ10" i="2"/>
  <c r="AP10" i="2"/>
  <c r="AO10" i="2"/>
  <c r="AN10" i="2"/>
  <c r="AM10" i="2"/>
  <c r="AL10" i="2"/>
  <c r="AK10" i="2"/>
  <c r="AJ10" i="2"/>
  <c r="AI10" i="2"/>
  <c r="AH10" i="2"/>
  <c r="AG10" i="2"/>
  <c r="AF10" i="2"/>
  <c r="AE10" i="2"/>
  <c r="AD10" i="2"/>
  <c r="AC10" i="2"/>
  <c r="AB10" i="2"/>
  <c r="AA10" i="2"/>
  <c r="Z10" i="2"/>
  <c r="Y10" i="2"/>
  <c r="X10" i="2"/>
  <c r="W10" i="2"/>
  <c r="CR9" i="2"/>
  <c r="AQ9" i="2"/>
  <c r="AP9" i="2"/>
  <c r="AO9" i="2"/>
  <c r="AN9" i="2"/>
  <c r="AM9" i="2"/>
  <c r="AL9" i="2"/>
  <c r="AK9" i="2"/>
  <c r="AJ9" i="2"/>
  <c r="AI9" i="2"/>
  <c r="AH9" i="2"/>
  <c r="AG9" i="2"/>
  <c r="AF9" i="2"/>
  <c r="AE9" i="2"/>
  <c r="AD9" i="2"/>
  <c r="AC9" i="2"/>
  <c r="AB9" i="2"/>
  <c r="AA9" i="2"/>
  <c r="Z9" i="2"/>
  <c r="Y9" i="2"/>
  <c r="X9" i="2"/>
  <c r="W9" i="2"/>
  <c r="AQ8" i="2"/>
  <c r="AP8" i="2"/>
  <c r="AO8" i="2"/>
  <c r="AN8" i="2"/>
  <c r="AM8" i="2"/>
  <c r="AL8" i="2"/>
  <c r="AK8" i="2"/>
  <c r="AJ8" i="2"/>
  <c r="AH8" i="2"/>
  <c r="AG8" i="2"/>
  <c r="AF8" i="2"/>
  <c r="AE8" i="2"/>
  <c r="AD8" i="2"/>
  <c r="AC8" i="2"/>
  <c r="AB8" i="2"/>
  <c r="AA8" i="2"/>
  <c r="Z8" i="2"/>
  <c r="Y8" i="2"/>
  <c r="X8" i="2"/>
  <c r="W8" i="2"/>
  <c r="AQ7" i="2"/>
  <c r="AP7" i="2"/>
  <c r="AO7" i="2"/>
  <c r="AN7" i="2"/>
  <c r="AM7" i="2"/>
  <c r="AL7" i="2"/>
  <c r="AK7" i="2"/>
  <c r="AJ7" i="2"/>
  <c r="AI7" i="2"/>
  <c r="AH7" i="2"/>
  <c r="AG7" i="2"/>
  <c r="AF7" i="2"/>
  <c r="AE7" i="2"/>
  <c r="AD7" i="2"/>
  <c r="AC7" i="2"/>
  <c r="AB7" i="2"/>
  <c r="AA7" i="2"/>
  <c r="Z7" i="2"/>
  <c r="Y7" i="2"/>
  <c r="X7" i="2"/>
  <c r="W7" i="2"/>
  <c r="AQ6" i="2"/>
  <c r="AP6" i="2"/>
  <c r="AO6" i="2"/>
  <c r="AN6" i="2"/>
  <c r="AM6" i="2"/>
  <c r="AL6" i="2"/>
  <c r="AK6" i="2"/>
  <c r="AJ6" i="2"/>
  <c r="AI6" i="2"/>
  <c r="AH6" i="2"/>
  <c r="AG6" i="2"/>
  <c r="AF6" i="2"/>
  <c r="AE6" i="2"/>
  <c r="AD6" i="2"/>
  <c r="AC6" i="2"/>
  <c r="AB6" i="2"/>
  <c r="AA6" i="2"/>
  <c r="Z6" i="2"/>
  <c r="Y6" i="2"/>
  <c r="X6" i="2"/>
  <c r="W6" i="2"/>
  <c r="AQ5" i="2"/>
  <c r="AP5" i="2"/>
  <c r="AO5" i="2"/>
  <c r="AN5" i="2"/>
  <c r="AM5" i="2"/>
  <c r="AL5" i="2"/>
  <c r="AK5" i="2"/>
  <c r="AJ5" i="2"/>
  <c r="AI5" i="2"/>
  <c r="AH5" i="2"/>
  <c r="AG5" i="2"/>
  <c r="AF5" i="2"/>
  <c r="AE5" i="2"/>
  <c r="AD5" i="2"/>
  <c r="AC5" i="2"/>
  <c r="AB5" i="2"/>
  <c r="AA5" i="2"/>
  <c r="Z5" i="2"/>
  <c r="Y5" i="2"/>
  <c r="X5" i="2"/>
  <c r="W5" i="2"/>
  <c r="AQ4" i="2"/>
  <c r="AP4" i="2"/>
  <c r="AO4" i="2"/>
  <c r="AN4" i="2"/>
  <c r="AM4" i="2"/>
  <c r="AL4" i="2"/>
  <c r="AK4" i="2"/>
  <c r="AJ4" i="2"/>
  <c r="AI4" i="2"/>
  <c r="AH4" i="2"/>
  <c r="AG4" i="2"/>
  <c r="AF4" i="2"/>
  <c r="AE4" i="2"/>
  <c r="AD4" i="2"/>
  <c r="AC4" i="2"/>
  <c r="AB4" i="2"/>
  <c r="AA4" i="2"/>
  <c r="Z4" i="2"/>
  <c r="Y4" i="2"/>
  <c r="X4" i="2"/>
  <c r="W4" i="2"/>
  <c r="AQ3" i="2"/>
  <c r="CM3" i="2" s="1"/>
  <c r="AP3" i="2"/>
  <c r="CL3" i="2" s="1"/>
  <c r="AO3" i="2"/>
  <c r="CK3" i="2" s="1"/>
  <c r="AN3" i="2"/>
  <c r="BL3" i="2" s="1"/>
  <c r="AM3" i="2"/>
  <c r="CI3" i="2" s="1"/>
  <c r="AL3" i="2"/>
  <c r="CH3" i="2" s="1"/>
  <c r="AK3" i="2"/>
  <c r="BI3" i="2" s="1"/>
  <c r="AJ3" i="2"/>
  <c r="BH3" i="2" s="1"/>
  <c r="AI3" i="2"/>
  <c r="CE3" i="2" s="1"/>
  <c r="AH3" i="2"/>
  <c r="CD3" i="2" s="1"/>
  <c r="AG3" i="2"/>
  <c r="CC3" i="2" s="1"/>
  <c r="AF3" i="2"/>
  <c r="BD3" i="2" s="1"/>
  <c r="AE3" i="2"/>
  <c r="CA3" i="2" s="1"/>
  <c r="AD3" i="2"/>
  <c r="BZ3" i="2" s="1"/>
  <c r="AC3" i="2"/>
  <c r="AB3" i="2"/>
  <c r="AA3" i="2"/>
  <c r="BW3" i="2" s="1"/>
  <c r="Z3" i="2"/>
  <c r="BV3" i="2" s="1"/>
  <c r="Y3" i="2"/>
  <c r="BU3" i="2" s="1"/>
  <c r="X3" i="2"/>
  <c r="AV3" i="2" s="1"/>
  <c r="W3" i="2"/>
  <c r="BS3" i="2" s="1"/>
  <c r="BA19" i="2" l="1"/>
  <c r="AW9" i="2"/>
  <c r="BC9" i="2"/>
  <c r="BI9" i="2"/>
  <c r="BO9" i="2"/>
  <c r="AU9" i="2"/>
  <c r="BA9" i="2"/>
  <c r="BG9" i="2"/>
  <c r="BM9" i="2"/>
  <c r="AW19" i="2"/>
  <c r="BI19" i="2"/>
  <c r="AY9" i="2"/>
  <c r="BE9" i="2"/>
  <c r="BK9" i="2"/>
  <c r="BE19" i="2"/>
  <c r="BM19" i="2"/>
  <c r="AU6" i="2"/>
  <c r="AY6" i="2"/>
  <c r="BC6" i="2"/>
  <c r="BG6" i="2"/>
  <c r="BK6" i="2"/>
  <c r="BO6" i="2"/>
  <c r="AZ13" i="2"/>
  <c r="BL13" i="2"/>
  <c r="AZ17" i="2"/>
  <c r="BH17" i="2"/>
  <c r="AV4" i="2"/>
  <c r="BT4" i="2" s="1"/>
  <c r="AZ4" i="2"/>
  <c r="BX4" i="2" s="1"/>
  <c r="AW6" i="2"/>
  <c r="BA6" i="2"/>
  <c r="BE6" i="2"/>
  <c r="BI6" i="2"/>
  <c r="BM6" i="2"/>
  <c r="AV7" i="2"/>
  <c r="AZ7" i="2"/>
  <c r="BD7" i="2"/>
  <c r="BH7" i="2"/>
  <c r="BL7" i="2"/>
  <c r="AW10" i="2"/>
  <c r="BA10" i="2"/>
  <c r="BE10" i="2"/>
  <c r="BI10" i="2"/>
  <c r="BM10" i="2"/>
  <c r="AV11" i="2"/>
  <c r="BD11" i="2"/>
  <c r="BH11" i="2"/>
  <c r="BL11" i="2"/>
  <c r="AW14" i="2"/>
  <c r="BA14" i="2"/>
  <c r="BE14" i="2"/>
  <c r="BI14" i="2"/>
  <c r="BM14" i="2"/>
  <c r="BE18" i="2"/>
  <c r="BM18" i="2"/>
  <c r="AV13" i="2"/>
  <c r="BD13" i="2"/>
  <c r="BH13" i="2"/>
  <c r="AV17" i="2"/>
  <c r="BD17" i="2"/>
  <c r="BL17" i="2"/>
  <c r="AV6" i="2"/>
  <c r="AV10" i="2"/>
  <c r="AZ10" i="2"/>
  <c r="BD10" i="2"/>
  <c r="BH10" i="2"/>
  <c r="BL10" i="2"/>
  <c r="AV14" i="2"/>
  <c r="AZ14" i="2"/>
  <c r="BD14" i="2"/>
  <c r="BH14" i="2"/>
  <c r="BL14" i="2"/>
  <c r="BO19" i="2"/>
  <c r="BK10" i="2"/>
  <c r="AW5" i="2"/>
  <c r="BA5" i="2"/>
  <c r="BE5" i="2"/>
  <c r="BI5" i="2"/>
  <c r="BM5" i="2"/>
  <c r="AU11" i="2"/>
  <c r="AY11" i="2"/>
  <c r="BC11" i="2"/>
  <c r="BG11" i="2"/>
  <c r="BK11" i="2"/>
  <c r="BO11" i="2"/>
  <c r="AW13" i="2"/>
  <c r="BA13" i="2"/>
  <c r="BE13" i="2"/>
  <c r="BI13" i="2"/>
  <c r="BM13" i="2"/>
  <c r="AU5" i="2"/>
  <c r="AY5" i="2"/>
  <c r="BC5" i="2"/>
  <c r="BG5" i="2"/>
  <c r="BK5" i="2"/>
  <c r="BO5" i="2"/>
  <c r="AW7" i="2"/>
  <c r="BA7" i="2"/>
  <c r="BE7" i="2"/>
  <c r="BI7" i="2"/>
  <c r="BM7" i="2"/>
  <c r="AV9" i="2"/>
  <c r="AZ9" i="2"/>
  <c r="BD9" i="2"/>
  <c r="BH9" i="2"/>
  <c r="BL9" i="2"/>
  <c r="AV12" i="2"/>
  <c r="AZ12" i="2"/>
  <c r="BD12" i="2"/>
  <c r="BH12" i="2"/>
  <c r="AV16" i="2"/>
  <c r="BD16" i="2"/>
  <c r="BL16" i="2"/>
  <c r="AU12" i="2"/>
  <c r="AY12" i="2"/>
  <c r="BC12" i="2"/>
  <c r="BG12" i="2"/>
  <c r="BK12" i="2"/>
  <c r="BO12" i="2"/>
  <c r="AU16" i="2"/>
  <c r="AY16" i="2"/>
  <c r="BC16" i="2"/>
  <c r="BG16" i="2"/>
  <c r="BK16" i="2"/>
  <c r="BO16" i="2"/>
  <c r="AW18" i="2"/>
  <c r="BF7" i="2"/>
  <c r="BC19" i="2"/>
  <c r="BT21" i="7"/>
  <c r="CT17" i="7"/>
  <c r="CT13" i="7"/>
  <c r="CT9" i="7"/>
  <c r="DU6" i="7" s="1"/>
  <c r="CT5" i="7"/>
  <c r="CT20" i="7"/>
  <c r="CT16" i="7"/>
  <c r="CT12" i="7"/>
  <c r="CT8" i="7"/>
  <c r="CT19" i="7"/>
  <c r="CT15" i="7"/>
  <c r="CT11" i="7"/>
  <c r="CT7" i="7"/>
  <c r="CT18" i="7"/>
  <c r="CT14" i="7"/>
  <c r="CT10" i="7"/>
  <c r="CT6" i="7"/>
  <c r="CT16" i="5"/>
  <c r="CG3" i="2"/>
  <c r="AX4" i="2"/>
  <c r="BV4" i="2" s="1"/>
  <c r="BB4" i="2"/>
  <c r="BF4" i="2"/>
  <c r="CD4" i="2" s="1"/>
  <c r="BJ4" i="2"/>
  <c r="CH4" i="2" s="1"/>
  <c r="BN4" i="2"/>
  <c r="CL4" i="2" s="1"/>
  <c r="AX8" i="2"/>
  <c r="BB8" i="2"/>
  <c r="BF8" i="2"/>
  <c r="BJ8" i="2"/>
  <c r="BN8" i="2"/>
  <c r="AX10" i="2"/>
  <c r="BB10" i="2"/>
  <c r="BF10" i="2"/>
  <c r="BJ10" i="2"/>
  <c r="BN10" i="2"/>
  <c r="AU19" i="2"/>
  <c r="AY19" i="2"/>
  <c r="BG19" i="2"/>
  <c r="BK19" i="2"/>
  <c r="AU4" i="2"/>
  <c r="BS4" i="2" s="1"/>
  <c r="AY4" i="2"/>
  <c r="BC4" i="2"/>
  <c r="BG4" i="2"/>
  <c r="BK4" i="2"/>
  <c r="BO4" i="2"/>
  <c r="AU8" i="2"/>
  <c r="AY8" i="2"/>
  <c r="BC8" i="2"/>
  <c r="BG8" i="2"/>
  <c r="BK8" i="2"/>
  <c r="BO8" i="2"/>
  <c r="AU10" i="2"/>
  <c r="AY10" i="2"/>
  <c r="BC10" i="2"/>
  <c r="BG10" i="2"/>
  <c r="BO10" i="2"/>
  <c r="AU14" i="2"/>
  <c r="AY14" i="2"/>
  <c r="BC14" i="2"/>
  <c r="BG14" i="2"/>
  <c r="BK14" i="2"/>
  <c r="BO14" i="2"/>
  <c r="BB6" i="2"/>
  <c r="BJ6" i="2"/>
  <c r="BB9" i="2"/>
  <c r="BN9" i="2"/>
  <c r="AZ3" i="2"/>
  <c r="BX3" i="2"/>
  <c r="AW3" i="2"/>
  <c r="BB18" i="2"/>
  <c r="BN18" i="2"/>
  <c r="AX6" i="2"/>
  <c r="BF6" i="2"/>
  <c r="BN6" i="2"/>
  <c r="AX9" i="2"/>
  <c r="BF9" i="2"/>
  <c r="BJ9" i="2"/>
  <c r="BA3" i="2"/>
  <c r="BY3" i="2"/>
  <c r="BM3" i="2"/>
  <c r="AX12" i="2"/>
  <c r="BB12" i="2"/>
  <c r="BF12" i="2"/>
  <c r="BJ12" i="2"/>
  <c r="BN12" i="2"/>
  <c r="AW4" i="2"/>
  <c r="BA4" i="2"/>
  <c r="BE4" i="2"/>
  <c r="CC4" i="2" s="1"/>
  <c r="BI4" i="2"/>
  <c r="BM4" i="2"/>
  <c r="AW8" i="2"/>
  <c r="BA8" i="2"/>
  <c r="BE8" i="2"/>
  <c r="BI8" i="2"/>
  <c r="BM8" i="2"/>
  <c r="AW11" i="2"/>
  <c r="BA11" i="2"/>
  <c r="BE11" i="2"/>
  <c r="BI11" i="2"/>
  <c r="BM11" i="2"/>
  <c r="AW12" i="2"/>
  <c r="BA12" i="2"/>
  <c r="BE12" i="2"/>
  <c r="BI12" i="2"/>
  <c r="BM12" i="2"/>
  <c r="AW15" i="2"/>
  <c r="BA15" i="2"/>
  <c r="BE15" i="2"/>
  <c r="BI15" i="2"/>
  <c r="BM15" i="2"/>
  <c r="BA18" i="2"/>
  <c r="BI18" i="2"/>
  <c r="AX5" i="2"/>
  <c r="BB5" i="2"/>
  <c r="BF5" i="2"/>
  <c r="BJ5" i="2"/>
  <c r="BN5" i="2"/>
  <c r="AW17" i="2"/>
  <c r="BA17" i="2"/>
  <c r="BE17" i="2"/>
  <c r="BI17" i="2"/>
  <c r="BM17" i="2"/>
  <c r="AX19" i="2"/>
  <c r="BB19" i="2"/>
  <c r="BF19" i="2"/>
  <c r="BJ19" i="2"/>
  <c r="BN19" i="2"/>
  <c r="BF18" i="2"/>
  <c r="CF3" i="2"/>
  <c r="AU7" i="2"/>
  <c r="AY7" i="2"/>
  <c r="BC7" i="2"/>
  <c r="BG7" i="2"/>
  <c r="BK7" i="2"/>
  <c r="BO7" i="2"/>
  <c r="AU13" i="2"/>
  <c r="AY13" i="2"/>
  <c r="BC13" i="2"/>
  <c r="BG13" i="2"/>
  <c r="BK13" i="2"/>
  <c r="BO13" i="2"/>
  <c r="AX14" i="2"/>
  <c r="BB14" i="2"/>
  <c r="BF14" i="2"/>
  <c r="AU17" i="2"/>
  <c r="AY17" i="2"/>
  <c r="BC17" i="2"/>
  <c r="BG17" i="2"/>
  <c r="BK17" i="2"/>
  <c r="BO17" i="2"/>
  <c r="AU18" i="2"/>
  <c r="AY18" i="2"/>
  <c r="BC18" i="2"/>
  <c r="BG18" i="2"/>
  <c r="BK18" i="2"/>
  <c r="BO18" i="2"/>
  <c r="AX7" i="2"/>
  <c r="BB7" i="2"/>
  <c r="BJ7" i="2"/>
  <c r="BN7" i="2"/>
  <c r="AX11" i="2"/>
  <c r="BB11" i="2"/>
  <c r="BF11" i="2"/>
  <c r="BJ11" i="2"/>
  <c r="BN11" i="2"/>
  <c r="AX13" i="2"/>
  <c r="BB13" i="2"/>
  <c r="BF13" i="2"/>
  <c r="BJ13" i="2"/>
  <c r="BN13" i="2"/>
  <c r="AX15" i="2"/>
  <c r="BB15" i="2"/>
  <c r="BF15" i="2"/>
  <c r="BJ15" i="2"/>
  <c r="BN15" i="2"/>
  <c r="AX18" i="2"/>
  <c r="BJ18" i="2"/>
  <c r="BJ14" i="2"/>
  <c r="BN14" i="2"/>
  <c r="AU15" i="2"/>
  <c r="AY15" i="2"/>
  <c r="BC15" i="2"/>
  <c r="BG15" i="2"/>
  <c r="BK15" i="2"/>
  <c r="BO15" i="2"/>
  <c r="AX16" i="2"/>
  <c r="BB16" i="2"/>
  <c r="BF16" i="2"/>
  <c r="BJ16" i="2"/>
  <c r="BN16" i="2"/>
  <c r="AX17" i="2"/>
  <c r="BB17" i="2"/>
  <c r="BF17" i="2"/>
  <c r="BJ17" i="2"/>
  <c r="BN17" i="2"/>
  <c r="AV19" i="2"/>
  <c r="AZ19" i="2"/>
  <c r="BD19" i="2"/>
  <c r="BH19" i="2"/>
  <c r="BL19" i="2"/>
  <c r="AZ16" i="2"/>
  <c r="BD6" i="2"/>
  <c r="BH6" i="2"/>
  <c r="BL12" i="2"/>
  <c r="CT10" i="5"/>
  <c r="DU6" i="5" s="1"/>
  <c r="CT14" i="5"/>
  <c r="CT9" i="5"/>
  <c r="CT19" i="5"/>
  <c r="CT17" i="5"/>
  <c r="CT6" i="5"/>
  <c r="CT12" i="5"/>
  <c r="CT15" i="5"/>
  <c r="CT13" i="5"/>
  <c r="CT8" i="5"/>
  <c r="CT11" i="5"/>
  <c r="BT21" i="5"/>
  <c r="CT7" i="5"/>
  <c r="CT18" i="5"/>
  <c r="CT20" i="5"/>
  <c r="BH16" i="2"/>
  <c r="AV18" i="2"/>
  <c r="AZ18" i="2"/>
  <c r="BD18" i="2"/>
  <c r="BH18" i="2"/>
  <c r="BL18" i="2"/>
  <c r="BD4" i="2"/>
  <c r="BL4" i="2"/>
  <c r="BL6" i="2"/>
  <c r="BT3" i="2"/>
  <c r="CB3" i="2"/>
  <c r="CJ3" i="2"/>
  <c r="AZ6" i="2"/>
  <c r="AV8" i="2"/>
  <c r="AZ8" i="2"/>
  <c r="BD8" i="2"/>
  <c r="BH8" i="2"/>
  <c r="BL8" i="2"/>
  <c r="AV15" i="2"/>
  <c r="AZ15" i="2"/>
  <c r="BD15" i="2"/>
  <c r="BH15" i="2"/>
  <c r="BL15" i="2"/>
  <c r="BH4" i="2"/>
  <c r="BE3" i="2"/>
  <c r="AV5" i="2"/>
  <c r="AZ5" i="2"/>
  <c r="BD5" i="2"/>
  <c r="BH5" i="2"/>
  <c r="BL5" i="2"/>
  <c r="AZ11" i="2"/>
  <c r="AX3" i="2"/>
  <c r="BB3" i="2"/>
  <c r="BF3" i="2"/>
  <c r="BJ3" i="2"/>
  <c r="BN3" i="2"/>
  <c r="AU3" i="2"/>
  <c r="AY3" i="2"/>
  <c r="BC3" i="2"/>
  <c r="BG3" i="2"/>
  <c r="BK3" i="2"/>
  <c r="BO3" i="2"/>
  <c r="BW5" i="2" l="1"/>
  <c r="BW6" i="2"/>
  <c r="CK6" i="2"/>
  <c r="BU6" i="2"/>
  <c r="CG10" i="2"/>
  <c r="BT13" i="2"/>
  <c r="CS5" i="2" s="1"/>
  <c r="CI6" i="2"/>
  <c r="CE10" i="2"/>
  <c r="CG13" i="2"/>
  <c r="CE5" i="2"/>
  <c r="BS5" i="2"/>
  <c r="CF12" i="2"/>
  <c r="CA6" i="2"/>
  <c r="CE6" i="2"/>
  <c r="BW7" i="2"/>
  <c r="CG7" i="2"/>
  <c r="CL6" i="2"/>
  <c r="CM6" i="2"/>
  <c r="DU8" i="7"/>
  <c r="CI5" i="2"/>
  <c r="CG6" i="2"/>
  <c r="BS6" i="2"/>
  <c r="CJ8" i="2"/>
  <c r="CC8" i="2"/>
  <c r="CA5" i="2"/>
  <c r="CG5" i="2"/>
  <c r="CI4" i="2"/>
  <c r="CI7" i="2"/>
  <c r="CG9" i="2"/>
  <c r="CM10" i="2"/>
  <c r="CD5" i="2"/>
  <c r="BZ8" i="2"/>
  <c r="CG4" i="2"/>
  <c r="CF6" i="2"/>
  <c r="BX7" i="2"/>
  <c r="CC10" i="2"/>
  <c r="DU8" i="5"/>
  <c r="BX6" i="2"/>
  <c r="CC9" i="2"/>
  <c r="CE12" i="2"/>
  <c r="BX19" i="2"/>
  <c r="CM9" i="2"/>
  <c r="DL5" i="2" s="1"/>
  <c r="BA20" i="2"/>
  <c r="CD12" i="2"/>
  <c r="CM7" i="2"/>
  <c r="CC7" i="2"/>
  <c r="BY10" i="2"/>
  <c r="CX5" i="2" s="1"/>
  <c r="CE4" i="2"/>
  <c r="BW8" i="2"/>
  <c r="CC12" i="2"/>
  <c r="CK12" i="2"/>
  <c r="BU17" i="2"/>
  <c r="CE16" i="2"/>
  <c r="BW9" i="2"/>
  <c r="CL11" i="2"/>
  <c r="BV12" i="2"/>
  <c r="CC5" i="2"/>
  <c r="CC18" i="2"/>
  <c r="CG15" i="2"/>
  <c r="DF5" i="2" s="1"/>
  <c r="BU15" i="2"/>
  <c r="BZ7" i="2"/>
  <c r="CM14" i="2"/>
  <c r="CC6" i="2"/>
  <c r="BO20" i="2"/>
  <c r="BY18" i="2"/>
  <c r="BW11" i="2"/>
  <c r="BW14" i="2"/>
  <c r="BG20" i="2"/>
  <c r="BS12" i="2"/>
  <c r="BX14" i="2"/>
  <c r="BZ5" i="2"/>
  <c r="BZ4" i="2"/>
  <c r="BZ6" i="2"/>
  <c r="CM11" i="2"/>
  <c r="CM5" i="2"/>
  <c r="CM8" i="2"/>
  <c r="CA4" i="2"/>
  <c r="BY14" i="2"/>
  <c r="BU4" i="2"/>
  <c r="BU19" i="2"/>
  <c r="CI12" i="2"/>
  <c r="CI8" i="2"/>
  <c r="DH5" i="2" s="1"/>
  <c r="BW4" i="2"/>
  <c r="BW12" i="2"/>
  <c r="BS10" i="2"/>
  <c r="CK18" i="2"/>
  <c r="CK13" i="2"/>
  <c r="CM12" i="2"/>
  <c r="CA17" i="2"/>
  <c r="CG17" i="2"/>
  <c r="CC13" i="2"/>
  <c r="BU14" i="2"/>
  <c r="CK5" i="2"/>
  <c r="CK4" i="2"/>
  <c r="CM4" i="2"/>
  <c r="BW10" i="2"/>
  <c r="CV5" i="2" s="1"/>
  <c r="BS11" i="2"/>
  <c r="CI9" i="2"/>
  <c r="CI11" i="2"/>
  <c r="CI10" i="2"/>
  <c r="CL15" i="2"/>
  <c r="CL5" i="2"/>
  <c r="CL12" i="2"/>
  <c r="CL10" i="2"/>
  <c r="BV14" i="2"/>
  <c r="BV6" i="2"/>
  <c r="BV9" i="2"/>
  <c r="BV13" i="2"/>
  <c r="CU5" i="2" s="1"/>
  <c r="BV11" i="2"/>
  <c r="BV8" i="2"/>
  <c r="BV5" i="2"/>
  <c r="BY16" i="2"/>
  <c r="BY13" i="2"/>
  <c r="BY6" i="2"/>
  <c r="BY8" i="2"/>
  <c r="BY15" i="2"/>
  <c r="BY17" i="2"/>
  <c r="BY7" i="2"/>
  <c r="BY9" i="2"/>
  <c r="CD6" i="2"/>
  <c r="CD8" i="2"/>
  <c r="CD7" i="2"/>
  <c r="CD9" i="2"/>
  <c r="BZ9" i="2"/>
  <c r="BZ11" i="2"/>
  <c r="BZ10" i="2"/>
  <c r="CL9" i="2"/>
  <c r="BZ12" i="2"/>
  <c r="CL14" i="2"/>
  <c r="CK10" i="2"/>
  <c r="CK16" i="2"/>
  <c r="BB20" i="2"/>
  <c r="CG14" i="2"/>
  <c r="CG16" i="2"/>
  <c r="CC16" i="2"/>
  <c r="BY4" i="2"/>
  <c r="BY12" i="2"/>
  <c r="BU8" i="2"/>
  <c r="AW20" i="2"/>
  <c r="BX10" i="2"/>
  <c r="BX15" i="2"/>
  <c r="CM13" i="2"/>
  <c r="CM16" i="2"/>
  <c r="BW16" i="2"/>
  <c r="BW13" i="2"/>
  <c r="CE8" i="2"/>
  <c r="CE7" i="2"/>
  <c r="CE11" i="2"/>
  <c r="DD5" i="2" s="1"/>
  <c r="CE15" i="2"/>
  <c r="CH6" i="2"/>
  <c r="CH5" i="2"/>
  <c r="CH9" i="2"/>
  <c r="CC15" i="2"/>
  <c r="CC17" i="2"/>
  <c r="CC11" i="2"/>
  <c r="DB5" i="2" s="1"/>
  <c r="CC19" i="2"/>
  <c r="BE20" i="2"/>
  <c r="CC14" i="2"/>
  <c r="CG19" i="2"/>
  <c r="BI20" i="2"/>
  <c r="CG11" i="2"/>
  <c r="CG12" i="2"/>
  <c r="CG18" i="2"/>
  <c r="CG8" i="2"/>
  <c r="CK15" i="2"/>
  <c r="CK17" i="2"/>
  <c r="CK11" i="2"/>
  <c r="CK8" i="2"/>
  <c r="DJ5" i="2" s="1"/>
  <c r="CK7" i="2"/>
  <c r="CK19" i="2"/>
  <c r="BM20" i="2"/>
  <c r="CK14" i="2"/>
  <c r="CK9" i="2"/>
  <c r="BU12" i="2"/>
  <c r="BU18" i="2"/>
  <c r="BU9" i="2"/>
  <c r="BU7" i="2"/>
  <c r="BU16" i="2"/>
  <c r="BU13" i="2"/>
  <c r="CT5" i="2" s="1"/>
  <c r="BU10" i="2"/>
  <c r="BU5" i="2"/>
  <c r="CJ9" i="2"/>
  <c r="DI5" i="2" s="1"/>
  <c r="CJ12" i="2"/>
  <c r="CJ4" i="2"/>
  <c r="BS8" i="2"/>
  <c r="BS7" i="2"/>
  <c r="BS15" i="2"/>
  <c r="BS9" i="2"/>
  <c r="CL8" i="2"/>
  <c r="BV10" i="2"/>
  <c r="CL13" i="2"/>
  <c r="BV7" i="2"/>
  <c r="CD10" i="2"/>
  <c r="BY5" i="2"/>
  <c r="BY11" i="2"/>
  <c r="BY19" i="2"/>
  <c r="BU11" i="2"/>
  <c r="BT5" i="2"/>
  <c r="BT14" i="2"/>
  <c r="CF9" i="2"/>
  <c r="BX17" i="2"/>
  <c r="CB14" i="2"/>
  <c r="BZ17" i="2"/>
  <c r="CH13" i="2"/>
  <c r="CM19" i="2"/>
  <c r="BW18" i="2"/>
  <c r="CE19" i="2"/>
  <c r="CI17" i="2"/>
  <c r="CA14" i="2"/>
  <c r="BV17" i="2"/>
  <c r="BV19" i="2"/>
  <c r="BV16" i="2"/>
  <c r="AX20" i="2"/>
  <c r="CD16" i="2"/>
  <c r="CD18" i="2"/>
  <c r="CD15" i="2"/>
  <c r="CD14" i="2"/>
  <c r="CD11" i="2"/>
  <c r="BF20" i="2"/>
  <c r="CD19" i="2"/>
  <c r="BS18" i="2"/>
  <c r="BS17" i="2"/>
  <c r="BS14" i="2"/>
  <c r="BS16" i="2"/>
  <c r="BS19" i="2"/>
  <c r="CF5" i="2"/>
  <c r="BV15" i="2"/>
  <c r="CM18" i="2"/>
  <c r="CA11" i="2"/>
  <c r="CZ5" i="2" s="1"/>
  <c r="BW19" i="2"/>
  <c r="BX16" i="2"/>
  <c r="BX13" i="2"/>
  <c r="BX8" i="2"/>
  <c r="BX12" i="2"/>
  <c r="BX9" i="2"/>
  <c r="BX5" i="2"/>
  <c r="AZ20" i="2"/>
  <c r="BX11" i="2"/>
  <c r="AV20" i="2"/>
  <c r="BT19" i="2"/>
  <c r="CJ18" i="2"/>
  <c r="BN20" i="2"/>
  <c r="CL19" i="2"/>
  <c r="CL17" i="2"/>
  <c r="BZ13" i="2"/>
  <c r="CY5" i="2" s="1"/>
  <c r="BZ18" i="2"/>
  <c r="BZ16" i="2"/>
  <c r="BZ14" i="2"/>
  <c r="BZ15" i="2"/>
  <c r="BJ20" i="2"/>
  <c r="CH14" i="2"/>
  <c r="CH12" i="2"/>
  <c r="CH16" i="2"/>
  <c r="CH19" i="2"/>
  <c r="CH8" i="2"/>
  <c r="CH11" i="2"/>
  <c r="DG5" i="2" s="1"/>
  <c r="CH17" i="2"/>
  <c r="CH15" i="2"/>
  <c r="CH10" i="2"/>
  <c r="CE17" i="2"/>
  <c r="CE18" i="2"/>
  <c r="BK20" i="2"/>
  <c r="CI19" i="2"/>
  <c r="CI16" i="2"/>
  <c r="CI13" i="2"/>
  <c r="CI14" i="2"/>
  <c r="CI15" i="2"/>
  <c r="CA18" i="2"/>
  <c r="CA16" i="2"/>
  <c r="CA13" i="2"/>
  <c r="CA9" i="2"/>
  <c r="CA19" i="2"/>
  <c r="CA7" i="2"/>
  <c r="BC20" i="2"/>
  <c r="CA15" i="2"/>
  <c r="CA12" i="2"/>
  <c r="CH7" i="2"/>
  <c r="CD13" i="2"/>
  <c r="DC5" i="2" s="1"/>
  <c r="AY20" i="2"/>
  <c r="CH18" i="2"/>
  <c r="BZ19" i="2"/>
  <c r="CY7" i="2" s="1"/>
  <c r="BV18" i="2"/>
  <c r="CD17" i="2"/>
  <c r="CA10" i="2"/>
  <c r="CA8" i="2"/>
  <c r="CI18" i="2"/>
  <c r="BS13" i="2"/>
  <c r="CR5" i="2" s="1"/>
  <c r="AU20" i="2"/>
  <c r="CB8" i="2"/>
  <c r="CB19" i="2"/>
  <c r="BD20" i="2"/>
  <c r="CF19" i="2"/>
  <c r="CF10" i="2"/>
  <c r="CF8" i="2"/>
  <c r="BH20" i="2"/>
  <c r="CF11" i="2"/>
  <c r="DE5" i="2" s="1"/>
  <c r="CF13" i="2"/>
  <c r="CF14" i="2"/>
  <c r="CL16" i="2"/>
  <c r="CL18" i="2"/>
  <c r="CL7" i="2"/>
  <c r="CM17" i="2"/>
  <c r="CM15" i="2"/>
  <c r="BW17" i="2"/>
  <c r="BW15" i="2"/>
  <c r="CE14" i="2"/>
  <c r="CE13" i="2"/>
  <c r="CE9" i="2"/>
  <c r="CJ6" i="2"/>
  <c r="CF15" i="2"/>
  <c r="CB11" i="2"/>
  <c r="DA5" i="2" s="1"/>
  <c r="BX18" i="2"/>
  <c r="BT9" i="2"/>
  <c r="BT12" i="2"/>
  <c r="BT18" i="2"/>
  <c r="CB4" i="2"/>
  <c r="CJ10" i="2"/>
  <c r="CJ16" i="2"/>
  <c r="CF18" i="2"/>
  <c r="CB9" i="2"/>
  <c r="CB12" i="2"/>
  <c r="CB18" i="2"/>
  <c r="BT8" i="2"/>
  <c r="CJ14" i="2"/>
  <c r="CB13" i="2"/>
  <c r="CB5" i="2"/>
  <c r="BT7" i="2"/>
  <c r="BT10" i="2"/>
  <c r="BT16" i="2"/>
  <c r="CJ7" i="2"/>
  <c r="CJ17" i="2"/>
  <c r="CJ15" i="2"/>
  <c r="CF16" i="2"/>
  <c r="CB6" i="2"/>
  <c r="CB10" i="2"/>
  <c r="CB16" i="2"/>
  <c r="CJ5" i="2"/>
  <c r="CF7" i="2"/>
  <c r="CF4" i="2"/>
  <c r="CJ11" i="2"/>
  <c r="BT6" i="2"/>
  <c r="BT17" i="2"/>
  <c r="BT15" i="2"/>
  <c r="CJ13" i="2"/>
  <c r="BL20" i="2"/>
  <c r="CJ19" i="2"/>
  <c r="CF17" i="2"/>
  <c r="CB7" i="2"/>
  <c r="CB17" i="2"/>
  <c r="CB15" i="2"/>
  <c r="BT11" i="2"/>
  <c r="CX7" i="2" l="1"/>
  <c r="DI7" i="2"/>
  <c r="CX6" i="2"/>
  <c r="DF7" i="2"/>
  <c r="DJ7" i="2"/>
  <c r="CU7" i="2"/>
  <c r="CZ6" i="2"/>
  <c r="DI6" i="2"/>
  <c r="DH7" i="2"/>
  <c r="DD7" i="2"/>
  <c r="DH6" i="2"/>
  <c r="DA6" i="2"/>
  <c r="DB7" i="2"/>
  <c r="DA7" i="2"/>
  <c r="CW6" i="2"/>
  <c r="CW5" i="2"/>
  <c r="CT7" i="2"/>
  <c r="DC7" i="2"/>
  <c r="CV6" i="2"/>
  <c r="CV7" i="2" s="1"/>
  <c r="CS7" i="2"/>
  <c r="CR7" i="2"/>
  <c r="CZ7" i="2"/>
  <c r="DG7" i="2"/>
  <c r="CW7" i="2"/>
  <c r="DE7" i="2"/>
  <c r="DG6" i="2"/>
  <c r="DL7" i="2"/>
  <c r="CS4" i="7" l="1"/>
  <c r="BS4" i="7"/>
  <c r="CS4" i="5"/>
  <c r="BS4" i="5"/>
  <c r="AR4" i="7"/>
  <c r="CR4" i="7" s="1"/>
  <c r="AQ4" i="7"/>
  <c r="CQ4" i="7" s="1"/>
  <c r="AP4" i="7"/>
  <c r="CP4" i="7" s="1"/>
  <c r="AO4" i="7"/>
  <c r="CO4" i="7" s="1"/>
  <c r="AN4" i="7"/>
  <c r="CN4" i="7" s="1"/>
  <c r="AM4" i="7"/>
  <c r="CM4" i="7" s="1"/>
  <c r="AL4" i="7"/>
  <c r="CL4" i="7" s="1"/>
  <c r="AK4" i="7"/>
  <c r="CK4" i="7" s="1"/>
  <c r="AJ4" i="7"/>
  <c r="CJ4" i="7" s="1"/>
  <c r="AI4" i="7"/>
  <c r="CI4" i="7" s="1"/>
  <c r="AH4" i="7"/>
  <c r="CH4" i="7" s="1"/>
  <c r="AG4" i="7"/>
  <c r="CG4" i="7" s="1"/>
  <c r="AF4" i="7"/>
  <c r="CF4" i="7" s="1"/>
  <c r="AE4" i="7"/>
  <c r="CE4" i="7" s="1"/>
  <c r="AD4" i="7"/>
  <c r="CD4" i="7" s="1"/>
  <c r="AC4" i="7"/>
  <c r="CC4" i="7" s="1"/>
  <c r="AB4" i="7"/>
  <c r="CB4" i="7" s="1"/>
  <c r="AA4" i="7"/>
  <c r="CA4" i="7" s="1"/>
  <c r="Z4" i="7"/>
  <c r="BZ4" i="7" s="1"/>
  <c r="Y4" i="7"/>
  <c r="BY4" i="7" s="1"/>
  <c r="X4" i="7"/>
  <c r="BX4" i="7" s="1"/>
  <c r="W4" i="7"/>
  <c r="BW4" i="7" s="1"/>
  <c r="AR4" i="5"/>
  <c r="CR4" i="5" s="1"/>
  <c r="AQ4" i="5"/>
  <c r="BQ4" i="5" s="1"/>
  <c r="AP4" i="5"/>
  <c r="CP4" i="5" s="1"/>
  <c r="AO4" i="5"/>
  <c r="CO4" i="5" s="1"/>
  <c r="AN4" i="5"/>
  <c r="CN4" i="5" s="1"/>
  <c r="AM4" i="5"/>
  <c r="BM4" i="5" s="1"/>
  <c r="AL4" i="5"/>
  <c r="CL4" i="5" s="1"/>
  <c r="AK4" i="5"/>
  <c r="CK4" i="5" s="1"/>
  <c r="AJ4" i="5"/>
  <c r="CJ4" i="5" s="1"/>
  <c r="AI4" i="5"/>
  <c r="BI4" i="5" s="1"/>
  <c r="AH4" i="5"/>
  <c r="CH4" i="5" s="1"/>
  <c r="AG4" i="5"/>
  <c r="CG4" i="5" s="1"/>
  <c r="AF4" i="5"/>
  <c r="CF4" i="5" s="1"/>
  <c r="AE4" i="5"/>
  <c r="CE4" i="5" s="1"/>
  <c r="AD4" i="5"/>
  <c r="CD4" i="5" s="1"/>
  <c r="AC4" i="5"/>
  <c r="CC4" i="5" s="1"/>
  <c r="AB4" i="5"/>
  <c r="BB4" i="5" s="1"/>
  <c r="AA4" i="5"/>
  <c r="CA4" i="5" s="1"/>
  <c r="Z4" i="5"/>
  <c r="BZ4" i="5" s="1"/>
  <c r="Y4" i="5"/>
  <c r="BY4" i="5" s="1"/>
  <c r="X4" i="5"/>
  <c r="AX4" i="5" s="1"/>
  <c r="W4" i="5"/>
  <c r="BW4" i="5" s="1"/>
  <c r="CB4" i="5" l="1"/>
  <c r="CQ4" i="5"/>
  <c r="BE4" i="5"/>
  <c r="BK4" i="7"/>
  <c r="BC4" i="7"/>
  <c r="BR4" i="7"/>
  <c r="BJ4" i="7"/>
  <c r="BO4" i="7"/>
  <c r="BG4" i="7"/>
  <c r="AZ4" i="7"/>
  <c r="BN4" i="7"/>
  <c r="BF4" i="7"/>
  <c r="AY4" i="7"/>
  <c r="CM4" i="5"/>
  <c r="BX4" i="5"/>
  <c r="CI4" i="5"/>
  <c r="BL4" i="5"/>
  <c r="BD4" i="5"/>
  <c r="AW4" i="5"/>
  <c r="BO4" i="5"/>
  <c r="BK4" i="5"/>
  <c r="BG4" i="5"/>
  <c r="BC4" i="5"/>
  <c r="AZ4" i="5"/>
  <c r="BP4" i="5"/>
  <c r="BH4" i="5"/>
  <c r="BA4" i="5"/>
  <c r="BR4" i="5"/>
  <c r="BN4" i="5"/>
  <c r="BJ4" i="5"/>
  <c r="BF4" i="5"/>
  <c r="AY4" i="5"/>
  <c r="BQ4" i="7"/>
  <c r="BM4" i="7"/>
  <c r="BI4" i="7"/>
  <c r="BE4" i="7"/>
  <c r="BB4" i="7"/>
  <c r="AX4" i="7"/>
  <c r="BP4" i="7"/>
  <c r="BL4" i="7"/>
  <c r="BH4" i="7"/>
  <c r="BD4" i="7"/>
  <c r="BA4" i="7"/>
  <c r="AW4" i="7"/>
  <c r="AW3" i="7"/>
  <c r="CY11" i="7"/>
  <c r="AS21" i="7"/>
  <c r="DT5" i="7" s="1"/>
  <c r="AR21" i="7"/>
  <c r="DS5" i="7" s="1"/>
  <c r="AQ21" i="7"/>
  <c r="DR5" i="7" s="1"/>
  <c r="AP21" i="7"/>
  <c r="DQ5" i="7" s="1"/>
  <c r="AO21" i="7"/>
  <c r="DP5" i="7" s="1"/>
  <c r="AN21" i="7"/>
  <c r="DO5" i="7" s="1"/>
  <c r="AM21" i="7"/>
  <c r="DN5" i="7" s="1"/>
  <c r="AL21" i="7"/>
  <c r="DM5" i="7" s="1"/>
  <c r="AK21" i="7"/>
  <c r="DL5" i="7" s="1"/>
  <c r="AJ21" i="7"/>
  <c r="DK5" i="7" s="1"/>
  <c r="AI21" i="7"/>
  <c r="DJ5" i="7" s="1"/>
  <c r="AH21" i="7"/>
  <c r="DI5" i="7" s="1"/>
  <c r="AG21" i="7"/>
  <c r="DH5" i="7" s="1"/>
  <c r="AF21" i="7"/>
  <c r="DG5" i="7" s="1"/>
  <c r="AE21" i="7"/>
  <c r="DF5" i="7" s="1"/>
  <c r="AD21" i="7"/>
  <c r="DE5" i="7" s="1"/>
  <c r="AC21" i="7"/>
  <c r="DD5" i="7" s="1"/>
  <c r="AB21" i="7"/>
  <c r="DC5" i="7" s="1"/>
  <c r="AA21" i="7"/>
  <c r="DB5" i="7" s="1"/>
  <c r="Z21" i="7"/>
  <c r="DA5" i="7" s="1"/>
  <c r="Y21" i="7"/>
  <c r="CZ5" i="7" s="1"/>
  <c r="X21" i="7"/>
  <c r="CY5" i="7" s="1"/>
  <c r="W21" i="7"/>
  <c r="CX5" i="7" s="1"/>
  <c r="AS20" i="7"/>
  <c r="AR20" i="7"/>
  <c r="AQ20" i="7"/>
  <c r="AP20" i="7"/>
  <c r="AO20" i="7"/>
  <c r="AN20" i="7"/>
  <c r="AM20" i="7"/>
  <c r="AL20" i="7"/>
  <c r="AK20" i="7"/>
  <c r="AJ20" i="7"/>
  <c r="AI20" i="7"/>
  <c r="AH20" i="7"/>
  <c r="AG20" i="7"/>
  <c r="AF20" i="7"/>
  <c r="AE20" i="7"/>
  <c r="AD20" i="7"/>
  <c r="AC20" i="7"/>
  <c r="AB20" i="7"/>
  <c r="AA20" i="7"/>
  <c r="AS19" i="7"/>
  <c r="AR19" i="7"/>
  <c r="AQ19" i="7"/>
  <c r="AP19" i="7"/>
  <c r="AO19" i="7"/>
  <c r="AN19" i="7"/>
  <c r="AM19" i="7"/>
  <c r="AL19" i="7"/>
  <c r="AK19" i="7"/>
  <c r="AJ19" i="7"/>
  <c r="AI19" i="7"/>
  <c r="AH19" i="7"/>
  <c r="AG19" i="7"/>
  <c r="AF19" i="7"/>
  <c r="AE19" i="7"/>
  <c r="AD19" i="7"/>
  <c r="AC19" i="7"/>
  <c r="AB19" i="7"/>
  <c r="AA19" i="7"/>
  <c r="AS18" i="7"/>
  <c r="AR18" i="7"/>
  <c r="AQ18" i="7"/>
  <c r="AP18" i="7"/>
  <c r="AO18" i="7"/>
  <c r="AN18" i="7"/>
  <c r="AM18" i="7"/>
  <c r="AL18" i="7"/>
  <c r="AK18" i="7"/>
  <c r="AJ18" i="7"/>
  <c r="AI18" i="7"/>
  <c r="AH18" i="7"/>
  <c r="AG18" i="7"/>
  <c r="AF18" i="7"/>
  <c r="AE18" i="7"/>
  <c r="AD18" i="7"/>
  <c r="AC18" i="7"/>
  <c r="AB18" i="7"/>
  <c r="AA18" i="7"/>
  <c r="AS17" i="7"/>
  <c r="AR17" i="7"/>
  <c r="AQ17" i="7"/>
  <c r="AP17" i="7"/>
  <c r="AO17" i="7"/>
  <c r="AN17" i="7"/>
  <c r="AM17" i="7"/>
  <c r="AL17" i="7"/>
  <c r="AK17" i="7"/>
  <c r="AJ17" i="7"/>
  <c r="AI17" i="7"/>
  <c r="AH17" i="7"/>
  <c r="AG17" i="7"/>
  <c r="AF17" i="7"/>
  <c r="AE17" i="7"/>
  <c r="AD17" i="7"/>
  <c r="AC17" i="7"/>
  <c r="AB17" i="7"/>
  <c r="AA17" i="7"/>
  <c r="AS16" i="7"/>
  <c r="AR16" i="7"/>
  <c r="AQ16" i="7"/>
  <c r="AP16" i="7"/>
  <c r="AO16" i="7"/>
  <c r="AN16" i="7"/>
  <c r="AM16" i="7"/>
  <c r="AL16" i="7"/>
  <c r="AK16" i="7"/>
  <c r="AJ16" i="7"/>
  <c r="AI16" i="7"/>
  <c r="AH16" i="7"/>
  <c r="AG16" i="7"/>
  <c r="AF16" i="7"/>
  <c r="AE16" i="7"/>
  <c r="AD16" i="7"/>
  <c r="AC16" i="7"/>
  <c r="AB16" i="7"/>
  <c r="AA16" i="7"/>
  <c r="AS15" i="7"/>
  <c r="AR15" i="7"/>
  <c r="AQ15" i="7"/>
  <c r="AP15" i="7"/>
  <c r="AO15" i="7"/>
  <c r="AN15" i="7"/>
  <c r="AM15" i="7"/>
  <c r="AL15" i="7"/>
  <c r="AK15" i="7"/>
  <c r="AJ15" i="7"/>
  <c r="AI15" i="7"/>
  <c r="AH15" i="7"/>
  <c r="AG15" i="7"/>
  <c r="AF15" i="7"/>
  <c r="AE15" i="7"/>
  <c r="AD15" i="7"/>
  <c r="AC15" i="7"/>
  <c r="AB15" i="7"/>
  <c r="AA15" i="7"/>
  <c r="AS14" i="7"/>
  <c r="AR14" i="7"/>
  <c r="AQ14" i="7"/>
  <c r="AP14" i="7"/>
  <c r="AO14" i="7"/>
  <c r="AN14" i="7"/>
  <c r="AM14" i="7"/>
  <c r="AL14" i="7"/>
  <c r="AK14" i="7"/>
  <c r="AJ14" i="7"/>
  <c r="AI14" i="7"/>
  <c r="AH14" i="7"/>
  <c r="AG14" i="7"/>
  <c r="AF14" i="7"/>
  <c r="AE14" i="7"/>
  <c r="AD14" i="7"/>
  <c r="AC14" i="7"/>
  <c r="AB14" i="7"/>
  <c r="AA14" i="7"/>
  <c r="AS13" i="7"/>
  <c r="BS13" i="7" s="1"/>
  <c r="AR13" i="7"/>
  <c r="AQ13" i="7"/>
  <c r="AP13" i="7"/>
  <c r="AO13" i="7"/>
  <c r="AN13" i="7"/>
  <c r="AM13" i="7"/>
  <c r="AL13" i="7"/>
  <c r="AK13" i="7"/>
  <c r="AJ13" i="7"/>
  <c r="AI13" i="7"/>
  <c r="AH13" i="7"/>
  <c r="AG13" i="7"/>
  <c r="BG13" i="7" s="1"/>
  <c r="AF13" i="7"/>
  <c r="AE13" i="7"/>
  <c r="AD13" i="7"/>
  <c r="AC13" i="7"/>
  <c r="AB13" i="7"/>
  <c r="AA13" i="7"/>
  <c r="AS12" i="7"/>
  <c r="AR12" i="7"/>
  <c r="AQ12" i="7"/>
  <c r="AP12" i="7"/>
  <c r="AO12" i="7"/>
  <c r="AN12" i="7"/>
  <c r="AM12" i="7"/>
  <c r="AL12" i="7"/>
  <c r="AK12" i="7"/>
  <c r="AJ12" i="7"/>
  <c r="AI12" i="7"/>
  <c r="AH12" i="7"/>
  <c r="AG12" i="7"/>
  <c r="AF12" i="7"/>
  <c r="AE12" i="7"/>
  <c r="AD12" i="7"/>
  <c r="AC12" i="7"/>
  <c r="AB12" i="7"/>
  <c r="AA12" i="7"/>
  <c r="AS11" i="7"/>
  <c r="AR11" i="7"/>
  <c r="AQ11" i="7"/>
  <c r="AP11" i="7"/>
  <c r="AO11" i="7"/>
  <c r="AN11" i="7"/>
  <c r="AM11" i="7"/>
  <c r="AL11" i="7"/>
  <c r="AK11" i="7"/>
  <c r="AJ11" i="7"/>
  <c r="AH11" i="7"/>
  <c r="AG11" i="7"/>
  <c r="AF11" i="7"/>
  <c r="AE11" i="7"/>
  <c r="AD11" i="7"/>
  <c r="AC11" i="7"/>
  <c r="AB11" i="7"/>
  <c r="AA11" i="7"/>
  <c r="AS10" i="7"/>
  <c r="AR10" i="7"/>
  <c r="AQ10" i="7"/>
  <c r="AP10" i="7"/>
  <c r="AO10" i="7"/>
  <c r="AN10" i="7"/>
  <c r="AM10" i="7"/>
  <c r="AL10" i="7"/>
  <c r="AK10" i="7"/>
  <c r="AJ10" i="7"/>
  <c r="AI10" i="7"/>
  <c r="AH10" i="7"/>
  <c r="AG10" i="7"/>
  <c r="AF10" i="7"/>
  <c r="AE10" i="7"/>
  <c r="AD10" i="7"/>
  <c r="AC10" i="7"/>
  <c r="AB10" i="7"/>
  <c r="AA10" i="7"/>
  <c r="AS9" i="7"/>
  <c r="AR9" i="7"/>
  <c r="AQ9" i="7"/>
  <c r="AP9" i="7"/>
  <c r="AO9" i="7"/>
  <c r="AN9" i="7"/>
  <c r="AM9" i="7"/>
  <c r="AL9" i="7"/>
  <c r="AK9" i="7"/>
  <c r="AJ9" i="7"/>
  <c r="AI9" i="7"/>
  <c r="AH9" i="7"/>
  <c r="AG9" i="7"/>
  <c r="AF9" i="7"/>
  <c r="AE9" i="7"/>
  <c r="AD9" i="7"/>
  <c r="AC9" i="7"/>
  <c r="AB9" i="7"/>
  <c r="AA9" i="7"/>
  <c r="AS8" i="7"/>
  <c r="AR8" i="7"/>
  <c r="AQ8" i="7"/>
  <c r="AP8" i="7"/>
  <c r="AO8" i="7"/>
  <c r="AN8" i="7"/>
  <c r="AM8" i="7"/>
  <c r="AL8" i="7"/>
  <c r="AK8" i="7"/>
  <c r="AJ8" i="7"/>
  <c r="AI8" i="7"/>
  <c r="AH8" i="7"/>
  <c r="AG8" i="7"/>
  <c r="AF8" i="7"/>
  <c r="AE8" i="7"/>
  <c r="AD8" i="7"/>
  <c r="AC8" i="7"/>
  <c r="AB8" i="7"/>
  <c r="AA8" i="7"/>
  <c r="AS7" i="7"/>
  <c r="AR7" i="7"/>
  <c r="AQ7" i="7"/>
  <c r="AP7" i="7"/>
  <c r="AO7" i="7"/>
  <c r="AN7" i="7"/>
  <c r="AM7" i="7"/>
  <c r="AL7" i="7"/>
  <c r="AK7" i="7"/>
  <c r="AJ7" i="7"/>
  <c r="AH7" i="7"/>
  <c r="AG7" i="7"/>
  <c r="AF7" i="7"/>
  <c r="AE7" i="7"/>
  <c r="AD7" i="7"/>
  <c r="AC7" i="7"/>
  <c r="AB7" i="7"/>
  <c r="AA7" i="7"/>
  <c r="AS6" i="7"/>
  <c r="AR6" i="7"/>
  <c r="AQ6" i="7"/>
  <c r="AP6" i="7"/>
  <c r="AO6" i="7"/>
  <c r="AN6" i="7"/>
  <c r="AM6" i="7"/>
  <c r="AL6" i="7"/>
  <c r="AK6" i="7"/>
  <c r="AJ6" i="7"/>
  <c r="AI6" i="7"/>
  <c r="AH6" i="7"/>
  <c r="AG6" i="7"/>
  <c r="AF6" i="7"/>
  <c r="AE6" i="7"/>
  <c r="AD6" i="7"/>
  <c r="AC6" i="7"/>
  <c r="AB6" i="7"/>
  <c r="AA6" i="7"/>
  <c r="AS5" i="7"/>
  <c r="AR5" i="7"/>
  <c r="AQ5" i="7"/>
  <c r="AP5" i="7"/>
  <c r="AO5" i="7"/>
  <c r="AN5" i="7"/>
  <c r="AM5" i="7"/>
  <c r="AL5" i="7"/>
  <c r="AK5" i="7"/>
  <c r="AJ5" i="7"/>
  <c r="AI5" i="7"/>
  <c r="AH5" i="7"/>
  <c r="AG5" i="7"/>
  <c r="AF5" i="7"/>
  <c r="AE5" i="7"/>
  <c r="AD5" i="7"/>
  <c r="AC5" i="7"/>
  <c r="AB5" i="7"/>
  <c r="AA5" i="7"/>
  <c r="CY11" i="5"/>
  <c r="AV3" i="5"/>
  <c r="AS21" i="5"/>
  <c r="AR21" i="5"/>
  <c r="DS5" i="5" s="1"/>
  <c r="AQ21" i="5"/>
  <c r="DR5" i="5" s="1"/>
  <c r="AP21" i="5"/>
  <c r="DQ5" i="5" s="1"/>
  <c r="AO21" i="5"/>
  <c r="DP5" i="5" s="1"/>
  <c r="AN21" i="5"/>
  <c r="AM21" i="5"/>
  <c r="DN5" i="5" s="1"/>
  <c r="AL21" i="5"/>
  <c r="DM5" i="5" s="1"/>
  <c r="AK21" i="5"/>
  <c r="AJ21" i="5"/>
  <c r="DK5" i="5" s="1"/>
  <c r="AI21" i="5"/>
  <c r="DJ5" i="5" s="1"/>
  <c r="AH21" i="5"/>
  <c r="DI5" i="5" s="1"/>
  <c r="AG21" i="5"/>
  <c r="AF21" i="5"/>
  <c r="DG5" i="5" s="1"/>
  <c r="AE21" i="5"/>
  <c r="DF5" i="5" s="1"/>
  <c r="AD21" i="5"/>
  <c r="DE5" i="5" s="1"/>
  <c r="AC21" i="5"/>
  <c r="AB21" i="5"/>
  <c r="DC5" i="5" s="1"/>
  <c r="AA21" i="5"/>
  <c r="DB5" i="5" s="1"/>
  <c r="Z21" i="5"/>
  <c r="Y21" i="5"/>
  <c r="X21" i="5"/>
  <c r="CY5" i="5" s="1"/>
  <c r="W21" i="5"/>
  <c r="CX5" i="5" s="1"/>
  <c r="AS20" i="5"/>
  <c r="AR20" i="5"/>
  <c r="AQ20" i="5"/>
  <c r="AP20" i="5"/>
  <c r="AO20" i="5"/>
  <c r="AN20" i="5"/>
  <c r="AM20" i="5"/>
  <c r="AL20" i="5"/>
  <c r="AK20" i="5"/>
  <c r="AJ20" i="5"/>
  <c r="AI20" i="5"/>
  <c r="AH20" i="5"/>
  <c r="AG20" i="5"/>
  <c r="AF20" i="5"/>
  <c r="AE20" i="5"/>
  <c r="AD20" i="5"/>
  <c r="AC20" i="5"/>
  <c r="AB20" i="5"/>
  <c r="AA20" i="5"/>
  <c r="AS19" i="5"/>
  <c r="AR19" i="5"/>
  <c r="AQ19" i="5"/>
  <c r="AP19" i="5"/>
  <c r="AO19" i="5"/>
  <c r="AN19" i="5"/>
  <c r="AM19" i="5"/>
  <c r="AL19" i="5"/>
  <c r="AK19" i="5"/>
  <c r="AJ19" i="5"/>
  <c r="AI19" i="5"/>
  <c r="AH19" i="5"/>
  <c r="AG19" i="5"/>
  <c r="AF19" i="5"/>
  <c r="AE19" i="5"/>
  <c r="AD19" i="5"/>
  <c r="AC19" i="5"/>
  <c r="AB19" i="5"/>
  <c r="AA19" i="5"/>
  <c r="AS18" i="5"/>
  <c r="AR18" i="5"/>
  <c r="AQ18" i="5"/>
  <c r="AP18" i="5"/>
  <c r="AO18" i="5"/>
  <c r="AN18" i="5"/>
  <c r="AM18" i="5"/>
  <c r="AL18" i="5"/>
  <c r="AK18" i="5"/>
  <c r="AJ18" i="5"/>
  <c r="AI18" i="5"/>
  <c r="AH18" i="5"/>
  <c r="AG18" i="5"/>
  <c r="AF18" i="5"/>
  <c r="AE18" i="5"/>
  <c r="AD18" i="5"/>
  <c r="AC18" i="5"/>
  <c r="AB18" i="5"/>
  <c r="AA18" i="5"/>
  <c r="AS17" i="5"/>
  <c r="AR17" i="5"/>
  <c r="AQ17" i="5"/>
  <c r="AP17" i="5"/>
  <c r="AO17" i="5"/>
  <c r="AN17" i="5"/>
  <c r="AM17" i="5"/>
  <c r="AL17" i="5"/>
  <c r="AK17" i="5"/>
  <c r="AJ17" i="5"/>
  <c r="AI17" i="5"/>
  <c r="AH17" i="5"/>
  <c r="AG17" i="5"/>
  <c r="AF17" i="5"/>
  <c r="AE17" i="5"/>
  <c r="AD17" i="5"/>
  <c r="AC17" i="5"/>
  <c r="AB17" i="5"/>
  <c r="AA17" i="5"/>
  <c r="AS16" i="5"/>
  <c r="AR16" i="5"/>
  <c r="AQ16" i="5"/>
  <c r="AP16" i="5"/>
  <c r="AO16" i="5"/>
  <c r="AN16" i="5"/>
  <c r="AM16" i="5"/>
  <c r="AL16" i="5"/>
  <c r="AK16" i="5"/>
  <c r="AJ16" i="5"/>
  <c r="AI16" i="5"/>
  <c r="AH16" i="5"/>
  <c r="AG16" i="5"/>
  <c r="AF16" i="5"/>
  <c r="AE16" i="5"/>
  <c r="AD16" i="5"/>
  <c r="AC16" i="5"/>
  <c r="AB16" i="5"/>
  <c r="AA16" i="5"/>
  <c r="AS15" i="5"/>
  <c r="AR15" i="5"/>
  <c r="AQ15" i="5"/>
  <c r="AP15" i="5"/>
  <c r="AO15" i="5"/>
  <c r="AN15" i="5"/>
  <c r="AM15" i="5"/>
  <c r="AL15" i="5"/>
  <c r="AK15" i="5"/>
  <c r="AJ15" i="5"/>
  <c r="AI15" i="5"/>
  <c r="AH15" i="5"/>
  <c r="AG15" i="5"/>
  <c r="AF15" i="5"/>
  <c r="AE15" i="5"/>
  <c r="AD15" i="5"/>
  <c r="AC15" i="5"/>
  <c r="AB15" i="5"/>
  <c r="AA15" i="5"/>
  <c r="AS14" i="5"/>
  <c r="AR14" i="5"/>
  <c r="AQ14" i="5"/>
  <c r="AP14" i="5"/>
  <c r="AO14" i="5"/>
  <c r="AN14" i="5"/>
  <c r="AM14" i="5"/>
  <c r="AL14" i="5"/>
  <c r="AK14" i="5"/>
  <c r="AJ14" i="5"/>
  <c r="AI14" i="5"/>
  <c r="AH14" i="5"/>
  <c r="AG14" i="5"/>
  <c r="AF14" i="5"/>
  <c r="AE14" i="5"/>
  <c r="AD14" i="5"/>
  <c r="AC14" i="5"/>
  <c r="AB14" i="5"/>
  <c r="AA14" i="5"/>
  <c r="AS13" i="5"/>
  <c r="AR13" i="5"/>
  <c r="AQ13" i="5"/>
  <c r="AP13" i="5"/>
  <c r="AO13" i="5"/>
  <c r="AN13" i="5"/>
  <c r="AM13" i="5"/>
  <c r="AL13" i="5"/>
  <c r="AK13" i="5"/>
  <c r="AJ13" i="5"/>
  <c r="AI13" i="5"/>
  <c r="AH13" i="5"/>
  <c r="AG13" i="5"/>
  <c r="AF13" i="5"/>
  <c r="AE13" i="5"/>
  <c r="AD13" i="5"/>
  <c r="AC13" i="5"/>
  <c r="AB13" i="5"/>
  <c r="AA13" i="5"/>
  <c r="AS12" i="5"/>
  <c r="AR12" i="5"/>
  <c r="AQ12" i="5"/>
  <c r="AP12" i="5"/>
  <c r="AO12" i="5"/>
  <c r="AN12" i="5"/>
  <c r="AM12" i="5"/>
  <c r="AL12" i="5"/>
  <c r="AK12" i="5"/>
  <c r="AJ12" i="5"/>
  <c r="AI12" i="5"/>
  <c r="AH12" i="5"/>
  <c r="AG12" i="5"/>
  <c r="AF12" i="5"/>
  <c r="AE12" i="5"/>
  <c r="AD12" i="5"/>
  <c r="AC12" i="5"/>
  <c r="AB12" i="5"/>
  <c r="AA12" i="5"/>
  <c r="AS11" i="5"/>
  <c r="AR11" i="5"/>
  <c r="AQ11" i="5"/>
  <c r="AP11" i="5"/>
  <c r="AO11" i="5"/>
  <c r="AN11" i="5"/>
  <c r="AM11" i="5"/>
  <c r="AL11" i="5"/>
  <c r="AK11" i="5"/>
  <c r="AJ11" i="5"/>
  <c r="AI11" i="5"/>
  <c r="AH11" i="5"/>
  <c r="AG11" i="5"/>
  <c r="AF11" i="5"/>
  <c r="AE11" i="5"/>
  <c r="AD11" i="5"/>
  <c r="AC11" i="5"/>
  <c r="AB11" i="5"/>
  <c r="AA11" i="5"/>
  <c r="AS10" i="5"/>
  <c r="AR10" i="5"/>
  <c r="AQ10" i="5"/>
  <c r="AP10" i="5"/>
  <c r="AO10" i="5"/>
  <c r="AN10" i="5"/>
  <c r="AM10" i="5"/>
  <c r="AL10" i="5"/>
  <c r="AK10" i="5"/>
  <c r="AJ10" i="5"/>
  <c r="AI10" i="5"/>
  <c r="AH10" i="5"/>
  <c r="AG10" i="5"/>
  <c r="AF10" i="5"/>
  <c r="AE10" i="5"/>
  <c r="AD10" i="5"/>
  <c r="AC10" i="5"/>
  <c r="AB10" i="5"/>
  <c r="AA10" i="5"/>
  <c r="AS9" i="5"/>
  <c r="AR9" i="5"/>
  <c r="AQ9" i="5"/>
  <c r="AP9" i="5"/>
  <c r="AO9" i="5"/>
  <c r="AN9" i="5"/>
  <c r="AM9" i="5"/>
  <c r="AL9" i="5"/>
  <c r="AK9" i="5"/>
  <c r="AJ9" i="5"/>
  <c r="AI9" i="5"/>
  <c r="AH9" i="5"/>
  <c r="AG9" i="5"/>
  <c r="AF9" i="5"/>
  <c r="AE9" i="5"/>
  <c r="AD9" i="5"/>
  <c r="AC9" i="5"/>
  <c r="AB9" i="5"/>
  <c r="AA9" i="5"/>
  <c r="AS8" i="5"/>
  <c r="AR8" i="5"/>
  <c r="AQ8" i="5"/>
  <c r="AP8" i="5"/>
  <c r="AO8" i="5"/>
  <c r="AN8" i="5"/>
  <c r="AM8" i="5"/>
  <c r="AL8" i="5"/>
  <c r="AK8" i="5"/>
  <c r="AJ8" i="5"/>
  <c r="AI8" i="5"/>
  <c r="AH8" i="5"/>
  <c r="AG8" i="5"/>
  <c r="AF8" i="5"/>
  <c r="AE8" i="5"/>
  <c r="AD8" i="5"/>
  <c r="AC8" i="5"/>
  <c r="AB8" i="5"/>
  <c r="AA8" i="5"/>
  <c r="AS7" i="5"/>
  <c r="AR7" i="5"/>
  <c r="AQ7" i="5"/>
  <c r="AP7" i="5"/>
  <c r="AO7" i="5"/>
  <c r="AN7" i="5"/>
  <c r="AM7" i="5"/>
  <c r="AL7" i="5"/>
  <c r="AK7" i="5"/>
  <c r="AJ7" i="5"/>
  <c r="AH7" i="5"/>
  <c r="AG7" i="5"/>
  <c r="AF7" i="5"/>
  <c r="AE7" i="5"/>
  <c r="AD7" i="5"/>
  <c r="AC7" i="5"/>
  <c r="AB7" i="5"/>
  <c r="AA7" i="5"/>
  <c r="AS6" i="5"/>
  <c r="AR6" i="5"/>
  <c r="AQ6" i="5"/>
  <c r="AP6" i="5"/>
  <c r="AO6" i="5"/>
  <c r="AN6" i="5"/>
  <c r="AM6" i="5"/>
  <c r="AL6" i="5"/>
  <c r="AK6" i="5"/>
  <c r="AJ6" i="5"/>
  <c r="AI6" i="5"/>
  <c r="AH6" i="5"/>
  <c r="AG6" i="5"/>
  <c r="AF6" i="5"/>
  <c r="AE6" i="5"/>
  <c r="AD6" i="5"/>
  <c r="AC6" i="5"/>
  <c r="AB6" i="5"/>
  <c r="AA6" i="5"/>
  <c r="AS5" i="5"/>
  <c r="AR5" i="5"/>
  <c r="AQ5" i="5"/>
  <c r="AP5" i="5"/>
  <c r="AO5" i="5"/>
  <c r="AN5" i="5"/>
  <c r="AM5" i="5"/>
  <c r="AL5" i="5"/>
  <c r="AK5" i="5"/>
  <c r="AJ5" i="5"/>
  <c r="AI5" i="5"/>
  <c r="AH5" i="5"/>
  <c r="AG5" i="5"/>
  <c r="AF5" i="5"/>
  <c r="AE5" i="5"/>
  <c r="AD5" i="5"/>
  <c r="AC5" i="5"/>
  <c r="AB5" i="5"/>
  <c r="AA5" i="5"/>
  <c r="BA17" i="7" l="1"/>
  <c r="BN13" i="7"/>
  <c r="BL17" i="7"/>
  <c r="AZ13" i="7"/>
  <c r="BF13" i="7"/>
  <c r="BR13" i="7"/>
  <c r="BE17" i="5"/>
  <c r="AY17" i="7"/>
  <c r="BJ13" i="7"/>
  <c r="AY13" i="7"/>
  <c r="BK13" i="7"/>
  <c r="BD17" i="7"/>
  <c r="BP17" i="7"/>
  <c r="BC13" i="7"/>
  <c r="BO13" i="7"/>
  <c r="BH17" i="7"/>
  <c r="AW17" i="7"/>
  <c r="BJ9" i="7"/>
  <c r="BN9" i="7"/>
  <c r="AY9" i="7"/>
  <c r="BF9" i="7"/>
  <c r="BR9" i="7"/>
  <c r="BP6" i="7"/>
  <c r="AZ12" i="7"/>
  <c r="AZ16" i="7"/>
  <c r="BK19" i="5"/>
  <c r="BP20" i="5"/>
  <c r="BE19" i="5"/>
  <c r="BI19" i="5"/>
  <c r="BM19" i="5"/>
  <c r="BQ19" i="5"/>
  <c r="BE20" i="5"/>
  <c r="BI20" i="5"/>
  <c r="BM20" i="5"/>
  <c r="BQ20" i="5"/>
  <c r="BE18" i="5"/>
  <c r="BI18" i="5"/>
  <c r="BM18" i="5"/>
  <c r="BQ18" i="5"/>
  <c r="AX19" i="5"/>
  <c r="BB19" i="5"/>
  <c r="BN10" i="5"/>
  <c r="AY11" i="5"/>
  <c r="AX18" i="5"/>
  <c r="BB18" i="5"/>
  <c r="AX20" i="5"/>
  <c r="BB20" i="5"/>
  <c r="BS11" i="5"/>
  <c r="BK12" i="5"/>
  <c r="AY5" i="7"/>
  <c r="AY6" i="7"/>
  <c r="AY10" i="7"/>
  <c r="BF8" i="7"/>
  <c r="BN8" i="7"/>
  <c r="BF12" i="7"/>
  <c r="BJ12" i="7"/>
  <c r="BR12" i="7"/>
  <c r="BF5" i="7"/>
  <c r="CF5" i="7" s="1"/>
  <c r="BJ5" i="7"/>
  <c r="CJ5" i="7" s="1"/>
  <c r="BN5" i="7"/>
  <c r="BR5" i="7"/>
  <c r="BF6" i="7"/>
  <c r="BJ6" i="7"/>
  <c r="BN6" i="7"/>
  <c r="BR6" i="7"/>
  <c r="AY7" i="7"/>
  <c r="BF10" i="7"/>
  <c r="BJ10" i="7"/>
  <c r="BN10" i="7"/>
  <c r="BR10" i="7"/>
  <c r="AY11" i="7"/>
  <c r="AY15" i="7"/>
  <c r="BC15" i="7"/>
  <c r="BG15" i="7"/>
  <c r="BK15" i="7"/>
  <c r="BO15" i="7"/>
  <c r="BS15" i="7"/>
  <c r="AX18" i="7"/>
  <c r="BB18" i="7"/>
  <c r="AY19" i="7"/>
  <c r="BJ8" i="7"/>
  <c r="BR8" i="7"/>
  <c r="BN12" i="7"/>
  <c r="BF7" i="7"/>
  <c r="BJ7" i="7"/>
  <c r="BN7" i="7"/>
  <c r="BR7" i="7"/>
  <c r="AY8" i="7"/>
  <c r="BF11" i="7"/>
  <c r="BJ11" i="7"/>
  <c r="BN11" i="7"/>
  <c r="BR11" i="7"/>
  <c r="AY12" i="7"/>
  <c r="BG12" i="7"/>
  <c r="BO12" i="7"/>
  <c r="AY16" i="7"/>
  <c r="BC16" i="7"/>
  <c r="BG16" i="7"/>
  <c r="BK16" i="7"/>
  <c r="BO16" i="7"/>
  <c r="BS16" i="7"/>
  <c r="AZ11" i="7"/>
  <c r="AY14" i="7"/>
  <c r="AZ15" i="7"/>
  <c r="BI16" i="7"/>
  <c r="AY18" i="7"/>
  <c r="BI15" i="7"/>
  <c r="BQ14" i="7"/>
  <c r="BE18" i="7"/>
  <c r="BI18" i="7"/>
  <c r="BM18" i="7"/>
  <c r="BQ18" i="7"/>
  <c r="AY20" i="7"/>
  <c r="BF14" i="7"/>
  <c r="BJ14" i="7"/>
  <c r="BN14" i="7"/>
  <c r="BR14" i="7"/>
  <c r="BF15" i="7"/>
  <c r="BJ15" i="7"/>
  <c r="BN15" i="7"/>
  <c r="BR15" i="7"/>
  <c r="BF16" i="7"/>
  <c r="BJ16" i="7"/>
  <c r="BN16" i="7"/>
  <c r="BR16" i="7"/>
  <c r="BF17" i="7"/>
  <c r="BJ17" i="7"/>
  <c r="BN17" i="7"/>
  <c r="BR17" i="7"/>
  <c r="BF18" i="7"/>
  <c r="BJ18" i="7"/>
  <c r="BN18" i="7"/>
  <c r="BR18" i="7"/>
  <c r="BF19" i="7"/>
  <c r="BJ19" i="7"/>
  <c r="BN19" i="7"/>
  <c r="BR19" i="7"/>
  <c r="BF20" i="7"/>
  <c r="BJ20" i="7"/>
  <c r="BN20" i="7"/>
  <c r="BR20" i="7"/>
  <c r="AX7" i="7"/>
  <c r="BI7" i="7"/>
  <c r="BM7" i="7"/>
  <c r="BE8" i="7"/>
  <c r="AX9" i="7"/>
  <c r="BB9" i="7"/>
  <c r="BE9" i="7"/>
  <c r="BI9" i="7"/>
  <c r="BM9" i="7"/>
  <c r="BQ9" i="7"/>
  <c r="BA7" i="5"/>
  <c r="BH7" i="5"/>
  <c r="BP7" i="5"/>
  <c r="BA8" i="5"/>
  <c r="BH8" i="5"/>
  <c r="BL8" i="5"/>
  <c r="BH11" i="5"/>
  <c r="AX6" i="5"/>
  <c r="BB6" i="5"/>
  <c r="BE6" i="5"/>
  <c r="BI6" i="5"/>
  <c r="BM6" i="5"/>
  <c r="BQ6" i="5"/>
  <c r="AX9" i="5"/>
  <c r="BB9" i="5"/>
  <c r="BE9" i="5"/>
  <c r="BI9" i="5"/>
  <c r="BM9" i="5"/>
  <c r="BQ9" i="5"/>
  <c r="AX10" i="5"/>
  <c r="BB10" i="5"/>
  <c r="BE10" i="5"/>
  <c r="BI10" i="5"/>
  <c r="BM10" i="5"/>
  <c r="BQ10" i="5"/>
  <c r="AX11" i="5"/>
  <c r="BB11" i="5"/>
  <c r="BE11" i="5"/>
  <c r="BI11" i="5"/>
  <c r="BM11" i="5"/>
  <c r="BQ11" i="5"/>
  <c r="AW7" i="5"/>
  <c r="BD7" i="5"/>
  <c r="BL7" i="5"/>
  <c r="AW8" i="5"/>
  <c r="BD8" i="5"/>
  <c r="BP8" i="5"/>
  <c r="BD11" i="5"/>
  <c r="BI17" i="5"/>
  <c r="BA5" i="5"/>
  <c r="CA5" i="5" s="1"/>
  <c r="BH5" i="5"/>
  <c r="BP5" i="5"/>
  <c r="CP5" i="5" s="1"/>
  <c r="BA12" i="5"/>
  <c r="BH12" i="5"/>
  <c r="BP12" i="5"/>
  <c r="AW16" i="5"/>
  <c r="BD16" i="5"/>
  <c r="BL16" i="5"/>
  <c r="BA17" i="5"/>
  <c r="AX5" i="5"/>
  <c r="BX5" i="5" s="1"/>
  <c r="BB5" i="5"/>
  <c r="CB5" i="5" s="1"/>
  <c r="BE5" i="5"/>
  <c r="CE5" i="5" s="1"/>
  <c r="BI5" i="5"/>
  <c r="BM5" i="5"/>
  <c r="BQ5" i="5"/>
  <c r="CQ5" i="5" s="1"/>
  <c r="AX12" i="5"/>
  <c r="BB12" i="5"/>
  <c r="BE12" i="5"/>
  <c r="BI12" i="5"/>
  <c r="BM12" i="5"/>
  <c r="BQ12" i="5"/>
  <c r="AX13" i="5"/>
  <c r="BB13" i="5"/>
  <c r="BE13" i="5"/>
  <c r="BI13" i="5"/>
  <c r="BM13" i="5"/>
  <c r="BQ13" i="5"/>
  <c r="AX14" i="5"/>
  <c r="BB14" i="5"/>
  <c r="BE14" i="5"/>
  <c r="BI14" i="5"/>
  <c r="BM14" i="5"/>
  <c r="BQ14" i="5"/>
  <c r="AX15" i="5"/>
  <c r="BB15" i="5"/>
  <c r="BE15" i="5"/>
  <c r="BI15" i="5"/>
  <c r="BM15" i="5"/>
  <c r="BQ15" i="5"/>
  <c r="BE16" i="5"/>
  <c r="BI16" i="5"/>
  <c r="AY12" i="5"/>
  <c r="AW5" i="5"/>
  <c r="BW5" i="5" s="1"/>
  <c r="BD5" i="5"/>
  <c r="CD5" i="5" s="1"/>
  <c r="BL5" i="5"/>
  <c r="CL5" i="5" s="1"/>
  <c r="AW12" i="5"/>
  <c r="BD12" i="5"/>
  <c r="BL12" i="5"/>
  <c r="BH15" i="5"/>
  <c r="BA16" i="5"/>
  <c r="BH16" i="5"/>
  <c r="BP16" i="5"/>
  <c r="BH17" i="5"/>
  <c r="BA18" i="5"/>
  <c r="BD18" i="5"/>
  <c r="BH18" i="5"/>
  <c r="AW19" i="5"/>
  <c r="BA19" i="5"/>
  <c r="BD19" i="5"/>
  <c r="BH19" i="5"/>
  <c r="BL19" i="5"/>
  <c r="BP19" i="5"/>
  <c r="AZ18" i="5"/>
  <c r="BC10" i="5"/>
  <c r="AZ5" i="7"/>
  <c r="BZ5" i="7" s="1"/>
  <c r="BC5" i="7"/>
  <c r="CC5" i="7" s="1"/>
  <c r="BG5" i="7"/>
  <c r="CG5" i="7" s="1"/>
  <c r="BK5" i="7"/>
  <c r="BO5" i="7"/>
  <c r="CO5" i="7" s="1"/>
  <c r="BS5" i="7"/>
  <c r="CS5" i="7" s="1"/>
  <c r="AZ6" i="7"/>
  <c r="BC6" i="7"/>
  <c r="BG6" i="7"/>
  <c r="BK6" i="7"/>
  <c r="BO6" i="7"/>
  <c r="BS6" i="7"/>
  <c r="AZ7" i="7"/>
  <c r="BC7" i="7"/>
  <c r="BG7" i="7"/>
  <c r="BK7" i="7"/>
  <c r="BO7" i="7"/>
  <c r="BS7" i="7"/>
  <c r="AZ9" i="7"/>
  <c r="BC9" i="7"/>
  <c r="BG9" i="7"/>
  <c r="BK9" i="7"/>
  <c r="BO9" i="7"/>
  <c r="BS9" i="7"/>
  <c r="BG11" i="7"/>
  <c r="AW5" i="7"/>
  <c r="BW5" i="7" s="1"/>
  <c r="BA5" i="7"/>
  <c r="CA5" i="7" s="1"/>
  <c r="BD5" i="7"/>
  <c r="CD5" i="7" s="1"/>
  <c r="BH5" i="7"/>
  <c r="CH5" i="7" s="1"/>
  <c r="BL5" i="7"/>
  <c r="BP5" i="7"/>
  <c r="CP5" i="7" s="1"/>
  <c r="BA6" i="7"/>
  <c r="BD6" i="7"/>
  <c r="AX5" i="7"/>
  <c r="BX5" i="7" s="1"/>
  <c r="BB5" i="7"/>
  <c r="BE5" i="7"/>
  <c r="CE5" i="7" s="1"/>
  <c r="BI5" i="7"/>
  <c r="CI5" i="7" s="1"/>
  <c r="BM5" i="7"/>
  <c r="CM5" i="7" s="1"/>
  <c r="BQ5" i="7"/>
  <c r="AX6" i="7"/>
  <c r="BB6" i="7"/>
  <c r="BE6" i="7"/>
  <c r="BI6" i="7"/>
  <c r="BM6" i="7"/>
  <c r="BQ6" i="7"/>
  <c r="AW8" i="7"/>
  <c r="BA8" i="7"/>
  <c r="BD8" i="7"/>
  <c r="BH8" i="7"/>
  <c r="BL8" i="7"/>
  <c r="BP8" i="7"/>
  <c r="AW14" i="7"/>
  <c r="BA14" i="7"/>
  <c r="BD14" i="7"/>
  <c r="AZ8" i="7"/>
  <c r="BC8" i="7"/>
  <c r="BG8" i="7"/>
  <c r="BK8" i="7"/>
  <c r="BO8" i="7"/>
  <c r="BS8" i="7"/>
  <c r="AX10" i="7"/>
  <c r="BB10" i="7"/>
  <c r="BE10" i="7"/>
  <c r="BI10" i="7"/>
  <c r="BM10" i="7"/>
  <c r="BQ10" i="7"/>
  <c r="AX11" i="7"/>
  <c r="BB11" i="7"/>
  <c r="BE11" i="7"/>
  <c r="BI11" i="7"/>
  <c r="BM11" i="7"/>
  <c r="BQ11" i="7"/>
  <c r="BC12" i="7"/>
  <c r="BK12" i="7"/>
  <c r="BS12" i="7"/>
  <c r="AZ14" i="7"/>
  <c r="BC14" i="7"/>
  <c r="BG14" i="7"/>
  <c r="BK14" i="7"/>
  <c r="BO14" i="7"/>
  <c r="BS14" i="7"/>
  <c r="AX17" i="7"/>
  <c r="BB17" i="7"/>
  <c r="BE17" i="7"/>
  <c r="BI17" i="7"/>
  <c r="BQ17" i="7"/>
  <c r="AZ19" i="7"/>
  <c r="BC19" i="7"/>
  <c r="BG19" i="7"/>
  <c r="BK19" i="7"/>
  <c r="BO19" i="7"/>
  <c r="BS19" i="7"/>
  <c r="AZ20" i="7"/>
  <c r="BC20" i="7"/>
  <c r="BG20" i="7"/>
  <c r="BK20" i="7"/>
  <c r="BO20" i="7"/>
  <c r="BS20" i="7"/>
  <c r="BI8" i="7"/>
  <c r="AZ10" i="7"/>
  <c r="BC10" i="7"/>
  <c r="BG10" i="7"/>
  <c r="BK10" i="7"/>
  <c r="BO10" i="7"/>
  <c r="BS10" i="7"/>
  <c r="BC11" i="7"/>
  <c r="BK11" i="7"/>
  <c r="BO11" i="7"/>
  <c r="BS11" i="7"/>
  <c r="AX12" i="7"/>
  <c r="BB12" i="7"/>
  <c r="BE12" i="7"/>
  <c r="BI12" i="7"/>
  <c r="BM12" i="7"/>
  <c r="BQ12" i="7"/>
  <c r="AZ17" i="7"/>
  <c r="BC17" i="7"/>
  <c r="BG17" i="7"/>
  <c r="BK17" i="7"/>
  <c r="BO17" i="7"/>
  <c r="BS17" i="7"/>
  <c r="BI19" i="7"/>
  <c r="BI20" i="7"/>
  <c r="BD11" i="7"/>
  <c r="BL14" i="7"/>
  <c r="BD16" i="7"/>
  <c r="AW7" i="7"/>
  <c r="BA7" i="7"/>
  <c r="BD7" i="7"/>
  <c r="BH7" i="7"/>
  <c r="BL7" i="7"/>
  <c r="BP7" i="7"/>
  <c r="AX8" i="7"/>
  <c r="BB8" i="7"/>
  <c r="BM8" i="7"/>
  <c r="BQ8" i="7"/>
  <c r="AW13" i="7"/>
  <c r="BA13" i="7"/>
  <c r="BD13" i="7"/>
  <c r="BH13" i="7"/>
  <c r="BL13" i="7"/>
  <c r="BP13" i="7"/>
  <c r="AX14" i="7"/>
  <c r="BB14" i="7"/>
  <c r="BE14" i="7"/>
  <c r="BI14" i="7"/>
  <c r="BM14" i="7"/>
  <c r="AW15" i="7"/>
  <c r="BA15" i="7"/>
  <c r="BD15" i="7"/>
  <c r="BH15" i="7"/>
  <c r="BL15" i="7"/>
  <c r="BP15" i="7"/>
  <c r="AX16" i="7"/>
  <c r="BB16" i="7"/>
  <c r="BE16" i="7"/>
  <c r="BM16" i="7"/>
  <c r="BQ16" i="7"/>
  <c r="AZ18" i="7"/>
  <c r="BC18" i="7"/>
  <c r="BG18" i="7"/>
  <c r="BK18" i="7"/>
  <c r="BO18" i="7"/>
  <c r="BS18" i="7"/>
  <c r="AW19" i="7"/>
  <c r="BA19" i="7"/>
  <c r="BD19" i="7"/>
  <c r="BH19" i="7"/>
  <c r="BL19" i="7"/>
  <c r="BP19" i="7"/>
  <c r="AX20" i="7"/>
  <c r="BB20" i="7"/>
  <c r="BE20" i="7"/>
  <c r="BM20" i="7"/>
  <c r="BQ20" i="7"/>
  <c r="BH14" i="7"/>
  <c r="BP14" i="7"/>
  <c r="AW16" i="7"/>
  <c r="BA16" i="7"/>
  <c r="BH16" i="7"/>
  <c r="BL16" i="7"/>
  <c r="BP16" i="7"/>
  <c r="BM17" i="7"/>
  <c r="AW20" i="7"/>
  <c r="BA20" i="7"/>
  <c r="BD20" i="7"/>
  <c r="BH20" i="7"/>
  <c r="BL20" i="7"/>
  <c r="BP20" i="7"/>
  <c r="AW6" i="7"/>
  <c r="BH6" i="7"/>
  <c r="BL6" i="7"/>
  <c r="BB7" i="7"/>
  <c r="BE7" i="7"/>
  <c r="BQ7" i="7"/>
  <c r="AW9" i="7"/>
  <c r="BA9" i="7"/>
  <c r="BD9" i="7"/>
  <c r="BH9" i="7"/>
  <c r="BL9" i="7"/>
  <c r="BP9" i="7"/>
  <c r="AW10" i="7"/>
  <c r="BA10" i="7"/>
  <c r="BD10" i="7"/>
  <c r="BH10" i="7"/>
  <c r="BL10" i="7"/>
  <c r="BP10" i="7"/>
  <c r="AW11" i="7"/>
  <c r="BA11" i="7"/>
  <c r="BH11" i="7"/>
  <c r="BL11" i="7"/>
  <c r="BP11" i="7"/>
  <c r="AW12" i="7"/>
  <c r="BA12" i="7"/>
  <c r="BD12" i="7"/>
  <c r="BH12" i="7"/>
  <c r="BL12" i="7"/>
  <c r="BP12" i="7"/>
  <c r="AX13" i="7"/>
  <c r="BB13" i="7"/>
  <c r="BE13" i="7"/>
  <c r="BI13" i="7"/>
  <c r="BM13" i="7"/>
  <c r="BQ13" i="7"/>
  <c r="AX15" i="7"/>
  <c r="BB15" i="7"/>
  <c r="BE15" i="7"/>
  <c r="BM15" i="7"/>
  <c r="BQ15" i="7"/>
  <c r="AW18" i="7"/>
  <c r="BA18" i="7"/>
  <c r="BD18" i="7"/>
  <c r="BH18" i="7"/>
  <c r="BL18" i="7"/>
  <c r="BP18" i="7"/>
  <c r="AX19" i="7"/>
  <c r="BB19" i="7"/>
  <c r="BE19" i="7"/>
  <c r="BM19" i="7"/>
  <c r="BQ19" i="7"/>
  <c r="CN5" i="7"/>
  <c r="CZ5" i="5"/>
  <c r="AY10" i="5"/>
  <c r="BF10" i="5"/>
  <c r="BR10" i="5"/>
  <c r="AY13" i="5"/>
  <c r="BF13" i="5"/>
  <c r="BN13" i="5"/>
  <c r="AY14" i="5"/>
  <c r="BF14" i="5"/>
  <c r="BN14" i="5"/>
  <c r="AY15" i="5"/>
  <c r="BF15" i="5"/>
  <c r="BN15" i="5"/>
  <c r="BG10" i="5"/>
  <c r="DH5" i="5"/>
  <c r="AZ10" i="5"/>
  <c r="BN9" i="5"/>
  <c r="DO5" i="5"/>
  <c r="BJ10" i="5"/>
  <c r="BN11" i="5"/>
  <c r="BJ13" i="5"/>
  <c r="BR13" i="5"/>
  <c r="BJ14" i="5"/>
  <c r="BR14" i="5"/>
  <c r="BJ15" i="5"/>
  <c r="BR15" i="5"/>
  <c r="AZ11" i="5"/>
  <c r="AY17" i="5"/>
  <c r="BF17" i="5"/>
  <c r="BJ17" i="5"/>
  <c r="BN17" i="5"/>
  <c r="BR17" i="5"/>
  <c r="BK18" i="5"/>
  <c r="BS9" i="5"/>
  <c r="AY5" i="5"/>
  <c r="BF5" i="5"/>
  <c r="BJ5" i="5"/>
  <c r="BN5" i="5"/>
  <c r="BR5" i="5"/>
  <c r="CR5" i="5" s="1"/>
  <c r="BK15" i="5"/>
  <c r="AY16" i="5"/>
  <c r="BF16" i="5"/>
  <c r="BJ16" i="5"/>
  <c r="BN16" i="5"/>
  <c r="BR16" i="5"/>
  <c r="AY19" i="5"/>
  <c r="BF19" i="5"/>
  <c r="BJ19" i="5"/>
  <c r="BN19" i="5"/>
  <c r="BR19" i="5"/>
  <c r="AY6" i="5"/>
  <c r="BF6" i="5"/>
  <c r="BJ6" i="5"/>
  <c r="BN6" i="5"/>
  <c r="BR6" i="5"/>
  <c r="AY7" i="5"/>
  <c r="BF7" i="5"/>
  <c r="BJ7" i="5"/>
  <c r="BN7" i="5"/>
  <c r="BR7" i="5"/>
  <c r="AY8" i="5"/>
  <c r="BF8" i="5"/>
  <c r="BJ8" i="5"/>
  <c r="BN8" i="5"/>
  <c r="BR8" i="5"/>
  <c r="AY9" i="5"/>
  <c r="BF9" i="5"/>
  <c r="BJ9" i="5"/>
  <c r="BR9" i="5"/>
  <c r="BH10" i="5"/>
  <c r="BF11" i="5"/>
  <c r="BJ11" i="5"/>
  <c r="BR11" i="5"/>
  <c r="BF12" i="5"/>
  <c r="BJ12" i="5"/>
  <c r="BN12" i="5"/>
  <c r="BR12" i="5"/>
  <c r="BA13" i="5"/>
  <c r="BH13" i="5"/>
  <c r="AW14" i="5"/>
  <c r="BA14" i="5"/>
  <c r="BD14" i="5"/>
  <c r="BH14" i="5"/>
  <c r="BL14" i="5"/>
  <c r="BP14" i="5"/>
  <c r="AY18" i="5"/>
  <c r="BF18" i="5"/>
  <c r="BJ18" i="5"/>
  <c r="BN18" i="5"/>
  <c r="BR18" i="5"/>
  <c r="AY20" i="5"/>
  <c r="BF20" i="5"/>
  <c r="BJ20" i="5"/>
  <c r="BN20" i="5"/>
  <c r="BR20" i="5"/>
  <c r="DD5" i="5"/>
  <c r="DT5" i="5"/>
  <c r="AZ6" i="5"/>
  <c r="BC6" i="5"/>
  <c r="BG6" i="5"/>
  <c r="BK6" i="5"/>
  <c r="BO6" i="5"/>
  <c r="BS6" i="5"/>
  <c r="BS10" i="5"/>
  <c r="BC11" i="5"/>
  <c r="BG11" i="5"/>
  <c r="BK11" i="5"/>
  <c r="BO11" i="5"/>
  <c r="AZ12" i="5"/>
  <c r="BS12" i="5"/>
  <c r="AZ13" i="5"/>
  <c r="BC13" i="5"/>
  <c r="BG13" i="5"/>
  <c r="BK13" i="5"/>
  <c r="BO13" i="5"/>
  <c r="BS13" i="5"/>
  <c r="AZ17" i="5"/>
  <c r="BC17" i="5"/>
  <c r="BG17" i="5"/>
  <c r="BK17" i="5"/>
  <c r="BO17" i="5"/>
  <c r="BS17" i="5"/>
  <c r="AZ20" i="5"/>
  <c r="BC20" i="5"/>
  <c r="BG20" i="5"/>
  <c r="BK20" i="5"/>
  <c r="BO20" i="5"/>
  <c r="BS20" i="5"/>
  <c r="DA5" i="5"/>
  <c r="BA6" i="5"/>
  <c r="BH6" i="5"/>
  <c r="BO10" i="5"/>
  <c r="AW11" i="5"/>
  <c r="BA11" i="5"/>
  <c r="BL11" i="5"/>
  <c r="BP11" i="5"/>
  <c r="AW13" i="5"/>
  <c r="BD13" i="5"/>
  <c r="BL13" i="5"/>
  <c r="BP13" i="5"/>
  <c r="AZ15" i="5"/>
  <c r="BC15" i="5"/>
  <c r="BG15" i="5"/>
  <c r="BO15" i="5"/>
  <c r="BS15" i="5"/>
  <c r="AW17" i="5"/>
  <c r="BD17" i="5"/>
  <c r="BL17" i="5"/>
  <c r="BP17" i="5"/>
  <c r="AW18" i="5"/>
  <c r="BL18" i="5"/>
  <c r="BP18" i="5"/>
  <c r="BA20" i="5"/>
  <c r="BD20" i="5"/>
  <c r="DL5" i="5"/>
  <c r="BP6" i="5"/>
  <c r="AZ7" i="5"/>
  <c r="BC7" i="5"/>
  <c r="BG7" i="5"/>
  <c r="BK7" i="5"/>
  <c r="BO7" i="5"/>
  <c r="BS7" i="5"/>
  <c r="AZ8" i="5"/>
  <c r="BC8" i="5"/>
  <c r="BG8" i="5"/>
  <c r="BK8" i="5"/>
  <c r="BO8" i="5"/>
  <c r="BS8" i="5"/>
  <c r="AZ9" i="5"/>
  <c r="BC9" i="5"/>
  <c r="BG9" i="5"/>
  <c r="BK9" i="5"/>
  <c r="BO9" i="5"/>
  <c r="AW10" i="5"/>
  <c r="BA10" i="5"/>
  <c r="BD10" i="5"/>
  <c r="BL10" i="5"/>
  <c r="BP10" i="5"/>
  <c r="BC12" i="5"/>
  <c r="BG12" i="5"/>
  <c r="BO12" i="5"/>
  <c r="BA15" i="5"/>
  <c r="BD15" i="5"/>
  <c r="BP15" i="5"/>
  <c r="AZ16" i="5"/>
  <c r="BC16" i="5"/>
  <c r="BG16" i="5"/>
  <c r="BK16" i="5"/>
  <c r="BO16" i="5"/>
  <c r="BS16" i="5"/>
  <c r="AZ5" i="5"/>
  <c r="BC5" i="5"/>
  <c r="CC5" i="5" s="1"/>
  <c r="BG5" i="5"/>
  <c r="BK5" i="5"/>
  <c r="CK5" i="5" s="1"/>
  <c r="BO5" i="5"/>
  <c r="BS5" i="5"/>
  <c r="CS5" i="5" s="1"/>
  <c r="AW6" i="5"/>
  <c r="BD6" i="5"/>
  <c r="BL6" i="5"/>
  <c r="AX7" i="5"/>
  <c r="BB7" i="5"/>
  <c r="BE7" i="5"/>
  <c r="BI7" i="5"/>
  <c r="BM7" i="5"/>
  <c r="BQ7" i="5"/>
  <c r="AX8" i="5"/>
  <c r="BB8" i="5"/>
  <c r="BE8" i="5"/>
  <c r="BI8" i="5"/>
  <c r="BM8" i="5"/>
  <c r="BQ8" i="5"/>
  <c r="AW9" i="5"/>
  <c r="BA9" i="5"/>
  <c r="BD9" i="5"/>
  <c r="BH9" i="5"/>
  <c r="BL9" i="5"/>
  <c r="BP9" i="5"/>
  <c r="BK10" i="5"/>
  <c r="AZ14" i="5"/>
  <c r="BC14" i="5"/>
  <c r="BG14" i="5"/>
  <c r="BK14" i="5"/>
  <c r="BO14" i="5"/>
  <c r="BS14" i="5"/>
  <c r="AW15" i="5"/>
  <c r="BL15" i="5"/>
  <c r="AX16" i="5"/>
  <c r="BB16" i="5"/>
  <c r="BM16" i="5"/>
  <c r="BQ16" i="5"/>
  <c r="AX17" i="5"/>
  <c r="BB17" i="5"/>
  <c r="BM17" i="5"/>
  <c r="BQ17" i="5"/>
  <c r="BC18" i="5"/>
  <c r="BG18" i="5"/>
  <c r="BO18" i="5"/>
  <c r="BS18" i="5"/>
  <c r="AZ19" i="5"/>
  <c r="BC19" i="5"/>
  <c r="BG19" i="5"/>
  <c r="BO19" i="5"/>
  <c r="BS19" i="5"/>
  <c r="AW20" i="5"/>
  <c r="BH20" i="5"/>
  <c r="BL20" i="5"/>
  <c r="CN6" i="7" l="1"/>
  <c r="CN7" i="7"/>
  <c r="BY6" i="7"/>
  <c r="BY5" i="7"/>
  <c r="BY9" i="7"/>
  <c r="CF6" i="7"/>
  <c r="BY11" i="5"/>
  <c r="CI6" i="5"/>
  <c r="CM11" i="5"/>
  <c r="CQ6" i="5"/>
  <c r="CE9" i="5"/>
  <c r="CN12" i="5"/>
  <c r="CN6" i="5"/>
  <c r="CP15" i="5"/>
  <c r="BY6" i="5"/>
  <c r="CD7" i="5"/>
  <c r="CA7" i="5"/>
  <c r="CM5" i="5"/>
  <c r="CP8" i="5"/>
  <c r="BZ9" i="5"/>
  <c r="CE8" i="5"/>
  <c r="CE17" i="5"/>
  <c r="CC18" i="5"/>
  <c r="CF15" i="5"/>
  <c r="CR10" i="5"/>
  <c r="CJ15" i="5"/>
  <c r="CH7" i="5"/>
  <c r="CM16" i="5"/>
  <c r="BX11" i="5"/>
  <c r="CN20" i="7"/>
  <c r="CF7" i="7"/>
  <c r="CN8" i="7"/>
  <c r="CN9" i="7"/>
  <c r="CJ20" i="7"/>
  <c r="CN13" i="7"/>
  <c r="CR6" i="7"/>
  <c r="CF9" i="7"/>
  <c r="BY10" i="7"/>
  <c r="CF19" i="7"/>
  <c r="BF21" i="7"/>
  <c r="BY7" i="7"/>
  <c r="BY8" i="7"/>
  <c r="CJ10" i="7"/>
  <c r="CN16" i="7"/>
  <c r="CF8" i="7"/>
  <c r="CR11" i="7"/>
  <c r="CR5" i="7"/>
  <c r="CN10" i="7"/>
  <c r="BY16" i="7"/>
  <c r="BY17" i="7"/>
  <c r="CN11" i="7"/>
  <c r="CR13" i="7"/>
  <c r="DS6" i="7" s="1"/>
  <c r="BY12" i="7"/>
  <c r="CF12" i="7"/>
  <c r="CJ12" i="7"/>
  <c r="BJ21" i="7"/>
  <c r="BN21" i="7"/>
  <c r="CN15" i="7"/>
  <c r="CN19" i="7"/>
  <c r="CN12" i="7"/>
  <c r="CF18" i="7"/>
  <c r="CF17" i="7"/>
  <c r="CF13" i="7"/>
  <c r="BY13" i="7"/>
  <c r="CZ6" i="7" s="1"/>
  <c r="CR10" i="7"/>
  <c r="CJ7" i="7"/>
  <c r="CJ16" i="7"/>
  <c r="CJ13" i="7"/>
  <c r="CJ9" i="7"/>
  <c r="CN17" i="7"/>
  <c r="CF20" i="7"/>
  <c r="CF14" i="7"/>
  <c r="CF11" i="7"/>
  <c r="BY11" i="7"/>
  <c r="CR7" i="7"/>
  <c r="CR12" i="7"/>
  <c r="CJ6" i="7"/>
  <c r="CJ11" i="7"/>
  <c r="CF10" i="7"/>
  <c r="CR9" i="7"/>
  <c r="CN14" i="7"/>
  <c r="CN18" i="7"/>
  <c r="CF15" i="7"/>
  <c r="CF16" i="7"/>
  <c r="CR8" i="7"/>
  <c r="CJ8" i="7"/>
  <c r="CR14" i="7"/>
  <c r="BY14" i="7"/>
  <c r="CZ7" i="7" s="1"/>
  <c r="BY18" i="7"/>
  <c r="CJ14" i="7"/>
  <c r="CJ18" i="7"/>
  <c r="BY20" i="7"/>
  <c r="BY15" i="7"/>
  <c r="BY19" i="7"/>
  <c r="CJ15" i="7"/>
  <c r="CJ19" i="7"/>
  <c r="CJ17" i="7"/>
  <c r="AY21" i="7"/>
  <c r="CR18" i="7"/>
  <c r="BZ7" i="7"/>
  <c r="CO8" i="7"/>
  <c r="BZ6" i="7"/>
  <c r="BR21" i="7"/>
  <c r="CO6" i="7"/>
  <c r="CR15" i="7"/>
  <c r="CR19" i="7"/>
  <c r="CE8" i="7"/>
  <c r="CP8" i="7"/>
  <c r="CK8" i="7"/>
  <c r="CO7" i="7"/>
  <c r="CG7" i="7"/>
  <c r="CR16" i="7"/>
  <c r="CR20" i="7"/>
  <c r="CB6" i="7"/>
  <c r="CR17" i="7"/>
  <c r="CO14" i="7"/>
  <c r="BZ16" i="7"/>
  <c r="CK15" i="7"/>
  <c r="CM16" i="7"/>
  <c r="CP7" i="7"/>
  <c r="CA7" i="7"/>
  <c r="CP6" i="7"/>
  <c r="CK6" i="7"/>
  <c r="CC7" i="7"/>
  <c r="CM7" i="7"/>
  <c r="CS7" i="7"/>
  <c r="CC6" i="7"/>
  <c r="CL12" i="7"/>
  <c r="BZ11" i="7"/>
  <c r="CE10" i="7"/>
  <c r="CK19" i="7"/>
  <c r="CO9" i="7"/>
  <c r="BZ9" i="7"/>
  <c r="CG14" i="7"/>
  <c r="CQ15" i="7"/>
  <c r="CL6" i="7"/>
  <c r="BW6" i="7"/>
  <c r="CD9" i="5"/>
  <c r="CN20" i="5"/>
  <c r="CN8" i="5"/>
  <c r="CL8" i="5"/>
  <c r="CI5" i="5"/>
  <c r="BX6" i="5"/>
  <c r="CA13" i="5"/>
  <c r="CK6" i="5"/>
  <c r="CN5" i="5"/>
  <c r="BY5" i="5"/>
  <c r="CE6" i="5"/>
  <c r="BW16" i="5"/>
  <c r="CB7" i="5"/>
  <c r="BY19" i="5"/>
  <c r="CR15" i="5"/>
  <c r="CH5" i="5"/>
  <c r="CI7" i="5"/>
  <c r="CL11" i="5"/>
  <c r="DM6" i="5" s="1"/>
  <c r="CO13" i="5"/>
  <c r="BA21" i="5"/>
  <c r="CG14" i="5"/>
  <c r="CH8" i="5"/>
  <c r="CS8" i="5"/>
  <c r="CJ11" i="5"/>
  <c r="DK7" i="5" s="1"/>
  <c r="BY15" i="5"/>
  <c r="CN16" i="5"/>
  <c r="CM19" i="5"/>
  <c r="BX10" i="5"/>
  <c r="BC21" i="5"/>
  <c r="CR18" i="5"/>
  <c r="CF10" i="5"/>
  <c r="CR7" i="5"/>
  <c r="CJ19" i="5"/>
  <c r="CS20" i="5"/>
  <c r="BW7" i="5"/>
  <c r="CB6" i="5"/>
  <c r="CQ16" i="5"/>
  <c r="BZ7" i="5"/>
  <c r="CA6" i="5"/>
  <c r="CJ6" i="5"/>
  <c r="CS13" i="5"/>
  <c r="CC17" i="5"/>
  <c r="CR6" i="5"/>
  <c r="CL6" i="5"/>
  <c r="CD12" i="5"/>
  <c r="CM8" i="5"/>
  <c r="CE14" i="5"/>
  <c r="DF6" i="5" s="1"/>
  <c r="BX18" i="5"/>
  <c r="CP10" i="5"/>
  <c r="CA20" i="5"/>
  <c r="CI20" i="5"/>
  <c r="CQ11" i="5"/>
  <c r="CB12" i="5"/>
  <c r="BW9" i="5"/>
  <c r="BG21" i="5"/>
  <c r="BL21" i="5"/>
  <c r="BO21" i="5"/>
  <c r="BZ17" i="5"/>
  <c r="CR19" i="5"/>
  <c r="CF19" i="5"/>
  <c r="CO10" i="5"/>
  <c r="CA11" i="5"/>
  <c r="CS19" i="5"/>
  <c r="CF8" i="5"/>
  <c r="CF11" i="5"/>
  <c r="DG6" i="5" s="1"/>
  <c r="CM6" i="5"/>
  <c r="CE13" i="5"/>
  <c r="CM15" i="5"/>
  <c r="BX7" i="5"/>
  <c r="CS17" i="5"/>
  <c r="CC10" i="5"/>
  <c r="CD19" i="5"/>
  <c r="BK21" i="5"/>
  <c r="CP9" i="5"/>
  <c r="DQ6" i="5" s="1"/>
  <c r="CF20" i="5"/>
  <c r="CN19" i="5"/>
  <c r="BY7" i="5"/>
  <c r="CJ18" i="5"/>
  <c r="CR20" i="5"/>
  <c r="CS6" i="7"/>
  <c r="CK9" i="7"/>
  <c r="CK11" i="7"/>
  <c r="CE7" i="7"/>
  <c r="CS18" i="7"/>
  <c r="CO12" i="7"/>
  <c r="CO15" i="7"/>
  <c r="CK10" i="7"/>
  <c r="CK12" i="7"/>
  <c r="CK17" i="7"/>
  <c r="CG6" i="7"/>
  <c r="BZ13" i="7"/>
  <c r="AZ21" i="7"/>
  <c r="CE9" i="7"/>
  <c r="CL5" i="7"/>
  <c r="CG18" i="7"/>
  <c r="CB12" i="7"/>
  <c r="CD6" i="7"/>
  <c r="CI8" i="7"/>
  <c r="CK16" i="7"/>
  <c r="BK21" i="7"/>
  <c r="CD20" i="7"/>
  <c r="CK7" i="7"/>
  <c r="CK5" i="7"/>
  <c r="CK13" i="7"/>
  <c r="BW8" i="7"/>
  <c r="CE6" i="7"/>
  <c r="CM6" i="7"/>
  <c r="CI13" i="7"/>
  <c r="CI10" i="7"/>
  <c r="CI19" i="7"/>
  <c r="CQ6" i="7"/>
  <c r="CQ8" i="7"/>
  <c r="CQ10" i="7"/>
  <c r="CQ12" i="7"/>
  <c r="CB5" i="7"/>
  <c r="CL10" i="7"/>
  <c r="CI7" i="7"/>
  <c r="CO16" i="7"/>
  <c r="CO10" i="7"/>
  <c r="CO19" i="7"/>
  <c r="CO11" i="7"/>
  <c r="BZ17" i="7"/>
  <c r="BZ15" i="7"/>
  <c r="BZ12" i="7"/>
  <c r="CI11" i="7"/>
  <c r="CS14" i="7"/>
  <c r="CS9" i="7"/>
  <c r="CS10" i="7"/>
  <c r="CS8" i="7"/>
  <c r="CC20" i="7"/>
  <c r="CH16" i="7"/>
  <c r="CH6" i="7"/>
  <c r="CA8" i="7"/>
  <c r="CQ5" i="7"/>
  <c r="CI6" i="7"/>
  <c r="CQ9" i="7"/>
  <c r="CI9" i="7"/>
  <c r="CK20" i="7"/>
  <c r="CL8" i="7"/>
  <c r="CQ17" i="7"/>
  <c r="CE20" i="7"/>
  <c r="CL19" i="7"/>
  <c r="AW21" i="7"/>
  <c r="CP20" i="7"/>
  <c r="CM18" i="7"/>
  <c r="CQ14" i="7"/>
  <c r="BO21" i="7"/>
  <c r="CG19" i="7"/>
  <c r="CG11" i="7"/>
  <c r="BX7" i="7"/>
  <c r="CA6" i="7"/>
  <c r="CC12" i="7"/>
  <c r="BX6" i="7"/>
  <c r="BW10" i="7"/>
  <c r="CK18" i="7"/>
  <c r="CI12" i="7"/>
  <c r="CE12" i="7"/>
  <c r="CO17" i="7"/>
  <c r="BZ19" i="7"/>
  <c r="CH18" i="7"/>
  <c r="CH10" i="7"/>
  <c r="CH20" i="7"/>
  <c r="CA18" i="7"/>
  <c r="CA15" i="7"/>
  <c r="CA9" i="7"/>
  <c r="CB7" i="7"/>
  <c r="CB17" i="7"/>
  <c r="AX21" i="7"/>
  <c r="BX18" i="7"/>
  <c r="BX14" i="7"/>
  <c r="BX8" i="7"/>
  <c r="BX10" i="7"/>
  <c r="CD11" i="7"/>
  <c r="CD16" i="7"/>
  <c r="CD7" i="7"/>
  <c r="CI20" i="7"/>
  <c r="CI16" i="7"/>
  <c r="CS19" i="7"/>
  <c r="CS15" i="7"/>
  <c r="CS11" i="7"/>
  <c r="BC21" i="7"/>
  <c r="CC17" i="7"/>
  <c r="CC13" i="7"/>
  <c r="DD7" i="7" s="1"/>
  <c r="BE21" i="7"/>
  <c r="CE11" i="7"/>
  <c r="CE17" i="7"/>
  <c r="CM12" i="7"/>
  <c r="CM20" i="7"/>
  <c r="CM10" i="7"/>
  <c r="CG17" i="7"/>
  <c r="CG8" i="7"/>
  <c r="CG9" i="7"/>
  <c r="CG16" i="7"/>
  <c r="CG15" i="7"/>
  <c r="CG12" i="7"/>
  <c r="CG13" i="7"/>
  <c r="CI15" i="7"/>
  <c r="CG10" i="7"/>
  <c r="CC10" i="7"/>
  <c r="CC16" i="7"/>
  <c r="CE13" i="7"/>
  <c r="BW15" i="7"/>
  <c r="BL21" i="7"/>
  <c r="CQ19" i="7"/>
  <c r="BP21" i="7"/>
  <c r="BS21" i="7"/>
  <c r="CC19" i="7"/>
  <c r="CP17" i="7"/>
  <c r="BI21" i="7"/>
  <c r="CI17" i="7"/>
  <c r="CS12" i="7"/>
  <c r="DT6" i="7" s="1"/>
  <c r="CS16" i="7"/>
  <c r="CS20" i="7"/>
  <c r="CO13" i="7"/>
  <c r="CC8" i="7"/>
  <c r="CC14" i="7"/>
  <c r="CC18" i="7"/>
  <c r="CA13" i="7"/>
  <c r="CA19" i="7"/>
  <c r="CL17" i="7"/>
  <c r="CQ11" i="7"/>
  <c r="CH19" i="7"/>
  <c r="CO20" i="7"/>
  <c r="BZ20" i="7"/>
  <c r="CM19" i="7"/>
  <c r="CL20" i="7"/>
  <c r="BW18" i="7"/>
  <c r="CP11" i="7"/>
  <c r="CI14" i="7"/>
  <c r="CI18" i="7"/>
  <c r="CS13" i="7"/>
  <c r="CS17" i="7"/>
  <c r="CK14" i="7"/>
  <c r="CC9" i="7"/>
  <c r="CC11" i="7"/>
  <c r="CC15" i="7"/>
  <c r="BZ10" i="7"/>
  <c r="BZ8" i="7"/>
  <c r="BZ14" i="7"/>
  <c r="CM14" i="7"/>
  <c r="CL11" i="7"/>
  <c r="CH7" i="7"/>
  <c r="BW19" i="7"/>
  <c r="CD12" i="7"/>
  <c r="CD8" i="7"/>
  <c r="CD17" i="7"/>
  <c r="BD21" i="7"/>
  <c r="CQ7" i="7"/>
  <c r="CP12" i="7"/>
  <c r="CP14" i="7"/>
  <c r="CP18" i="7"/>
  <c r="CQ16" i="7"/>
  <c r="BQ21" i="7"/>
  <c r="CQ13" i="7"/>
  <c r="DR6" i="7" s="1"/>
  <c r="CB16" i="7"/>
  <c r="CB18" i="7"/>
  <c r="CB9" i="7"/>
  <c r="CB13" i="7"/>
  <c r="CO18" i="7"/>
  <c r="CG20" i="7"/>
  <c r="BZ18" i="7"/>
  <c r="CB14" i="7"/>
  <c r="CA10" i="7"/>
  <c r="CA16" i="7"/>
  <c r="CA20" i="7"/>
  <c r="CM9" i="7"/>
  <c r="CM13" i="7"/>
  <c r="CM17" i="7"/>
  <c r="BM21" i="7"/>
  <c r="CE14" i="7"/>
  <c r="CE18" i="7"/>
  <c r="BX11" i="7"/>
  <c r="BX15" i="7"/>
  <c r="BX19" i="7"/>
  <c r="CL9" i="7"/>
  <c r="CL14" i="7"/>
  <c r="CL18" i="7"/>
  <c r="CH11" i="7"/>
  <c r="CH8" i="7"/>
  <c r="CH17" i="7"/>
  <c r="BH21" i="7"/>
  <c r="BW11" i="7"/>
  <c r="BW7" i="7"/>
  <c r="BW16" i="7"/>
  <c r="BW20" i="7"/>
  <c r="CD9" i="7"/>
  <c r="CD14" i="7"/>
  <c r="CD18" i="7"/>
  <c r="CP10" i="7"/>
  <c r="CP13" i="7"/>
  <c r="CP15" i="7"/>
  <c r="CP19" i="7"/>
  <c r="CQ20" i="7"/>
  <c r="CB19" i="7"/>
  <c r="CB10" i="7"/>
  <c r="BG21" i="7"/>
  <c r="CB8" i="7"/>
  <c r="CA11" i="7"/>
  <c r="CA17" i="7"/>
  <c r="BA21" i="7"/>
  <c r="CE15" i="7"/>
  <c r="CE19" i="7"/>
  <c r="BX12" i="7"/>
  <c r="BX16" i="7"/>
  <c r="BX20" i="7"/>
  <c r="CL15" i="7"/>
  <c r="CH12" i="7"/>
  <c r="CH14" i="7"/>
  <c r="BW13" i="7"/>
  <c r="BW17" i="7"/>
  <c r="CB15" i="7"/>
  <c r="CD10" i="7"/>
  <c r="CD15" i="7"/>
  <c r="CD19" i="7"/>
  <c r="CM8" i="7"/>
  <c r="CP9" i="7"/>
  <c r="CP16" i="7"/>
  <c r="CQ18" i="7"/>
  <c r="BB21" i="7"/>
  <c r="CB20" i="7"/>
  <c r="CB11" i="7"/>
  <c r="CA12" i="7"/>
  <c r="CA14" i="7"/>
  <c r="CM11" i="7"/>
  <c r="CM15" i="7"/>
  <c r="CE16" i="7"/>
  <c r="BX9" i="7"/>
  <c r="BX13" i="7"/>
  <c r="BX17" i="7"/>
  <c r="CL13" i="7"/>
  <c r="CL7" i="7"/>
  <c r="CL16" i="7"/>
  <c r="CH9" i="7"/>
  <c r="CH13" i="7"/>
  <c r="CH15" i="7"/>
  <c r="BW12" i="7"/>
  <c r="BW9" i="7"/>
  <c r="BW14" i="7"/>
  <c r="CD13" i="7"/>
  <c r="CP18" i="5"/>
  <c r="CJ8" i="5"/>
  <c r="CJ16" i="5"/>
  <c r="CS9" i="5"/>
  <c r="CO17" i="5"/>
  <c r="CG5" i="5"/>
  <c r="CR16" i="5"/>
  <c r="CN9" i="5"/>
  <c r="BN21" i="5"/>
  <c r="CF16" i="5"/>
  <c r="BY8" i="5"/>
  <c r="BY16" i="5"/>
  <c r="BW6" i="5"/>
  <c r="CB13" i="5"/>
  <c r="CF9" i="5"/>
  <c r="CP7" i="5"/>
  <c r="CP19" i="5"/>
  <c r="CA17" i="5"/>
  <c r="CJ9" i="5"/>
  <c r="CJ13" i="5"/>
  <c r="CJ17" i="5"/>
  <c r="BJ21" i="5"/>
  <c r="CA8" i="5"/>
  <c r="CS14" i="5"/>
  <c r="CS6" i="5"/>
  <c r="CO9" i="5"/>
  <c r="CO18" i="5"/>
  <c r="CK15" i="5"/>
  <c r="CC8" i="5"/>
  <c r="CP12" i="5"/>
  <c r="CH20" i="5"/>
  <c r="CR8" i="5"/>
  <c r="CR13" i="5"/>
  <c r="CR17" i="5"/>
  <c r="BR21" i="5"/>
  <c r="CN10" i="5"/>
  <c r="CN14" i="5"/>
  <c r="CN18" i="5"/>
  <c r="CF5" i="5"/>
  <c r="CF13" i="5"/>
  <c r="CF17" i="5"/>
  <c r="BF21" i="5"/>
  <c r="BY9" i="5"/>
  <c r="BY13" i="5"/>
  <c r="BY17" i="5"/>
  <c r="AY21" i="5"/>
  <c r="CD10" i="5"/>
  <c r="BW14" i="5"/>
  <c r="BW17" i="5"/>
  <c r="CM14" i="5"/>
  <c r="CM7" i="5"/>
  <c r="DN6" i="5" s="1"/>
  <c r="CM12" i="5"/>
  <c r="CI16" i="5"/>
  <c r="CB20" i="5"/>
  <c r="CE10" i="5"/>
  <c r="CE18" i="5"/>
  <c r="BX8" i="5"/>
  <c r="AX21" i="5"/>
  <c r="CN7" i="5"/>
  <c r="CG16" i="5"/>
  <c r="DH6" i="5" s="1"/>
  <c r="CA9" i="5"/>
  <c r="CA10" i="5"/>
  <c r="CA14" i="5"/>
  <c r="CJ12" i="5"/>
  <c r="CJ20" i="5"/>
  <c r="CH11" i="5"/>
  <c r="CR12" i="5"/>
  <c r="DS6" i="5" s="1"/>
  <c r="CN13" i="5"/>
  <c r="CN17" i="5"/>
  <c r="CF12" i="5"/>
  <c r="BY12" i="5"/>
  <c r="BY20" i="5"/>
  <c r="BW13" i="5"/>
  <c r="CQ12" i="5"/>
  <c r="CH16" i="5"/>
  <c r="CJ7" i="5"/>
  <c r="CP6" i="5"/>
  <c r="CP14" i="5"/>
  <c r="CJ5" i="5"/>
  <c r="CJ10" i="5"/>
  <c r="CJ14" i="5"/>
  <c r="AZ21" i="5"/>
  <c r="CF7" i="5"/>
  <c r="CS18" i="5"/>
  <c r="CG17" i="5"/>
  <c r="CH19" i="5"/>
  <c r="CR11" i="5"/>
  <c r="CR9" i="5"/>
  <c r="CR14" i="5"/>
  <c r="CN11" i="5"/>
  <c r="DO6" i="5" s="1"/>
  <c r="CN15" i="5"/>
  <c r="CF6" i="5"/>
  <c r="CF14" i="5"/>
  <c r="CF18" i="5"/>
  <c r="BY10" i="5"/>
  <c r="BY14" i="5"/>
  <c r="BY18" i="5"/>
  <c r="BW18" i="5"/>
  <c r="BW10" i="5"/>
  <c r="CB19" i="5"/>
  <c r="BM21" i="5"/>
  <c r="BX13" i="5"/>
  <c r="CE20" i="5"/>
  <c r="CP20" i="5"/>
  <c r="AW21" i="5"/>
  <c r="BX17" i="5"/>
  <c r="BX16" i="5"/>
  <c r="CH12" i="5"/>
  <c r="DI6" i="5" s="1"/>
  <c r="CH18" i="5"/>
  <c r="CH9" i="5"/>
  <c r="CH13" i="5"/>
  <c r="BH21" i="5"/>
  <c r="CH14" i="5"/>
  <c r="BQ21" i="5"/>
  <c r="CQ10" i="5"/>
  <c r="CQ14" i="5"/>
  <c r="CQ8" i="5"/>
  <c r="CQ19" i="5"/>
  <c r="CQ13" i="5"/>
  <c r="DR6" i="5" s="1"/>
  <c r="CQ9" i="5"/>
  <c r="CQ20" i="5"/>
  <c r="CQ15" i="5"/>
  <c r="CB11" i="5"/>
  <c r="CB14" i="5"/>
  <c r="CB16" i="5"/>
  <c r="BB21" i="5"/>
  <c r="CB10" i="5"/>
  <c r="CB8" i="5"/>
  <c r="CI19" i="5"/>
  <c r="CI15" i="5"/>
  <c r="CI11" i="5"/>
  <c r="DJ7" i="5" s="1"/>
  <c r="CI8" i="5"/>
  <c r="CI18" i="5"/>
  <c r="CI14" i="5"/>
  <c r="CI10" i="5"/>
  <c r="BI21" i="5"/>
  <c r="CI17" i="5"/>
  <c r="CI13" i="5"/>
  <c r="CI9" i="5"/>
  <c r="CL18" i="5"/>
  <c r="CL19" i="5"/>
  <c r="CL7" i="5"/>
  <c r="CL14" i="5"/>
  <c r="CL15" i="5"/>
  <c r="CL10" i="5"/>
  <c r="CL20" i="5"/>
  <c r="CL16" i="5"/>
  <c r="CL13" i="5"/>
  <c r="CL9" i="5"/>
  <c r="CL17" i="5"/>
  <c r="CO20" i="5"/>
  <c r="CO16" i="5"/>
  <c r="CO12" i="5"/>
  <c r="CO8" i="5"/>
  <c r="CO7" i="5"/>
  <c r="CO19" i="5"/>
  <c r="CO15" i="5"/>
  <c r="CO11" i="5"/>
  <c r="DP6" i="5" s="1"/>
  <c r="CO6" i="5"/>
  <c r="BZ20" i="5"/>
  <c r="BZ16" i="5"/>
  <c r="BZ12" i="5"/>
  <c r="BZ8" i="5"/>
  <c r="BZ19" i="5"/>
  <c r="BZ15" i="5"/>
  <c r="BZ11" i="5"/>
  <c r="BZ6" i="5"/>
  <c r="BZ18" i="5"/>
  <c r="BZ14" i="5"/>
  <c r="BZ10" i="5"/>
  <c r="BZ5" i="5"/>
  <c r="CD20" i="5"/>
  <c r="CD16" i="5"/>
  <c r="CA19" i="5"/>
  <c r="CA15" i="5"/>
  <c r="CG15" i="5"/>
  <c r="CG12" i="5"/>
  <c r="CG18" i="5"/>
  <c r="CG20" i="5"/>
  <c r="CC15" i="5"/>
  <c r="CC20" i="5"/>
  <c r="CC11" i="5"/>
  <c r="CC12" i="5"/>
  <c r="CK10" i="5"/>
  <c r="CK20" i="5"/>
  <c r="CK16" i="5"/>
  <c r="CC14" i="5"/>
  <c r="CA18" i="5"/>
  <c r="CO5" i="5"/>
  <c r="CO14" i="5"/>
  <c r="CK7" i="5"/>
  <c r="CK19" i="5"/>
  <c r="CG8" i="5"/>
  <c r="BZ13" i="5"/>
  <c r="CL12" i="5"/>
  <c r="CD15" i="5"/>
  <c r="CI12" i="5"/>
  <c r="CB9" i="5"/>
  <c r="CQ17" i="5"/>
  <c r="CD18" i="5"/>
  <c r="BS21" i="5"/>
  <c r="CC19" i="5"/>
  <c r="CG13" i="5"/>
  <c r="CK9" i="5"/>
  <c r="DL6" i="5" s="1"/>
  <c r="CP13" i="5"/>
  <c r="CP16" i="5"/>
  <c r="CS10" i="5"/>
  <c r="CS7" i="5"/>
  <c r="CK12" i="5"/>
  <c r="CK8" i="5"/>
  <c r="CK17" i="5"/>
  <c r="CG7" i="5"/>
  <c r="CG9" i="5"/>
  <c r="CC13" i="5"/>
  <c r="CC16" i="5"/>
  <c r="CD6" i="5"/>
  <c r="CD13" i="5"/>
  <c r="CD11" i="5"/>
  <c r="CD17" i="5"/>
  <c r="BW15" i="5"/>
  <c r="BW19" i="5"/>
  <c r="BW20" i="5"/>
  <c r="CM18" i="5"/>
  <c r="CM17" i="5"/>
  <c r="CM9" i="5"/>
  <c r="CM13" i="5"/>
  <c r="CE7" i="5"/>
  <c r="CE11" i="5"/>
  <c r="CE15" i="5"/>
  <c r="CE19" i="5"/>
  <c r="BX15" i="5"/>
  <c r="BX20" i="5"/>
  <c r="BX12" i="5"/>
  <c r="CY6" i="5" s="1"/>
  <c r="CG19" i="5"/>
  <c r="CP11" i="5"/>
  <c r="CA12" i="5"/>
  <c r="BP21" i="5"/>
  <c r="CP17" i="5"/>
  <c r="CA16" i="5"/>
  <c r="CS12" i="5"/>
  <c r="DT6" i="5" s="1"/>
  <c r="CS11" i="5"/>
  <c r="CS15" i="5"/>
  <c r="CK13" i="5"/>
  <c r="CK14" i="5"/>
  <c r="CK18" i="5"/>
  <c r="CG11" i="5"/>
  <c r="CG10" i="5"/>
  <c r="CG6" i="5"/>
  <c r="CC9" i="5"/>
  <c r="CC7" i="5"/>
  <c r="CC6" i="5"/>
  <c r="CH6" i="5"/>
  <c r="CH15" i="5"/>
  <c r="CH10" i="5"/>
  <c r="CH17" i="5"/>
  <c r="CD8" i="5"/>
  <c r="BD21" i="5"/>
  <c r="CD14" i="5"/>
  <c r="BW8" i="5"/>
  <c r="CX6" i="5" s="1"/>
  <c r="BW11" i="5"/>
  <c r="BW12" i="5"/>
  <c r="CM20" i="5"/>
  <c r="CM10" i="5"/>
  <c r="CB17" i="5"/>
  <c r="CB15" i="5"/>
  <c r="CB18" i="5"/>
  <c r="CQ18" i="5"/>
  <c r="CQ7" i="5"/>
  <c r="BE21" i="5"/>
  <c r="CE12" i="5"/>
  <c r="CE16" i="5"/>
  <c r="BX14" i="5"/>
  <c r="BX19" i="5"/>
  <c r="BX9" i="5"/>
  <c r="CS16" i="5"/>
  <c r="CK11" i="5"/>
  <c r="DN7" i="5" l="1"/>
  <c r="DF8" i="5"/>
  <c r="CX8" i="5"/>
  <c r="DD8" i="7"/>
  <c r="CZ8" i="7"/>
  <c r="DS8" i="7"/>
  <c r="DK8" i="5"/>
  <c r="DQ8" i="5"/>
  <c r="DI8" i="5"/>
  <c r="DS8" i="5"/>
  <c r="DR8" i="7"/>
  <c r="DT8" i="7"/>
  <c r="DG8" i="5"/>
  <c r="DQ7" i="5"/>
  <c r="DM7" i="5"/>
  <c r="DO8" i="5"/>
  <c r="DJ8" i="5"/>
  <c r="DH8" i="5"/>
  <c r="CY8" i="5"/>
  <c r="DP7" i="5"/>
  <c r="DR8" i="5"/>
  <c r="DL8" i="5"/>
  <c r="DT8" i="5"/>
  <c r="DP8" i="5"/>
  <c r="DN8" i="5"/>
  <c r="DI7" i="5"/>
  <c r="DM8" i="5"/>
</calcChain>
</file>

<file path=xl/sharedStrings.xml><?xml version="1.0" encoding="utf-8"?>
<sst xmlns="http://schemas.openxmlformats.org/spreadsheetml/2006/main" count="703" uniqueCount="81">
  <si>
    <t>Antibiotika/Legende</t>
  </si>
  <si>
    <t>Testungen</t>
  </si>
  <si>
    <t>Ampicillin</t>
  </si>
  <si>
    <t>Ampicillin/ Sulbactam</t>
  </si>
  <si>
    <t>Piperacillin</t>
  </si>
  <si>
    <t>Piperacillin/ Tazobactam</t>
  </si>
  <si>
    <t>Aztreonam</t>
  </si>
  <si>
    <t>Cefotaxim</t>
  </si>
  <si>
    <t>Ceftazidim</t>
  </si>
  <si>
    <t>Cefuroxim</t>
  </si>
  <si>
    <t>Imipenem</t>
  </si>
  <si>
    <t>Meropenem</t>
  </si>
  <si>
    <t>Colistin</t>
  </si>
  <si>
    <t>Amikacin</t>
  </si>
  <si>
    <t>Gentamicin</t>
  </si>
  <si>
    <t>Tobramycin</t>
  </si>
  <si>
    <t>Fosfomycin</t>
  </si>
  <si>
    <t>Cotrimoxazol</t>
  </si>
  <si>
    <t>Ciprofloxacin</t>
  </si>
  <si>
    <t>Levofloxacin</t>
  </si>
  <si>
    <t>Moxifloxacin</t>
  </si>
  <si>
    <t>Doxycyclin</t>
  </si>
  <si>
    <t>Tigecyclin</t>
  </si>
  <si>
    <t>Clindamycin</t>
  </si>
  <si>
    <t>Penicillin G</t>
  </si>
  <si>
    <t>Oxacillin</t>
  </si>
  <si>
    <t>Rifampicin</t>
  </si>
  <si>
    <t>Daptomycin</t>
  </si>
  <si>
    <t>Roxythromycin</t>
  </si>
  <si>
    <t>Linezolid</t>
  </si>
  <si>
    <t>Vancomycin</t>
  </si>
  <si>
    <t>Teicoplanin</t>
  </si>
  <si>
    <t>Enterococcus faecalis</t>
  </si>
  <si>
    <t>Staphylococcus aureus</t>
  </si>
  <si>
    <t>Enterobacteriaceae</t>
  </si>
  <si>
    <t>% Testungen</t>
  </si>
  <si>
    <t>AMP</t>
  </si>
  <si>
    <t>n</t>
  </si>
  <si>
    <t>S</t>
  </si>
  <si>
    <t>I</t>
  </si>
  <si>
    <t>R</t>
  </si>
  <si>
    <t>ASU</t>
  </si>
  <si>
    <t>PIP</t>
  </si>
  <si>
    <t>PIT</t>
  </si>
  <si>
    <t>AZT</t>
  </si>
  <si>
    <t>CTX</t>
  </si>
  <si>
    <t>CAZ</t>
  </si>
  <si>
    <t>IMP</t>
  </si>
  <si>
    <t>MER</t>
  </si>
  <si>
    <t>COL</t>
  </si>
  <si>
    <t>AMK</t>
  </si>
  <si>
    <t>GEN</t>
  </si>
  <si>
    <t>TOB</t>
  </si>
  <si>
    <t>FOS</t>
  </si>
  <si>
    <t>SXT</t>
  </si>
  <si>
    <t>CIP</t>
  </si>
  <si>
    <t>LEV</t>
  </si>
  <si>
    <t>MOX</t>
  </si>
  <si>
    <t>DOX</t>
  </si>
  <si>
    <t>CFX</t>
  </si>
  <si>
    <t>TIG</t>
  </si>
  <si>
    <t>PEN</t>
  </si>
  <si>
    <t>OXA</t>
  </si>
  <si>
    <t>CXM</t>
  </si>
  <si>
    <t>RIF</t>
  </si>
  <si>
    <t>DAP</t>
  </si>
  <si>
    <t>ROX</t>
  </si>
  <si>
    <t>CLI</t>
  </si>
  <si>
    <t>LIN</t>
  </si>
  <si>
    <t>VAN</t>
  </si>
  <si>
    <t>TPL</t>
  </si>
  <si>
    <t>Nitroxolin</t>
  </si>
  <si>
    <t>TGC</t>
  </si>
  <si>
    <t xml:space="preserve">Escherichia coli </t>
  </si>
  <si>
    <t xml:space="preserve">Klebsiella pneumoniae  </t>
  </si>
  <si>
    <t>Mecillinam</t>
  </si>
  <si>
    <t>Ceftazidim/Avibactam</t>
  </si>
  <si>
    <t xml:space="preserve">Staphylococcus epidermidis  </t>
  </si>
  <si>
    <t>Enterococcus faecium</t>
  </si>
  <si>
    <t>Staphylococcus haemolyticus</t>
  </si>
  <si>
    <t>Staphylococcus hominis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</si>
</sst>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 _€_-;\-* #,##0\ _€_-;_-* &quot;-&quot;\ _€_-;_-@_-"/>
  </numFmts>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sz val="1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42">
    <xf numFmtId="0" fontId="0" fillId="0" borderId="0" xfId="0"/>
    <xf numFmtId="0" fontId="0" fillId="0" borderId="0" xfId="0"/>
    <xf numFmtId="0" fontId="6" fillId="2" borderId="0" xfId="6"/>
    <xf numFmtId="0" fontId="7" fillId="3" borderId="0" xfId="7"/>
    <xf numFmtId="0" fontId="8" fillId="4" borderId="0" xfId="8"/>
    <xf numFmtId="0" fontId="6" fillId="0" borderId="0" xfId="6" applyFill="1"/>
    <xf numFmtId="0" fontId="19" fillId="0" borderId="0" xfId="6" applyFont="1" applyFill="1"/>
    <xf numFmtId="0" fontId="7" fillId="0" borderId="0" xfId="7" applyFill="1"/>
    <xf numFmtId="0" fontId="19" fillId="0" borderId="0" xfId="7" applyFont="1" applyFill="1"/>
    <xf numFmtId="0" fontId="0" fillId="0" borderId="0" xfId="0" applyAlignment="1">
      <alignment vertical="center"/>
    </xf>
    <xf numFmtId="164" fontId="18" fillId="33" borderId="0" xfId="42" applyFont="1" applyFill="1" applyAlignment="1">
      <alignment vertical="center"/>
    </xf>
    <xf numFmtId="164" fontId="18" fillId="33" borderId="0" xfId="42" applyFont="1" applyFill="1" applyAlignment="1">
      <alignment horizontal="center" vertical="center"/>
    </xf>
    <xf numFmtId="1" fontId="18" fillId="33" borderId="0" xfId="42" applyNumberFormat="1" applyFont="1" applyFill="1" applyAlignment="1">
      <alignment horizontal="right" vertical="center"/>
    </xf>
    <xf numFmtId="1" fontId="18" fillId="33" borderId="0" xfId="0" applyNumberFormat="1" applyFont="1" applyFill="1" applyAlignment="1">
      <alignment horizontal="right" vertical="center"/>
    </xf>
    <xf numFmtId="164" fontId="18" fillId="33" borderId="0" xfId="42" applyFont="1" applyFill="1" applyAlignment="1">
      <alignment horizontal="right" vertical="center"/>
    </xf>
    <xf numFmtId="1" fontId="18" fillId="33" borderId="0" xfId="42" applyNumberFormat="1" applyFont="1" applyFill="1" applyAlignment="1">
      <alignment vertical="center"/>
    </xf>
    <xf numFmtId="1" fontId="18" fillId="33" borderId="0" xfId="0" applyNumberFormat="1" applyFont="1" applyFill="1" applyAlignment="1">
      <alignment vertical="center"/>
    </xf>
    <xf numFmtId="0" fontId="18" fillId="33" borderId="0" xfId="0" applyFont="1" applyFill="1" applyAlignment="1">
      <alignment horizontal="center" vertical="center"/>
    </xf>
    <xf numFmtId="0" fontId="18" fillId="33" borderId="0" xfId="0" applyFont="1" applyFill="1" applyAlignment="1">
      <alignment horizontal="right" vertical="center"/>
    </xf>
    <xf numFmtId="0" fontId="18" fillId="33" borderId="0" xfId="0" applyNumberFormat="1" applyFont="1" applyFill="1" applyAlignment="1">
      <alignment horizontal="right" vertical="center"/>
    </xf>
    <xf numFmtId="0" fontId="18" fillId="33" borderId="0" xfId="42" applyNumberFormat="1" applyFont="1" applyFill="1" applyAlignment="1">
      <alignment horizontal="right" vertical="center"/>
    </xf>
    <xf numFmtId="0" fontId="19" fillId="0" borderId="0" xfId="0" applyFont="1"/>
    <xf numFmtId="0" fontId="0" fillId="34" borderId="0" xfId="0" applyFill="1" applyAlignment="1">
      <alignment vertical="center"/>
    </xf>
    <xf numFmtId="2" fontId="0" fillId="0" borderId="0" xfId="0" applyNumberFormat="1"/>
    <xf numFmtId="2" fontId="6" fillId="2" borderId="0" xfId="6" applyNumberFormat="1"/>
    <xf numFmtId="2" fontId="8" fillId="4" borderId="0" xfId="8" applyNumberFormat="1"/>
    <xf numFmtId="2" fontId="7" fillId="3" borderId="0" xfId="7" applyNumberFormat="1"/>
    <xf numFmtId="0" fontId="8" fillId="0" borderId="0" xfId="8" applyFill="1"/>
    <xf numFmtId="2" fontId="6" fillId="0" borderId="0" xfId="6" applyNumberFormat="1" applyFill="1"/>
    <xf numFmtId="2" fontId="7" fillId="0" borderId="0" xfId="7" applyNumberFormat="1" applyFill="1"/>
    <xf numFmtId="2" fontId="19" fillId="0" borderId="0" xfId="6" applyNumberFormat="1" applyFont="1" applyFill="1"/>
    <xf numFmtId="2" fontId="19" fillId="0" borderId="0" xfId="7" applyNumberFormat="1" applyFont="1" applyFill="1"/>
    <xf numFmtId="0" fontId="0" fillId="33" borderId="0" xfId="0" applyFill="1"/>
    <xf numFmtId="2" fontId="0" fillId="0" borderId="0" xfId="0" applyNumberFormat="1" applyFill="1"/>
    <xf numFmtId="9" fontId="0" fillId="0" borderId="0" xfId="43" applyFont="1"/>
    <xf numFmtId="0" fontId="0" fillId="0" borderId="0" xfId="0"/>
    <xf numFmtId="2" fontId="1" fillId="0" borderId="0" xfId="6" applyNumberFormat="1" applyFont="1" applyFill="1"/>
    <xf numFmtId="2" fontId="1" fillId="0" borderId="0" xfId="7" applyNumberFormat="1" applyFont="1" applyFill="1"/>
    <xf numFmtId="0" fontId="1" fillId="0" borderId="0" xfId="8" applyFont="1" applyFill="1"/>
    <xf numFmtId="0" fontId="1" fillId="0" borderId="0" xfId="7" applyFont="1" applyFill="1"/>
    <xf numFmtId="0" fontId="1" fillId="0" borderId="0" xfId="6" applyFont="1" applyFill="1"/>
    <xf numFmtId="2" fontId="1" fillId="0" borderId="0" xfId="8" applyNumberFormat="1" applyFont="1" applyFill="1"/>
  </cellXfs>
  <cellStyles count="44">
    <cellStyle name="20 % - Akzent1" xfId="19" builtinId="30" customBuiltin="1"/>
    <cellStyle name="20 % - Akzent2" xfId="23" builtinId="34" customBuiltin="1"/>
    <cellStyle name="20 % - Akzent3" xfId="27" builtinId="38" customBuiltin="1"/>
    <cellStyle name="20 % - Akzent4" xfId="31" builtinId="42" customBuiltin="1"/>
    <cellStyle name="20 % - Akzent5" xfId="35" builtinId="46" customBuiltin="1"/>
    <cellStyle name="20 % - Akzent6" xfId="39" builtinId="50" customBuiltin="1"/>
    <cellStyle name="40 % - Akzent1" xfId="20" builtinId="31" customBuiltin="1"/>
    <cellStyle name="40 % - Akzent2" xfId="24" builtinId="35" customBuiltin="1"/>
    <cellStyle name="40 % - Akzent3" xfId="28" builtinId="39" customBuiltin="1"/>
    <cellStyle name="40 % - Akzent4" xfId="32" builtinId="43" customBuiltin="1"/>
    <cellStyle name="40 % - Akzent5" xfId="36" builtinId="47" customBuiltin="1"/>
    <cellStyle name="40 % - Akzent6" xfId="40" builtinId="51" customBuiltin="1"/>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Dezimal [0]" xfId="42" builtinId="6"/>
    <cellStyle name="Eingabe" xfId="9" builtinId="20" customBuiltin="1"/>
    <cellStyle name="Ergebnis" xfId="17" builtinId="25" customBuiltin="1"/>
    <cellStyle name="Erklärender Text" xfId="16" builtinId="53" customBuiltin="1"/>
    <cellStyle name="Gut" xfId="6" builtinId="26" customBuiltin="1"/>
    <cellStyle name="Neutral" xfId="8" builtinId="28" customBuiltin="1"/>
    <cellStyle name="Notiz" xfId="15" builtinId="10" customBuiltin="1"/>
    <cellStyle name="Prozent" xfId="43" builtinId="5"/>
    <cellStyle name="Schlecht" xfId="7" builtinId="27" customBuiltin="1"/>
    <cellStyle name="Standard" xfId="0" builtinId="0"/>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0"/>
  <tableStyles count="0" defaultTableStyle="TableStyleMedium2" defaultPivotStyle="PivotStyleLight16"/>
  <colors>
    <mruColors>
      <color rgb="FFFFCCCC"/>
      <color rgb="FFFFFF99"/>
      <color rgb="FFCC00CC"/>
      <color rgb="FFFFCC99"/>
      <color rgb="FFFF7C80"/>
      <color rgb="FF0000CC"/>
      <color rgb="FF006600"/>
      <color rgb="FFFFCCFF"/>
      <color rgb="FFCCFF66"/>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4.4366997536434034E-2"/>
          <c:y val="1.7696784828472895E-2"/>
          <c:w val="0.92952941486588381"/>
          <c:h val="0.85822039137704387"/>
        </c:manualLayout>
      </c:layout>
      <c:bar3DChart>
        <c:barDir val="col"/>
        <c:grouping val="standard"/>
        <c:varyColors val="0"/>
        <c:ser>
          <c:idx val="2"/>
          <c:order val="0"/>
          <c:tx>
            <c:strRef>
              <c:f>Entero!$AU$3</c:f>
              <c:strCache>
                <c:ptCount val="1"/>
                <c:pt idx="0">
                  <c:v>Ampicillin</c:v>
                </c:pt>
              </c:strCache>
            </c:strRef>
          </c:tx>
          <c:spPr>
            <a:solidFill>
              <a:srgbClr val="FF7C80"/>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Entero!$AU$4:$AU$19</c:f>
              <c:numCache>
                <c:formatCode>0.00</c:formatCode>
                <c:ptCount val="16"/>
                <c:pt idx="0">
                  <c:v>0</c:v>
                </c:pt>
                <c:pt idx="1">
                  <c:v>0</c:v>
                </c:pt>
                <c:pt idx="2">
                  <c:v>0</c:v>
                </c:pt>
                <c:pt idx="3">
                  <c:v>0</c:v>
                </c:pt>
                <c:pt idx="4">
                  <c:v>0</c:v>
                </c:pt>
                <c:pt idx="5">
                  <c:v>0</c:v>
                </c:pt>
                <c:pt idx="6">
                  <c:v>0.76335877862595425</c:v>
                </c:pt>
                <c:pt idx="7">
                  <c:v>21.374045801526716</c:v>
                </c:pt>
                <c:pt idx="8">
                  <c:v>11.450381679389313</c:v>
                </c:pt>
                <c:pt idx="9">
                  <c:v>0.76335877862595425</c:v>
                </c:pt>
                <c:pt idx="10">
                  <c:v>0</c:v>
                </c:pt>
                <c:pt idx="11">
                  <c:v>1.5267175572519085</c:v>
                </c:pt>
                <c:pt idx="12">
                  <c:v>64.122137404580158</c:v>
                </c:pt>
                <c:pt idx="13">
                  <c:v>0</c:v>
                </c:pt>
                <c:pt idx="14">
                  <c:v>0</c:v>
                </c:pt>
                <c:pt idx="15">
                  <c:v>0</c:v>
                </c:pt>
              </c:numCache>
            </c:numRef>
          </c:val>
          <c:extLst>
            <c:ext xmlns:c16="http://schemas.microsoft.com/office/drawing/2014/chart" uri="{C3380CC4-5D6E-409C-BE32-E72D297353CC}">
              <c16:uniqueId val="{00000002-7BBE-43BA-9934-A8A0D501A0E4}"/>
            </c:ext>
          </c:extLst>
        </c:ser>
        <c:ser>
          <c:idx val="3"/>
          <c:order val="1"/>
          <c:tx>
            <c:strRef>
              <c:f>Entero!$AV$3</c:f>
              <c:strCache>
                <c:ptCount val="1"/>
                <c:pt idx="0">
                  <c:v>Ampicillin/ Sulbactam</c:v>
                </c:pt>
              </c:strCache>
            </c:strRef>
          </c:tx>
          <c:spPr>
            <a:solidFill>
              <a:srgbClr val="FFCC99"/>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Entero!$AV$4:$AV$19</c:f>
              <c:numCache>
                <c:formatCode>0.00</c:formatCode>
                <c:ptCount val="16"/>
                <c:pt idx="0">
                  <c:v>0</c:v>
                </c:pt>
                <c:pt idx="1">
                  <c:v>0</c:v>
                </c:pt>
                <c:pt idx="2">
                  <c:v>0</c:v>
                </c:pt>
                <c:pt idx="3">
                  <c:v>0</c:v>
                </c:pt>
                <c:pt idx="4">
                  <c:v>0.65359477124183007</c:v>
                </c:pt>
                <c:pt idx="5">
                  <c:v>3.9215686274509802</c:v>
                </c:pt>
                <c:pt idx="6">
                  <c:v>24.836601307189543</c:v>
                </c:pt>
                <c:pt idx="7">
                  <c:v>7.1895424836601309</c:v>
                </c:pt>
                <c:pt idx="8">
                  <c:v>4.5751633986928102</c:v>
                </c:pt>
                <c:pt idx="9">
                  <c:v>15.032679738562091</c:v>
                </c:pt>
                <c:pt idx="10">
                  <c:v>9.8039215686274517</c:v>
                </c:pt>
                <c:pt idx="11">
                  <c:v>6.5359477124183005</c:v>
                </c:pt>
                <c:pt idx="12">
                  <c:v>27.450980392156861</c:v>
                </c:pt>
                <c:pt idx="13">
                  <c:v>0</c:v>
                </c:pt>
                <c:pt idx="14">
                  <c:v>0</c:v>
                </c:pt>
                <c:pt idx="15">
                  <c:v>0</c:v>
                </c:pt>
              </c:numCache>
            </c:numRef>
          </c:val>
          <c:extLst>
            <c:ext xmlns:c16="http://schemas.microsoft.com/office/drawing/2014/chart" uri="{C3380CC4-5D6E-409C-BE32-E72D297353CC}">
              <c16:uniqueId val="{00000003-7BBE-43BA-9934-A8A0D501A0E4}"/>
            </c:ext>
          </c:extLst>
        </c:ser>
        <c:ser>
          <c:idx val="4"/>
          <c:order val="2"/>
          <c:tx>
            <c:strRef>
              <c:f>Entero!$AW$3</c:f>
              <c:strCache>
                <c:ptCount val="1"/>
                <c:pt idx="0">
                  <c:v>Piperacillin</c:v>
                </c:pt>
              </c:strCache>
            </c:strRef>
          </c:tx>
          <c:spPr>
            <a:solidFill>
              <a:srgbClr val="FFFF00"/>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Entero!$AW$4:$AW$19</c:f>
              <c:numCache>
                <c:formatCode>0.00</c:formatCode>
                <c:ptCount val="16"/>
                <c:pt idx="0">
                  <c:v>0</c:v>
                </c:pt>
                <c:pt idx="1">
                  <c:v>0</c:v>
                </c:pt>
                <c:pt idx="2">
                  <c:v>0</c:v>
                </c:pt>
                <c:pt idx="3">
                  <c:v>0</c:v>
                </c:pt>
                <c:pt idx="4">
                  <c:v>2.6143790849673203</c:v>
                </c:pt>
                <c:pt idx="5">
                  <c:v>0</c:v>
                </c:pt>
                <c:pt idx="6">
                  <c:v>15.032679738562091</c:v>
                </c:pt>
                <c:pt idx="7">
                  <c:v>13.725490196078431</c:v>
                </c:pt>
                <c:pt idx="8">
                  <c:v>1.3071895424836601</c:v>
                </c:pt>
                <c:pt idx="9">
                  <c:v>2.6143790849673203</c:v>
                </c:pt>
                <c:pt idx="10">
                  <c:v>3.9215686274509802</c:v>
                </c:pt>
                <c:pt idx="11">
                  <c:v>5.882352941176471</c:v>
                </c:pt>
                <c:pt idx="12">
                  <c:v>7.1895424836601309</c:v>
                </c:pt>
                <c:pt idx="13">
                  <c:v>47.712418300653596</c:v>
                </c:pt>
                <c:pt idx="14">
                  <c:v>0</c:v>
                </c:pt>
                <c:pt idx="15">
                  <c:v>0</c:v>
                </c:pt>
              </c:numCache>
            </c:numRef>
          </c:val>
          <c:extLst>
            <c:ext xmlns:c16="http://schemas.microsoft.com/office/drawing/2014/chart" uri="{C3380CC4-5D6E-409C-BE32-E72D297353CC}">
              <c16:uniqueId val="{00000004-7BBE-43BA-9934-A8A0D501A0E4}"/>
            </c:ext>
          </c:extLst>
        </c:ser>
        <c:ser>
          <c:idx val="5"/>
          <c:order val="3"/>
          <c:tx>
            <c:strRef>
              <c:f>Entero!$AX$3</c:f>
              <c:strCache>
                <c:ptCount val="1"/>
                <c:pt idx="0">
                  <c:v>Piperacillin/ Tazobactam</c:v>
                </c:pt>
              </c:strCache>
            </c:strRef>
          </c:tx>
          <c:spPr>
            <a:solidFill>
              <a:srgbClr val="660066"/>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Entero!$AX$4:$AX$19</c:f>
              <c:numCache>
                <c:formatCode>0.00</c:formatCode>
                <c:ptCount val="16"/>
                <c:pt idx="0">
                  <c:v>0</c:v>
                </c:pt>
                <c:pt idx="1">
                  <c:v>0</c:v>
                </c:pt>
                <c:pt idx="2">
                  <c:v>0</c:v>
                </c:pt>
                <c:pt idx="3">
                  <c:v>0</c:v>
                </c:pt>
                <c:pt idx="4">
                  <c:v>12.418300653594772</c:v>
                </c:pt>
                <c:pt idx="5">
                  <c:v>0</c:v>
                </c:pt>
                <c:pt idx="6">
                  <c:v>48.366013071895424</c:v>
                </c:pt>
                <c:pt idx="7">
                  <c:v>24.836601307189543</c:v>
                </c:pt>
                <c:pt idx="8">
                  <c:v>6.5359477124183005</c:v>
                </c:pt>
                <c:pt idx="9">
                  <c:v>1.3071895424836601</c:v>
                </c:pt>
                <c:pt idx="10">
                  <c:v>0.65359477124183007</c:v>
                </c:pt>
                <c:pt idx="11">
                  <c:v>2.6143790849673203</c:v>
                </c:pt>
                <c:pt idx="12">
                  <c:v>0</c:v>
                </c:pt>
                <c:pt idx="13">
                  <c:v>3.2679738562091503</c:v>
                </c:pt>
                <c:pt idx="14">
                  <c:v>0</c:v>
                </c:pt>
                <c:pt idx="15">
                  <c:v>0</c:v>
                </c:pt>
              </c:numCache>
            </c:numRef>
          </c:val>
          <c:extLst>
            <c:ext xmlns:c16="http://schemas.microsoft.com/office/drawing/2014/chart" uri="{C3380CC4-5D6E-409C-BE32-E72D297353CC}">
              <c16:uniqueId val="{00000005-7BBE-43BA-9934-A8A0D501A0E4}"/>
            </c:ext>
          </c:extLst>
        </c:ser>
        <c:ser>
          <c:idx val="6"/>
          <c:order val="4"/>
          <c:tx>
            <c:strRef>
              <c:f>Entero!$AY$3</c:f>
              <c:strCache>
                <c:ptCount val="1"/>
                <c:pt idx="0">
                  <c:v>Aztreonam</c:v>
                </c:pt>
              </c:strCache>
            </c:strRef>
          </c:tx>
          <c:spPr>
            <a:solidFill>
              <a:srgbClr val="CC00CC"/>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Entero!$AY$4:$AY$19</c:f>
              <c:numCache>
                <c:formatCode>0.00</c:formatCode>
                <c:ptCount val="16"/>
                <c:pt idx="0">
                  <c:v>0</c:v>
                </c:pt>
                <c:pt idx="1">
                  <c:v>0</c:v>
                </c:pt>
                <c:pt idx="2">
                  <c:v>0</c:v>
                </c:pt>
                <c:pt idx="3">
                  <c:v>88.888888888888886</c:v>
                </c:pt>
                <c:pt idx="4">
                  <c:v>0</c:v>
                </c:pt>
                <c:pt idx="5">
                  <c:v>0.65359477124183007</c:v>
                </c:pt>
                <c:pt idx="6">
                  <c:v>1.3071895424836601</c:v>
                </c:pt>
                <c:pt idx="7">
                  <c:v>0</c:v>
                </c:pt>
                <c:pt idx="8">
                  <c:v>1.3071895424836601</c:v>
                </c:pt>
                <c:pt idx="9">
                  <c:v>0.65359477124183007</c:v>
                </c:pt>
                <c:pt idx="10">
                  <c:v>3.2679738562091503</c:v>
                </c:pt>
                <c:pt idx="11">
                  <c:v>3.9215686274509802</c:v>
                </c:pt>
                <c:pt idx="12">
                  <c:v>0</c:v>
                </c:pt>
                <c:pt idx="13">
                  <c:v>0</c:v>
                </c:pt>
                <c:pt idx="14">
                  <c:v>0</c:v>
                </c:pt>
                <c:pt idx="15">
                  <c:v>0</c:v>
                </c:pt>
              </c:numCache>
            </c:numRef>
          </c:val>
          <c:extLst>
            <c:ext xmlns:c16="http://schemas.microsoft.com/office/drawing/2014/chart" uri="{C3380CC4-5D6E-409C-BE32-E72D297353CC}">
              <c16:uniqueId val="{00000006-7BBE-43BA-9934-A8A0D501A0E4}"/>
            </c:ext>
          </c:extLst>
        </c:ser>
        <c:ser>
          <c:idx val="7"/>
          <c:order val="5"/>
          <c:tx>
            <c:strRef>
              <c:f>Entero!$AZ$3</c:f>
              <c:strCache>
                <c:ptCount val="1"/>
                <c:pt idx="0">
                  <c:v>Cefotaxim</c:v>
                </c:pt>
              </c:strCache>
            </c:strRef>
          </c:tx>
          <c:spPr>
            <a:solidFill>
              <a:srgbClr val="FF66FF"/>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Entero!$AZ$4:$AZ$19</c:f>
              <c:numCache>
                <c:formatCode>0.00</c:formatCode>
                <c:ptCount val="16"/>
                <c:pt idx="0">
                  <c:v>0</c:v>
                </c:pt>
                <c:pt idx="1">
                  <c:v>66.666666666666671</c:v>
                </c:pt>
                <c:pt idx="2">
                  <c:v>0</c:v>
                </c:pt>
                <c:pt idx="3">
                  <c:v>16.33986928104575</c:v>
                </c:pt>
                <c:pt idx="4">
                  <c:v>6.5359477124183005</c:v>
                </c:pt>
                <c:pt idx="5">
                  <c:v>0.65359477124183007</c:v>
                </c:pt>
                <c:pt idx="6">
                  <c:v>0.65359477124183007</c:v>
                </c:pt>
                <c:pt idx="7">
                  <c:v>0.65359477124183007</c:v>
                </c:pt>
                <c:pt idx="8">
                  <c:v>0</c:v>
                </c:pt>
                <c:pt idx="9">
                  <c:v>0</c:v>
                </c:pt>
                <c:pt idx="10">
                  <c:v>8.4967320261437909</c:v>
                </c:pt>
                <c:pt idx="11">
                  <c:v>0</c:v>
                </c:pt>
                <c:pt idx="12">
                  <c:v>0</c:v>
                </c:pt>
                <c:pt idx="13">
                  <c:v>0</c:v>
                </c:pt>
                <c:pt idx="14">
                  <c:v>0</c:v>
                </c:pt>
                <c:pt idx="15">
                  <c:v>0</c:v>
                </c:pt>
              </c:numCache>
            </c:numRef>
          </c:val>
          <c:extLst>
            <c:ext xmlns:c16="http://schemas.microsoft.com/office/drawing/2014/chart" uri="{C3380CC4-5D6E-409C-BE32-E72D297353CC}">
              <c16:uniqueId val="{00000007-7BBE-43BA-9934-A8A0D501A0E4}"/>
            </c:ext>
          </c:extLst>
        </c:ser>
        <c:ser>
          <c:idx val="9"/>
          <c:order val="6"/>
          <c:tx>
            <c:strRef>
              <c:f>Entero!$BA$3</c:f>
              <c:strCache>
                <c:ptCount val="1"/>
                <c:pt idx="0">
                  <c:v>Ceftazidim</c:v>
                </c:pt>
              </c:strCache>
            </c:strRef>
          </c:tx>
          <c:spPr>
            <a:solidFill>
              <a:srgbClr val="0000CC"/>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Entero!$BA$4:$BA$19</c:f>
              <c:numCache>
                <c:formatCode>0.00</c:formatCode>
                <c:ptCount val="16"/>
                <c:pt idx="0">
                  <c:v>0</c:v>
                </c:pt>
                <c:pt idx="1">
                  <c:v>0</c:v>
                </c:pt>
                <c:pt idx="2">
                  <c:v>0</c:v>
                </c:pt>
                <c:pt idx="3">
                  <c:v>83.66013071895425</c:v>
                </c:pt>
                <c:pt idx="4">
                  <c:v>0.65359477124183007</c:v>
                </c:pt>
                <c:pt idx="5">
                  <c:v>4.5751633986928102</c:v>
                </c:pt>
                <c:pt idx="6">
                  <c:v>3.2679738562091503</c:v>
                </c:pt>
                <c:pt idx="7">
                  <c:v>1.3071895424836601</c:v>
                </c:pt>
                <c:pt idx="8">
                  <c:v>1.3071895424836601</c:v>
                </c:pt>
                <c:pt idx="9">
                  <c:v>3.2679738562091503</c:v>
                </c:pt>
                <c:pt idx="10">
                  <c:v>0.65359477124183007</c:v>
                </c:pt>
                <c:pt idx="11">
                  <c:v>0.65359477124183007</c:v>
                </c:pt>
                <c:pt idx="12">
                  <c:v>0.65359477124183007</c:v>
                </c:pt>
                <c:pt idx="13">
                  <c:v>0</c:v>
                </c:pt>
                <c:pt idx="14">
                  <c:v>0</c:v>
                </c:pt>
                <c:pt idx="15">
                  <c:v>0</c:v>
                </c:pt>
              </c:numCache>
            </c:numRef>
          </c:val>
          <c:extLst>
            <c:ext xmlns:c16="http://schemas.microsoft.com/office/drawing/2014/chart" uri="{C3380CC4-5D6E-409C-BE32-E72D297353CC}">
              <c16:uniqueId val="{00000009-7BBE-43BA-9934-A8A0D501A0E4}"/>
            </c:ext>
          </c:extLst>
        </c:ser>
        <c:ser>
          <c:idx val="10"/>
          <c:order val="7"/>
          <c:tx>
            <c:strRef>
              <c:f>Entero!$BB$3</c:f>
              <c:strCache>
                <c:ptCount val="1"/>
                <c:pt idx="0">
                  <c:v>Cefuroxim</c:v>
                </c:pt>
              </c:strCache>
            </c:strRef>
          </c:tx>
          <c:spPr>
            <a:solidFill>
              <a:srgbClr val="0066CC"/>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Entero!$BB$4:$BB$19</c:f>
              <c:numCache>
                <c:formatCode>0.00</c:formatCode>
                <c:ptCount val="16"/>
                <c:pt idx="0">
                  <c:v>0</c:v>
                </c:pt>
                <c:pt idx="1">
                  <c:v>0</c:v>
                </c:pt>
                <c:pt idx="2">
                  <c:v>0</c:v>
                </c:pt>
                <c:pt idx="3">
                  <c:v>0</c:v>
                </c:pt>
                <c:pt idx="4">
                  <c:v>0</c:v>
                </c:pt>
                <c:pt idx="5">
                  <c:v>0</c:v>
                </c:pt>
                <c:pt idx="6">
                  <c:v>1.9607843137254901</c:v>
                </c:pt>
                <c:pt idx="7">
                  <c:v>27.450980392156861</c:v>
                </c:pt>
                <c:pt idx="8">
                  <c:v>46.405228758169933</c:v>
                </c:pt>
                <c:pt idx="9">
                  <c:v>9.8039215686274517</c:v>
                </c:pt>
                <c:pt idx="10">
                  <c:v>4.5751633986928102</c:v>
                </c:pt>
                <c:pt idx="11">
                  <c:v>0.65359477124183007</c:v>
                </c:pt>
                <c:pt idx="12">
                  <c:v>9.1503267973856204</c:v>
                </c:pt>
                <c:pt idx="13">
                  <c:v>0</c:v>
                </c:pt>
                <c:pt idx="14">
                  <c:v>0</c:v>
                </c:pt>
                <c:pt idx="15">
                  <c:v>0</c:v>
                </c:pt>
              </c:numCache>
            </c:numRef>
          </c:val>
          <c:extLst>
            <c:ext xmlns:c16="http://schemas.microsoft.com/office/drawing/2014/chart" uri="{C3380CC4-5D6E-409C-BE32-E72D297353CC}">
              <c16:uniqueId val="{0000000A-7BBE-43BA-9934-A8A0D501A0E4}"/>
            </c:ext>
          </c:extLst>
        </c:ser>
        <c:ser>
          <c:idx val="11"/>
          <c:order val="8"/>
          <c:tx>
            <c:strRef>
              <c:f>Entero!$BC$3</c:f>
              <c:strCache>
                <c:ptCount val="1"/>
                <c:pt idx="0">
                  <c:v>Imipenem</c:v>
                </c:pt>
              </c:strCache>
            </c:strRef>
          </c:tx>
          <c:spPr>
            <a:solidFill>
              <a:srgbClr val="33CCFF"/>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Entero!$BC$4:$BC$19</c:f>
              <c:numCache>
                <c:formatCode>0.00</c:formatCode>
                <c:ptCount val="16"/>
                <c:pt idx="0">
                  <c:v>0</c:v>
                </c:pt>
                <c:pt idx="1">
                  <c:v>0</c:v>
                </c:pt>
                <c:pt idx="2">
                  <c:v>61.437908496732028</c:v>
                </c:pt>
                <c:pt idx="3">
                  <c:v>0</c:v>
                </c:pt>
                <c:pt idx="4">
                  <c:v>35.947712418300654</c:v>
                </c:pt>
                <c:pt idx="5">
                  <c:v>2.6143790849673203</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B-7BBE-43BA-9934-A8A0D501A0E4}"/>
            </c:ext>
          </c:extLst>
        </c:ser>
        <c:ser>
          <c:idx val="12"/>
          <c:order val="9"/>
          <c:tx>
            <c:strRef>
              <c:f>Entero!$BD$3</c:f>
              <c:strCache>
                <c:ptCount val="1"/>
                <c:pt idx="0">
                  <c:v>Meropenem</c:v>
                </c:pt>
              </c:strCache>
            </c:strRef>
          </c:tx>
          <c:spPr>
            <a:solidFill>
              <a:srgbClr val="00CC00"/>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Entero!$BD$4:$BD$19</c:f>
              <c:numCache>
                <c:formatCode>0.00</c:formatCode>
                <c:ptCount val="16"/>
                <c:pt idx="0">
                  <c:v>0</c:v>
                </c:pt>
                <c:pt idx="1">
                  <c:v>0</c:v>
                </c:pt>
                <c:pt idx="2">
                  <c:v>100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C-7BBE-43BA-9934-A8A0D501A0E4}"/>
            </c:ext>
          </c:extLst>
        </c:ser>
        <c:ser>
          <c:idx val="13"/>
          <c:order val="10"/>
          <c:tx>
            <c:strRef>
              <c:f>Entero!$BE$3</c:f>
              <c:strCache>
                <c:ptCount val="1"/>
                <c:pt idx="0">
                  <c:v>Colistin</c:v>
                </c:pt>
              </c:strCache>
            </c:strRef>
          </c:tx>
          <c:spPr>
            <a:solidFill>
              <a:schemeClr val="accent6">
                <a:lumMod val="50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Entero!$BE$4:$BE$19</c:f>
              <c:numCache>
                <c:formatCode>0.00</c:formatCode>
                <c:ptCount val="16"/>
                <c:pt idx="0">
                  <c:v>0</c:v>
                </c:pt>
                <c:pt idx="1">
                  <c:v>1.3071895424836601</c:v>
                </c:pt>
                <c:pt idx="2">
                  <c:v>0</c:v>
                </c:pt>
                <c:pt idx="3">
                  <c:v>13.071895424836601</c:v>
                </c:pt>
                <c:pt idx="4">
                  <c:v>47.712418300653596</c:v>
                </c:pt>
                <c:pt idx="5">
                  <c:v>26.143790849673202</c:v>
                </c:pt>
                <c:pt idx="6">
                  <c:v>7.8431372549019605</c:v>
                </c:pt>
                <c:pt idx="7">
                  <c:v>3.2679738562091503</c:v>
                </c:pt>
                <c:pt idx="8">
                  <c:v>0.65359477124183007</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D-7BBE-43BA-9934-A8A0D501A0E4}"/>
            </c:ext>
          </c:extLst>
        </c:ser>
        <c:ser>
          <c:idx val="14"/>
          <c:order val="11"/>
          <c:tx>
            <c:strRef>
              <c:f>Entero!$BF$3</c:f>
              <c:strCache>
                <c:ptCount val="1"/>
                <c:pt idx="0">
                  <c:v>Amikacin</c:v>
                </c:pt>
              </c:strCache>
            </c:strRef>
          </c:tx>
          <c:spPr>
            <a:solidFill>
              <a:schemeClr val="accent6">
                <a:lumMod val="75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Entero!$BF$4:$BF$19</c:f>
              <c:numCache>
                <c:formatCode>0.00</c:formatCode>
                <c:ptCount val="16"/>
                <c:pt idx="0">
                  <c:v>0</c:v>
                </c:pt>
                <c:pt idx="1">
                  <c:v>0</c:v>
                </c:pt>
                <c:pt idx="2">
                  <c:v>0</c:v>
                </c:pt>
                <c:pt idx="3">
                  <c:v>0</c:v>
                </c:pt>
                <c:pt idx="4">
                  <c:v>0.65359477124183007</c:v>
                </c:pt>
                <c:pt idx="5">
                  <c:v>0</c:v>
                </c:pt>
                <c:pt idx="6">
                  <c:v>43.137254901960787</c:v>
                </c:pt>
                <c:pt idx="7">
                  <c:v>38.562091503267972</c:v>
                </c:pt>
                <c:pt idx="8" formatCode="General">
                  <c:v>11.764705882352942</c:v>
                </c:pt>
                <c:pt idx="9" formatCode="General">
                  <c:v>5.882352941176471</c:v>
                </c:pt>
                <c:pt idx="10">
                  <c:v>0</c:v>
                </c:pt>
                <c:pt idx="11">
                  <c:v>0</c:v>
                </c:pt>
                <c:pt idx="12">
                  <c:v>0</c:v>
                </c:pt>
                <c:pt idx="13">
                  <c:v>0</c:v>
                </c:pt>
                <c:pt idx="14">
                  <c:v>0</c:v>
                </c:pt>
                <c:pt idx="15">
                  <c:v>0</c:v>
                </c:pt>
              </c:numCache>
            </c:numRef>
          </c:val>
          <c:extLst>
            <c:ext xmlns:c16="http://schemas.microsoft.com/office/drawing/2014/chart" uri="{C3380CC4-5D6E-409C-BE32-E72D297353CC}">
              <c16:uniqueId val="{0000000E-7BBE-43BA-9934-A8A0D501A0E4}"/>
            </c:ext>
          </c:extLst>
        </c:ser>
        <c:ser>
          <c:idx val="15"/>
          <c:order val="12"/>
          <c:tx>
            <c:strRef>
              <c:f>Entero!$BG$3</c:f>
              <c:strCache>
                <c:ptCount val="1"/>
                <c:pt idx="0">
                  <c:v>Gentamicin</c:v>
                </c:pt>
              </c:strCache>
            </c:strRef>
          </c:tx>
          <c:spPr>
            <a:solidFill>
              <a:schemeClr val="accent6">
                <a:lumMod val="20000"/>
                <a:lumOff val="80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Entero!$BG$4:$BG$19</c:f>
              <c:numCache>
                <c:formatCode>0.00</c:formatCode>
                <c:ptCount val="16"/>
                <c:pt idx="0">
                  <c:v>0</c:v>
                </c:pt>
                <c:pt idx="1">
                  <c:v>0</c:v>
                </c:pt>
                <c:pt idx="2">
                  <c:v>0</c:v>
                </c:pt>
                <c:pt idx="3">
                  <c:v>0</c:v>
                </c:pt>
                <c:pt idx="4">
                  <c:v>29.411764705882351</c:v>
                </c:pt>
                <c:pt idx="5">
                  <c:v>43.790849673202615</c:v>
                </c:pt>
                <c:pt idx="6">
                  <c:v>15.686274509803921</c:v>
                </c:pt>
                <c:pt idx="7">
                  <c:v>1.9607843137254901</c:v>
                </c:pt>
                <c:pt idx="8">
                  <c:v>0.65359477124183007</c:v>
                </c:pt>
                <c:pt idx="9" formatCode="General">
                  <c:v>1.3071895424836601</c:v>
                </c:pt>
                <c:pt idx="10" formatCode="General">
                  <c:v>7.1895424836601309</c:v>
                </c:pt>
                <c:pt idx="11">
                  <c:v>0</c:v>
                </c:pt>
                <c:pt idx="12">
                  <c:v>0</c:v>
                </c:pt>
                <c:pt idx="13">
                  <c:v>0</c:v>
                </c:pt>
                <c:pt idx="14">
                  <c:v>0</c:v>
                </c:pt>
                <c:pt idx="15">
                  <c:v>0</c:v>
                </c:pt>
              </c:numCache>
            </c:numRef>
          </c:val>
          <c:extLst>
            <c:ext xmlns:c16="http://schemas.microsoft.com/office/drawing/2014/chart" uri="{C3380CC4-5D6E-409C-BE32-E72D297353CC}">
              <c16:uniqueId val="{0000000F-7BBE-43BA-9934-A8A0D501A0E4}"/>
            </c:ext>
          </c:extLst>
        </c:ser>
        <c:ser>
          <c:idx val="16"/>
          <c:order val="13"/>
          <c:tx>
            <c:strRef>
              <c:f>Entero!$BH$3</c:f>
              <c:strCache>
                <c:ptCount val="1"/>
                <c:pt idx="0">
                  <c:v>Tobramycin</c:v>
                </c:pt>
              </c:strCache>
            </c:strRef>
          </c:tx>
          <c:spPr>
            <a:solidFill>
              <a:schemeClr val="bg2">
                <a:lumMod val="50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Entero!$BH$4:$BH$19</c:f>
              <c:numCache>
                <c:formatCode>0.00</c:formatCode>
                <c:ptCount val="16"/>
                <c:pt idx="0">
                  <c:v>0</c:v>
                </c:pt>
                <c:pt idx="1">
                  <c:v>0</c:v>
                </c:pt>
                <c:pt idx="2">
                  <c:v>0</c:v>
                </c:pt>
                <c:pt idx="3">
                  <c:v>0</c:v>
                </c:pt>
                <c:pt idx="4">
                  <c:v>15.686274509803921</c:v>
                </c:pt>
                <c:pt idx="5">
                  <c:v>44.444444444444443</c:v>
                </c:pt>
                <c:pt idx="6">
                  <c:v>20.915032679738562</c:v>
                </c:pt>
                <c:pt idx="7">
                  <c:v>8.4967320261437909</c:v>
                </c:pt>
                <c:pt idx="8">
                  <c:v>4.5751633986928102</c:v>
                </c:pt>
                <c:pt idx="9">
                  <c:v>2.6143790849673203</c:v>
                </c:pt>
                <c:pt idx="10">
                  <c:v>1.3071895424836601</c:v>
                </c:pt>
                <c:pt idx="11">
                  <c:v>1.9607843137254901</c:v>
                </c:pt>
                <c:pt idx="12">
                  <c:v>0</c:v>
                </c:pt>
                <c:pt idx="13">
                  <c:v>0</c:v>
                </c:pt>
                <c:pt idx="14">
                  <c:v>0</c:v>
                </c:pt>
                <c:pt idx="15">
                  <c:v>0</c:v>
                </c:pt>
              </c:numCache>
            </c:numRef>
          </c:val>
          <c:extLst>
            <c:ext xmlns:c16="http://schemas.microsoft.com/office/drawing/2014/chart" uri="{C3380CC4-5D6E-409C-BE32-E72D297353CC}">
              <c16:uniqueId val="{00000010-7BBE-43BA-9934-A8A0D501A0E4}"/>
            </c:ext>
          </c:extLst>
        </c:ser>
        <c:ser>
          <c:idx val="17"/>
          <c:order val="14"/>
          <c:tx>
            <c:strRef>
              <c:f>Entero!$BI$3</c:f>
              <c:strCache>
                <c:ptCount val="1"/>
                <c:pt idx="0">
                  <c:v>Fosfomycin</c:v>
                </c:pt>
              </c:strCache>
            </c:strRef>
          </c:tx>
          <c:spPr>
            <a:solidFill>
              <a:schemeClr val="accent4">
                <a:lumMod val="75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Entero!$BI$4:$BI$19</c:f>
              <c:numCache>
                <c:formatCode>0.00</c:formatCode>
                <c:ptCount val="16"/>
                <c:pt idx="0">
                  <c:v>0</c:v>
                </c:pt>
                <c:pt idx="1">
                  <c:v>0</c:v>
                </c:pt>
                <c:pt idx="2">
                  <c:v>0</c:v>
                </c:pt>
                <c:pt idx="3">
                  <c:v>0</c:v>
                </c:pt>
                <c:pt idx="4">
                  <c:v>0</c:v>
                </c:pt>
                <c:pt idx="5">
                  <c:v>64.052287581699346</c:v>
                </c:pt>
                <c:pt idx="6">
                  <c:v>0</c:v>
                </c:pt>
                <c:pt idx="7">
                  <c:v>16.33986928104575</c:v>
                </c:pt>
                <c:pt idx="8">
                  <c:v>9.8039215686274517</c:v>
                </c:pt>
                <c:pt idx="9">
                  <c:v>7.1895424836601309</c:v>
                </c:pt>
                <c:pt idx="10">
                  <c:v>1.9607843137254901</c:v>
                </c:pt>
                <c:pt idx="11">
                  <c:v>0</c:v>
                </c:pt>
                <c:pt idx="12">
                  <c:v>0</c:v>
                </c:pt>
                <c:pt idx="13">
                  <c:v>0.65359477124183007</c:v>
                </c:pt>
                <c:pt idx="14">
                  <c:v>0</c:v>
                </c:pt>
                <c:pt idx="15">
                  <c:v>0</c:v>
                </c:pt>
              </c:numCache>
            </c:numRef>
          </c:val>
          <c:extLst>
            <c:ext xmlns:c16="http://schemas.microsoft.com/office/drawing/2014/chart" uri="{C3380CC4-5D6E-409C-BE32-E72D297353CC}">
              <c16:uniqueId val="{00000011-7BBE-43BA-9934-A8A0D501A0E4}"/>
            </c:ext>
          </c:extLst>
        </c:ser>
        <c:ser>
          <c:idx val="18"/>
          <c:order val="15"/>
          <c:tx>
            <c:strRef>
              <c:f>Entero!$BJ$3</c:f>
              <c:strCache>
                <c:ptCount val="1"/>
                <c:pt idx="0">
                  <c:v>Cotrimoxazol</c:v>
                </c:pt>
              </c:strCache>
            </c:strRef>
          </c:tx>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Entero!$BJ$4:$BJ$19</c:f>
              <c:numCache>
                <c:formatCode>0.00</c:formatCode>
                <c:ptCount val="16"/>
                <c:pt idx="0">
                  <c:v>0</c:v>
                </c:pt>
                <c:pt idx="1">
                  <c:v>0</c:v>
                </c:pt>
                <c:pt idx="2">
                  <c:v>37.908496732026144</c:v>
                </c:pt>
                <c:pt idx="3">
                  <c:v>0</c:v>
                </c:pt>
                <c:pt idx="4">
                  <c:v>4.5751633986928102</c:v>
                </c:pt>
                <c:pt idx="5">
                  <c:v>0.65359477124183007</c:v>
                </c:pt>
                <c:pt idx="6">
                  <c:v>1.3071895424836601</c:v>
                </c:pt>
                <c:pt idx="7">
                  <c:v>1.3071895424836601</c:v>
                </c:pt>
                <c:pt idx="8">
                  <c:v>0</c:v>
                </c:pt>
                <c:pt idx="9">
                  <c:v>0.65359477124183007</c:v>
                </c:pt>
                <c:pt idx="10">
                  <c:v>0</c:v>
                </c:pt>
                <c:pt idx="11">
                  <c:v>53.594771241830067</c:v>
                </c:pt>
                <c:pt idx="12">
                  <c:v>0</c:v>
                </c:pt>
                <c:pt idx="13">
                  <c:v>0</c:v>
                </c:pt>
                <c:pt idx="14">
                  <c:v>0</c:v>
                </c:pt>
                <c:pt idx="15">
                  <c:v>0</c:v>
                </c:pt>
              </c:numCache>
            </c:numRef>
          </c:val>
          <c:extLst>
            <c:ext xmlns:c16="http://schemas.microsoft.com/office/drawing/2014/chart" uri="{C3380CC4-5D6E-409C-BE32-E72D297353CC}">
              <c16:uniqueId val="{00000012-7BBE-43BA-9934-A8A0D501A0E4}"/>
            </c:ext>
          </c:extLst>
        </c:ser>
        <c:ser>
          <c:idx val="19"/>
          <c:order val="16"/>
          <c:tx>
            <c:strRef>
              <c:f>Entero!$BK$3</c:f>
              <c:strCache>
                <c:ptCount val="1"/>
                <c:pt idx="0">
                  <c:v>Ciprofloxacin</c:v>
                </c:pt>
              </c:strCache>
            </c:strRef>
          </c:tx>
          <c:spPr>
            <a:solidFill>
              <a:schemeClr val="accent4">
                <a:lumMod val="60000"/>
                <a:lumOff val="40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Entero!$BK$4:$BK$19</c:f>
              <c:numCache>
                <c:formatCode>0.00</c:formatCode>
                <c:ptCount val="16"/>
                <c:pt idx="0">
                  <c:v>0</c:v>
                </c:pt>
                <c:pt idx="1">
                  <c:v>50.326797385620914</c:v>
                </c:pt>
                <c:pt idx="2">
                  <c:v>5.2287581699346406</c:v>
                </c:pt>
                <c:pt idx="3">
                  <c:v>0.65359477124183007</c:v>
                </c:pt>
                <c:pt idx="4">
                  <c:v>8.4967320261437909</c:v>
                </c:pt>
                <c:pt idx="5">
                  <c:v>3.2679738562091503</c:v>
                </c:pt>
                <c:pt idx="6">
                  <c:v>0</c:v>
                </c:pt>
                <c:pt idx="7">
                  <c:v>0.65359477124183007</c:v>
                </c:pt>
                <c:pt idx="8">
                  <c:v>7.1895424836601309</c:v>
                </c:pt>
                <c:pt idx="9">
                  <c:v>24.183006535947712</c:v>
                </c:pt>
                <c:pt idx="10">
                  <c:v>0</c:v>
                </c:pt>
                <c:pt idx="11">
                  <c:v>0</c:v>
                </c:pt>
                <c:pt idx="12">
                  <c:v>0</c:v>
                </c:pt>
                <c:pt idx="13">
                  <c:v>0</c:v>
                </c:pt>
                <c:pt idx="14">
                  <c:v>0</c:v>
                </c:pt>
                <c:pt idx="15">
                  <c:v>0</c:v>
                </c:pt>
              </c:numCache>
            </c:numRef>
          </c:val>
          <c:extLst>
            <c:ext xmlns:c16="http://schemas.microsoft.com/office/drawing/2014/chart" uri="{C3380CC4-5D6E-409C-BE32-E72D297353CC}">
              <c16:uniqueId val="{00000013-7BBE-43BA-9934-A8A0D501A0E4}"/>
            </c:ext>
          </c:extLst>
        </c:ser>
        <c:ser>
          <c:idx val="20"/>
          <c:order val="17"/>
          <c:tx>
            <c:strRef>
              <c:f>Entero!$BL$3</c:f>
              <c:strCache>
                <c:ptCount val="1"/>
                <c:pt idx="0">
                  <c:v>Levofloxacin</c:v>
                </c:pt>
              </c:strCache>
            </c:strRef>
          </c:tx>
          <c:spPr>
            <a:solidFill>
              <a:schemeClr val="accent4">
                <a:lumMod val="20000"/>
                <a:lumOff val="80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Entero!$BL$4:$BL$19</c:f>
              <c:numCache>
                <c:formatCode>0.00</c:formatCode>
                <c:ptCount val="16"/>
                <c:pt idx="0">
                  <c:v>0</c:v>
                </c:pt>
                <c:pt idx="1">
                  <c:v>55.555555555555557</c:v>
                </c:pt>
                <c:pt idx="2">
                  <c:v>0</c:v>
                </c:pt>
                <c:pt idx="3">
                  <c:v>0.65359477124183007</c:v>
                </c:pt>
                <c:pt idx="4">
                  <c:v>5.2287581699346406</c:v>
                </c:pt>
                <c:pt idx="5">
                  <c:v>4.5751633986928102</c:v>
                </c:pt>
                <c:pt idx="6">
                  <c:v>1.9607843137254901</c:v>
                </c:pt>
                <c:pt idx="7">
                  <c:v>1.3071895424836601</c:v>
                </c:pt>
                <c:pt idx="8">
                  <c:v>8.4967320261437909</c:v>
                </c:pt>
                <c:pt idx="9">
                  <c:v>11.111111111111111</c:v>
                </c:pt>
                <c:pt idx="10">
                  <c:v>11.111111111111111</c:v>
                </c:pt>
                <c:pt idx="11">
                  <c:v>0</c:v>
                </c:pt>
                <c:pt idx="12">
                  <c:v>0</c:v>
                </c:pt>
                <c:pt idx="13">
                  <c:v>0</c:v>
                </c:pt>
                <c:pt idx="14">
                  <c:v>0</c:v>
                </c:pt>
                <c:pt idx="15">
                  <c:v>0</c:v>
                </c:pt>
              </c:numCache>
            </c:numRef>
          </c:val>
          <c:extLst>
            <c:ext xmlns:c16="http://schemas.microsoft.com/office/drawing/2014/chart" uri="{C3380CC4-5D6E-409C-BE32-E72D297353CC}">
              <c16:uniqueId val="{00000014-7BBE-43BA-9934-A8A0D501A0E4}"/>
            </c:ext>
          </c:extLst>
        </c:ser>
        <c:ser>
          <c:idx val="21"/>
          <c:order val="18"/>
          <c:tx>
            <c:strRef>
              <c:f>Entero!$BM$3</c:f>
              <c:strCache>
                <c:ptCount val="1"/>
                <c:pt idx="0">
                  <c:v>Moxifloxacin</c:v>
                </c:pt>
              </c:strCache>
            </c:strRef>
          </c:tx>
          <c:spPr>
            <a:solidFill>
              <a:schemeClr val="tx1">
                <a:lumMod val="50000"/>
                <a:lumOff val="50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Entero!$BM$4:$BM$19</c:f>
              <c:numCache>
                <c:formatCode>0.00</c:formatCode>
                <c:ptCount val="16"/>
                <c:pt idx="0">
                  <c:v>0</c:v>
                </c:pt>
                <c:pt idx="1">
                  <c:v>2.6143790849673203</c:v>
                </c:pt>
                <c:pt idx="2">
                  <c:v>28.758169934640524</c:v>
                </c:pt>
                <c:pt idx="3">
                  <c:v>24.836601307189543</c:v>
                </c:pt>
                <c:pt idx="4">
                  <c:v>0.65359477124183007</c:v>
                </c:pt>
                <c:pt idx="5">
                  <c:v>5.2287581699346406</c:v>
                </c:pt>
                <c:pt idx="6">
                  <c:v>3.9215686274509802</c:v>
                </c:pt>
                <c:pt idx="7">
                  <c:v>1.9607843137254901</c:v>
                </c:pt>
                <c:pt idx="8">
                  <c:v>0.65359477124183007</c:v>
                </c:pt>
                <c:pt idx="9">
                  <c:v>31.372549019607842</c:v>
                </c:pt>
                <c:pt idx="10">
                  <c:v>0</c:v>
                </c:pt>
                <c:pt idx="11">
                  <c:v>0</c:v>
                </c:pt>
                <c:pt idx="12">
                  <c:v>0</c:v>
                </c:pt>
                <c:pt idx="13">
                  <c:v>0</c:v>
                </c:pt>
                <c:pt idx="14">
                  <c:v>0</c:v>
                </c:pt>
                <c:pt idx="15">
                  <c:v>0</c:v>
                </c:pt>
              </c:numCache>
            </c:numRef>
          </c:val>
          <c:extLst>
            <c:ext xmlns:c16="http://schemas.microsoft.com/office/drawing/2014/chart" uri="{C3380CC4-5D6E-409C-BE32-E72D297353CC}">
              <c16:uniqueId val="{00000015-7BBE-43BA-9934-A8A0D501A0E4}"/>
            </c:ext>
          </c:extLst>
        </c:ser>
        <c:ser>
          <c:idx val="22"/>
          <c:order val="19"/>
          <c:tx>
            <c:strRef>
              <c:f>Entero!$BN$3</c:f>
              <c:strCache>
                <c:ptCount val="1"/>
                <c:pt idx="0">
                  <c:v>Doxycyclin</c:v>
                </c:pt>
              </c:strCache>
            </c:strRef>
          </c:tx>
          <c:spPr>
            <a:solidFill>
              <a:srgbClr val="CCFF66"/>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Entero!$BN$4:$BN$19</c:f>
              <c:numCache>
                <c:formatCode>0.00</c:formatCode>
                <c:ptCount val="16"/>
                <c:pt idx="0">
                  <c:v>0</c:v>
                </c:pt>
                <c:pt idx="1">
                  <c:v>0</c:v>
                </c:pt>
                <c:pt idx="2">
                  <c:v>0</c:v>
                </c:pt>
                <c:pt idx="3">
                  <c:v>0</c:v>
                </c:pt>
                <c:pt idx="4">
                  <c:v>1.9607843137254901</c:v>
                </c:pt>
                <c:pt idx="5">
                  <c:v>16.993464052287582</c:v>
                </c:pt>
                <c:pt idx="6">
                  <c:v>30.718954248366014</c:v>
                </c:pt>
                <c:pt idx="7">
                  <c:v>9.1503267973856204</c:v>
                </c:pt>
                <c:pt idx="8">
                  <c:v>9.8039215686274517</c:v>
                </c:pt>
                <c:pt idx="9">
                  <c:v>11.764705882352942</c:v>
                </c:pt>
                <c:pt idx="10">
                  <c:v>19.607843137254903</c:v>
                </c:pt>
                <c:pt idx="11">
                  <c:v>0</c:v>
                </c:pt>
                <c:pt idx="12">
                  <c:v>0</c:v>
                </c:pt>
                <c:pt idx="13">
                  <c:v>0</c:v>
                </c:pt>
                <c:pt idx="14">
                  <c:v>0</c:v>
                </c:pt>
                <c:pt idx="15">
                  <c:v>0</c:v>
                </c:pt>
              </c:numCache>
            </c:numRef>
          </c:val>
          <c:extLst>
            <c:ext xmlns:c16="http://schemas.microsoft.com/office/drawing/2014/chart" uri="{C3380CC4-5D6E-409C-BE32-E72D297353CC}">
              <c16:uniqueId val="{00000016-7BBE-43BA-9934-A8A0D501A0E4}"/>
            </c:ext>
          </c:extLst>
        </c:ser>
        <c:ser>
          <c:idx val="0"/>
          <c:order val="20"/>
          <c:tx>
            <c:strRef>
              <c:f>Entero!$BO$3</c:f>
              <c:strCache>
                <c:ptCount val="1"/>
                <c:pt idx="0">
                  <c:v>Tigecyclin</c:v>
                </c:pt>
              </c:strCache>
            </c:strRef>
          </c:tx>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Entero!$BO$4:$BO$19</c:f>
              <c:numCache>
                <c:formatCode>0.00</c:formatCode>
                <c:ptCount val="16"/>
                <c:pt idx="0">
                  <c:v>0</c:v>
                </c:pt>
                <c:pt idx="1">
                  <c:v>56.209150326797385</c:v>
                </c:pt>
                <c:pt idx="2">
                  <c:v>0</c:v>
                </c:pt>
                <c:pt idx="3">
                  <c:v>39.869281045751634</c:v>
                </c:pt>
                <c:pt idx="4">
                  <c:v>3.9215686274509802</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C4D6-4A40-974D-0FF71FF9691B}"/>
            </c:ext>
          </c:extLst>
        </c:ser>
        <c:dLbls>
          <c:showLegendKey val="0"/>
          <c:showVal val="0"/>
          <c:showCatName val="0"/>
          <c:showSerName val="0"/>
          <c:showPercent val="0"/>
          <c:showBubbleSize val="0"/>
        </c:dLbls>
        <c:gapWidth val="150"/>
        <c:shape val="box"/>
        <c:axId val="94373376"/>
        <c:axId val="94375296"/>
        <c:axId val="94388224"/>
      </c:bar3DChart>
      <c:catAx>
        <c:axId val="94373376"/>
        <c:scaling>
          <c:orientation val="minMax"/>
        </c:scaling>
        <c:delete val="0"/>
        <c:axPos val="b"/>
        <c:title>
          <c:tx>
            <c:rich>
              <a:bodyPr/>
              <a:lstStyle/>
              <a:p>
                <a:pPr>
                  <a:defRPr sz="1400"/>
                </a:pPr>
                <a:r>
                  <a:rPr lang="de-DE" sz="1400"/>
                  <a:t>mg/L</a:t>
                </a:r>
              </a:p>
            </c:rich>
          </c:tx>
          <c:layout>
            <c:manualLayout>
              <c:xMode val="edge"/>
              <c:yMode val="edge"/>
              <c:x val="0.33857846349326526"/>
              <c:y val="0.86748273103219953"/>
            </c:manualLayout>
          </c:layout>
          <c:overlay val="0"/>
        </c:title>
        <c:numFmt formatCode="General" sourceLinked="1"/>
        <c:majorTickMark val="out"/>
        <c:minorTickMark val="none"/>
        <c:tickLblPos val="nextTo"/>
        <c:crossAx val="94375296"/>
        <c:crosses val="autoZero"/>
        <c:auto val="1"/>
        <c:lblAlgn val="ctr"/>
        <c:lblOffset val="100"/>
        <c:tickLblSkip val="1"/>
        <c:noMultiLvlLbl val="0"/>
      </c:catAx>
      <c:valAx>
        <c:axId val="94375296"/>
        <c:scaling>
          <c:orientation val="minMax"/>
        </c:scaling>
        <c:delete val="0"/>
        <c:axPos val="l"/>
        <c:majorGridlines/>
        <c:title>
          <c:tx>
            <c:rich>
              <a:bodyPr rot="0" vert="horz"/>
              <a:lstStyle/>
              <a:p>
                <a:pPr>
                  <a:defRPr sz="1600"/>
                </a:pPr>
                <a:r>
                  <a:rPr lang="de-DE" sz="1600"/>
                  <a:t>%</a:t>
                </a:r>
              </a:p>
            </c:rich>
          </c:tx>
          <c:layout>
            <c:manualLayout>
              <c:xMode val="edge"/>
              <c:yMode val="edge"/>
              <c:x val="0.11400107027271063"/>
              <c:y val="0.62368704948709197"/>
            </c:manualLayout>
          </c:layout>
          <c:overlay val="0"/>
        </c:title>
        <c:numFmt formatCode="0.00" sourceLinked="1"/>
        <c:majorTickMark val="out"/>
        <c:minorTickMark val="none"/>
        <c:tickLblPos val="nextTo"/>
        <c:crossAx val="94373376"/>
        <c:crosses val="autoZero"/>
        <c:crossBetween val="between"/>
      </c:valAx>
      <c:serAx>
        <c:axId val="94388224"/>
        <c:scaling>
          <c:orientation val="minMax"/>
        </c:scaling>
        <c:delete val="0"/>
        <c:axPos val="b"/>
        <c:majorTickMark val="out"/>
        <c:minorTickMark val="none"/>
        <c:tickLblPos val="nextTo"/>
        <c:txPr>
          <a:bodyPr rot="1500000" vert="horz" anchor="ctr" anchorCtr="0"/>
          <a:lstStyle/>
          <a:p>
            <a:pPr>
              <a:defRPr sz="1200"/>
            </a:pPr>
            <a:endParaRPr lang="de-DE"/>
          </a:p>
        </c:txPr>
        <c:crossAx val="94375296"/>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4.4366997536434034E-2"/>
          <c:y val="1.7696784828472895E-2"/>
          <c:w val="0.92952941486588381"/>
          <c:h val="0.85822039137704387"/>
        </c:manualLayout>
      </c:layout>
      <c:bar3DChart>
        <c:barDir val="col"/>
        <c:grouping val="standard"/>
        <c:varyColors val="0"/>
        <c:ser>
          <c:idx val="4"/>
          <c:order val="0"/>
          <c:tx>
            <c:strRef>
              <c:f>Entero!$AU$34</c:f>
              <c:strCache>
                <c:ptCount val="1"/>
                <c:pt idx="0">
                  <c:v>Ampicillin</c:v>
                </c:pt>
              </c:strCache>
            </c:strRef>
          </c:tx>
          <c:spPr>
            <a:solidFill>
              <a:srgbClr val="FFFF00"/>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Entero!$AU$35:$AU$50</c:f>
              <c:numCache>
                <c:formatCode>0.00</c:formatCode>
                <c:ptCount val="16"/>
                <c:pt idx="0">
                  <c:v>0</c:v>
                </c:pt>
                <c:pt idx="1">
                  <c:v>0</c:v>
                </c:pt>
                <c:pt idx="2">
                  <c:v>0</c:v>
                </c:pt>
                <c:pt idx="3">
                  <c:v>0</c:v>
                </c:pt>
                <c:pt idx="4">
                  <c:v>0</c:v>
                </c:pt>
                <c:pt idx="5">
                  <c:v>0</c:v>
                </c:pt>
                <c:pt idx="6">
                  <c:v>0</c:v>
                </c:pt>
                <c:pt idx="7">
                  <c:v>0</c:v>
                </c:pt>
                <c:pt idx="8">
                  <c:v>0</c:v>
                </c:pt>
                <c:pt idx="9">
                  <c:v>0</c:v>
                </c:pt>
                <c:pt idx="10">
                  <c:v>17.647058823529413</c:v>
                </c:pt>
                <c:pt idx="11">
                  <c:v>20.588235294117649</c:v>
                </c:pt>
                <c:pt idx="12">
                  <c:v>61.764705882352942</c:v>
                </c:pt>
                <c:pt idx="13">
                  <c:v>0</c:v>
                </c:pt>
                <c:pt idx="14">
                  <c:v>0</c:v>
                </c:pt>
                <c:pt idx="15">
                  <c:v>0</c:v>
                </c:pt>
              </c:numCache>
            </c:numRef>
          </c:val>
          <c:extLst>
            <c:ext xmlns:c16="http://schemas.microsoft.com/office/drawing/2014/chart" uri="{C3380CC4-5D6E-409C-BE32-E72D297353CC}">
              <c16:uniqueId val="{00000004-7BBE-43BA-9934-A8A0D501A0E4}"/>
            </c:ext>
          </c:extLst>
        </c:ser>
        <c:ser>
          <c:idx val="5"/>
          <c:order val="1"/>
          <c:tx>
            <c:strRef>
              <c:f>Entero!$AV$34</c:f>
              <c:strCache>
                <c:ptCount val="1"/>
                <c:pt idx="0">
                  <c:v>Ampicillin/ Sulbactam</c:v>
                </c:pt>
              </c:strCache>
            </c:strRef>
          </c:tx>
          <c:spPr>
            <a:solidFill>
              <a:srgbClr val="660066"/>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Entero!$AV$35:$AV$50</c:f>
              <c:numCache>
                <c:formatCode>0.00</c:formatCode>
                <c:ptCount val="16"/>
                <c:pt idx="0">
                  <c:v>0</c:v>
                </c:pt>
                <c:pt idx="1">
                  <c:v>0</c:v>
                </c:pt>
                <c:pt idx="2">
                  <c:v>0</c:v>
                </c:pt>
                <c:pt idx="3">
                  <c:v>0</c:v>
                </c:pt>
                <c:pt idx="4">
                  <c:v>0</c:v>
                </c:pt>
                <c:pt idx="5">
                  <c:v>0</c:v>
                </c:pt>
                <c:pt idx="6">
                  <c:v>18.421052631578949</c:v>
                </c:pt>
                <c:pt idx="7">
                  <c:v>15.789473684210526</c:v>
                </c:pt>
                <c:pt idx="8">
                  <c:v>7.8947368421052628</c:v>
                </c:pt>
                <c:pt idx="9">
                  <c:v>13.157894736842104</c:v>
                </c:pt>
                <c:pt idx="10">
                  <c:v>5.2631578947368425</c:v>
                </c:pt>
                <c:pt idx="11">
                  <c:v>2.6315789473684212</c:v>
                </c:pt>
                <c:pt idx="12">
                  <c:v>36.842105263157897</c:v>
                </c:pt>
                <c:pt idx="13">
                  <c:v>0</c:v>
                </c:pt>
                <c:pt idx="14">
                  <c:v>0</c:v>
                </c:pt>
                <c:pt idx="15">
                  <c:v>0</c:v>
                </c:pt>
              </c:numCache>
            </c:numRef>
          </c:val>
          <c:extLst>
            <c:ext xmlns:c16="http://schemas.microsoft.com/office/drawing/2014/chart" uri="{C3380CC4-5D6E-409C-BE32-E72D297353CC}">
              <c16:uniqueId val="{00000005-7BBE-43BA-9934-A8A0D501A0E4}"/>
            </c:ext>
          </c:extLst>
        </c:ser>
        <c:ser>
          <c:idx val="6"/>
          <c:order val="2"/>
          <c:tx>
            <c:strRef>
              <c:f>Entero!$AW$34</c:f>
              <c:strCache>
                <c:ptCount val="1"/>
                <c:pt idx="0">
                  <c:v>Piperacillin</c:v>
                </c:pt>
              </c:strCache>
            </c:strRef>
          </c:tx>
          <c:spPr>
            <a:solidFill>
              <a:srgbClr val="CC00CC"/>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Entero!$AW$35:$AW$50</c:f>
              <c:numCache>
                <c:formatCode>0.00</c:formatCode>
                <c:ptCount val="16"/>
                <c:pt idx="0">
                  <c:v>0</c:v>
                </c:pt>
                <c:pt idx="1">
                  <c:v>0</c:v>
                </c:pt>
                <c:pt idx="2">
                  <c:v>0</c:v>
                </c:pt>
                <c:pt idx="3">
                  <c:v>0</c:v>
                </c:pt>
                <c:pt idx="4">
                  <c:v>0</c:v>
                </c:pt>
                <c:pt idx="5">
                  <c:v>0</c:v>
                </c:pt>
                <c:pt idx="6">
                  <c:v>0</c:v>
                </c:pt>
                <c:pt idx="7">
                  <c:v>10.256410256410257</c:v>
                </c:pt>
                <c:pt idx="8">
                  <c:v>12.820512820512821</c:v>
                </c:pt>
                <c:pt idx="9">
                  <c:v>20.512820512820515</c:v>
                </c:pt>
                <c:pt idx="10">
                  <c:v>2.5641025641025643</c:v>
                </c:pt>
                <c:pt idx="11">
                  <c:v>2.5641025641025643</c:v>
                </c:pt>
                <c:pt idx="12">
                  <c:v>0</c:v>
                </c:pt>
                <c:pt idx="13">
                  <c:v>48.717948717948715</c:v>
                </c:pt>
                <c:pt idx="14">
                  <c:v>0</c:v>
                </c:pt>
                <c:pt idx="15">
                  <c:v>2.5641025641025643</c:v>
                </c:pt>
              </c:numCache>
            </c:numRef>
          </c:val>
          <c:extLst>
            <c:ext xmlns:c16="http://schemas.microsoft.com/office/drawing/2014/chart" uri="{C3380CC4-5D6E-409C-BE32-E72D297353CC}">
              <c16:uniqueId val="{00000006-7BBE-43BA-9934-A8A0D501A0E4}"/>
            </c:ext>
          </c:extLst>
        </c:ser>
        <c:ser>
          <c:idx val="7"/>
          <c:order val="3"/>
          <c:tx>
            <c:strRef>
              <c:f>Entero!$AX$34</c:f>
              <c:strCache>
                <c:ptCount val="1"/>
                <c:pt idx="0">
                  <c:v>Piperacillin/ Tazobactam</c:v>
                </c:pt>
              </c:strCache>
            </c:strRef>
          </c:tx>
          <c:spPr>
            <a:solidFill>
              <a:srgbClr val="FF66FF"/>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Entero!$AX$35:$AX$50</c:f>
              <c:numCache>
                <c:formatCode>0.00</c:formatCode>
                <c:ptCount val="16"/>
                <c:pt idx="0">
                  <c:v>0</c:v>
                </c:pt>
                <c:pt idx="1">
                  <c:v>0</c:v>
                </c:pt>
                <c:pt idx="2">
                  <c:v>0</c:v>
                </c:pt>
                <c:pt idx="3">
                  <c:v>0</c:v>
                </c:pt>
                <c:pt idx="4">
                  <c:v>10.256410256410257</c:v>
                </c:pt>
                <c:pt idx="5">
                  <c:v>0</c:v>
                </c:pt>
                <c:pt idx="6">
                  <c:v>20.512820512820515</c:v>
                </c:pt>
                <c:pt idx="7">
                  <c:v>17.948717948717949</c:v>
                </c:pt>
                <c:pt idx="8">
                  <c:v>10.256410256410257</c:v>
                </c:pt>
                <c:pt idx="9">
                  <c:v>10.256410256410257</c:v>
                </c:pt>
                <c:pt idx="10">
                  <c:v>2.5641025641025643</c:v>
                </c:pt>
                <c:pt idx="11">
                  <c:v>2.5641025641025643</c:v>
                </c:pt>
                <c:pt idx="12">
                  <c:v>0</c:v>
                </c:pt>
                <c:pt idx="13">
                  <c:v>25.641025641025642</c:v>
                </c:pt>
                <c:pt idx="14">
                  <c:v>0</c:v>
                </c:pt>
                <c:pt idx="15">
                  <c:v>0</c:v>
                </c:pt>
              </c:numCache>
            </c:numRef>
          </c:val>
          <c:extLst>
            <c:ext xmlns:c16="http://schemas.microsoft.com/office/drawing/2014/chart" uri="{C3380CC4-5D6E-409C-BE32-E72D297353CC}">
              <c16:uniqueId val="{00000007-7BBE-43BA-9934-A8A0D501A0E4}"/>
            </c:ext>
          </c:extLst>
        </c:ser>
        <c:ser>
          <c:idx val="9"/>
          <c:order val="4"/>
          <c:tx>
            <c:strRef>
              <c:f>Entero!$AY$34</c:f>
              <c:strCache>
                <c:ptCount val="1"/>
                <c:pt idx="0">
                  <c:v>Aztreonam</c:v>
                </c:pt>
              </c:strCache>
            </c:strRef>
          </c:tx>
          <c:spPr>
            <a:solidFill>
              <a:srgbClr val="0000CC"/>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Entero!$AY$35:$AY$50</c:f>
              <c:numCache>
                <c:formatCode>0.00</c:formatCode>
                <c:ptCount val="16"/>
                <c:pt idx="0">
                  <c:v>0</c:v>
                </c:pt>
                <c:pt idx="1">
                  <c:v>0</c:v>
                </c:pt>
                <c:pt idx="2">
                  <c:v>0</c:v>
                </c:pt>
                <c:pt idx="3">
                  <c:v>73.684210526315795</c:v>
                </c:pt>
                <c:pt idx="4">
                  <c:v>0</c:v>
                </c:pt>
                <c:pt idx="5">
                  <c:v>7.8947368421052628</c:v>
                </c:pt>
                <c:pt idx="6">
                  <c:v>0</c:v>
                </c:pt>
                <c:pt idx="7">
                  <c:v>0</c:v>
                </c:pt>
                <c:pt idx="8">
                  <c:v>0</c:v>
                </c:pt>
                <c:pt idx="9">
                  <c:v>0</c:v>
                </c:pt>
                <c:pt idx="10">
                  <c:v>5.2631578947368425</c:v>
                </c:pt>
                <c:pt idx="11">
                  <c:v>13.157894736842104</c:v>
                </c:pt>
                <c:pt idx="12">
                  <c:v>0</c:v>
                </c:pt>
                <c:pt idx="13">
                  <c:v>0</c:v>
                </c:pt>
                <c:pt idx="14">
                  <c:v>0</c:v>
                </c:pt>
                <c:pt idx="15">
                  <c:v>0</c:v>
                </c:pt>
              </c:numCache>
            </c:numRef>
          </c:val>
          <c:extLst>
            <c:ext xmlns:c16="http://schemas.microsoft.com/office/drawing/2014/chart" uri="{C3380CC4-5D6E-409C-BE32-E72D297353CC}">
              <c16:uniqueId val="{00000009-7BBE-43BA-9934-A8A0D501A0E4}"/>
            </c:ext>
          </c:extLst>
        </c:ser>
        <c:ser>
          <c:idx val="10"/>
          <c:order val="5"/>
          <c:tx>
            <c:strRef>
              <c:f>Entero!$AZ$34</c:f>
              <c:strCache>
                <c:ptCount val="1"/>
                <c:pt idx="0">
                  <c:v>Cefotaxim</c:v>
                </c:pt>
              </c:strCache>
            </c:strRef>
          </c:tx>
          <c:spPr>
            <a:solidFill>
              <a:srgbClr val="0066CC"/>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Entero!$AZ$35:$AZ$50</c:f>
              <c:numCache>
                <c:formatCode>0.00</c:formatCode>
                <c:ptCount val="16"/>
                <c:pt idx="0">
                  <c:v>0</c:v>
                </c:pt>
                <c:pt idx="1">
                  <c:v>48.717948717948715</c:v>
                </c:pt>
                <c:pt idx="2">
                  <c:v>0</c:v>
                </c:pt>
                <c:pt idx="3">
                  <c:v>12.820512820512821</c:v>
                </c:pt>
                <c:pt idx="4">
                  <c:v>7.6923076923076925</c:v>
                </c:pt>
                <c:pt idx="5">
                  <c:v>7.6923076923076925</c:v>
                </c:pt>
                <c:pt idx="6">
                  <c:v>2.5641025641025643</c:v>
                </c:pt>
                <c:pt idx="7">
                  <c:v>0</c:v>
                </c:pt>
                <c:pt idx="8">
                  <c:v>0</c:v>
                </c:pt>
                <c:pt idx="9">
                  <c:v>0</c:v>
                </c:pt>
                <c:pt idx="10">
                  <c:v>17.948717948717949</c:v>
                </c:pt>
                <c:pt idx="11">
                  <c:v>0</c:v>
                </c:pt>
                <c:pt idx="12">
                  <c:v>2.5641025641025643</c:v>
                </c:pt>
                <c:pt idx="13">
                  <c:v>0</c:v>
                </c:pt>
                <c:pt idx="14">
                  <c:v>0</c:v>
                </c:pt>
                <c:pt idx="15">
                  <c:v>0</c:v>
                </c:pt>
              </c:numCache>
            </c:numRef>
          </c:val>
          <c:extLst>
            <c:ext xmlns:c16="http://schemas.microsoft.com/office/drawing/2014/chart" uri="{C3380CC4-5D6E-409C-BE32-E72D297353CC}">
              <c16:uniqueId val="{0000000A-7BBE-43BA-9934-A8A0D501A0E4}"/>
            </c:ext>
          </c:extLst>
        </c:ser>
        <c:ser>
          <c:idx val="11"/>
          <c:order val="6"/>
          <c:tx>
            <c:strRef>
              <c:f>Entero!$BA$34</c:f>
              <c:strCache>
                <c:ptCount val="1"/>
                <c:pt idx="0">
                  <c:v>Ceftazidim</c:v>
                </c:pt>
              </c:strCache>
            </c:strRef>
          </c:tx>
          <c:spPr>
            <a:solidFill>
              <a:srgbClr val="33CCFF"/>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Entero!$BA$35:$BA$50</c:f>
              <c:numCache>
                <c:formatCode>0.00</c:formatCode>
                <c:ptCount val="16"/>
                <c:pt idx="0">
                  <c:v>0</c:v>
                </c:pt>
                <c:pt idx="1">
                  <c:v>0</c:v>
                </c:pt>
                <c:pt idx="2">
                  <c:v>0</c:v>
                </c:pt>
                <c:pt idx="3">
                  <c:v>56.410256410256409</c:v>
                </c:pt>
                <c:pt idx="4">
                  <c:v>0</c:v>
                </c:pt>
                <c:pt idx="5">
                  <c:v>10.256410256410257</c:v>
                </c:pt>
                <c:pt idx="6">
                  <c:v>2.5641025641025643</c:v>
                </c:pt>
                <c:pt idx="7">
                  <c:v>0</c:v>
                </c:pt>
                <c:pt idx="8">
                  <c:v>12.820512820512821</c:v>
                </c:pt>
                <c:pt idx="9">
                  <c:v>2.5641025641025643</c:v>
                </c:pt>
                <c:pt idx="10">
                  <c:v>5.1282051282051286</c:v>
                </c:pt>
                <c:pt idx="11">
                  <c:v>2.5641025641025643</c:v>
                </c:pt>
                <c:pt idx="12">
                  <c:v>7.6923076923076925</c:v>
                </c:pt>
                <c:pt idx="13">
                  <c:v>0</c:v>
                </c:pt>
                <c:pt idx="14">
                  <c:v>0</c:v>
                </c:pt>
                <c:pt idx="15">
                  <c:v>0</c:v>
                </c:pt>
              </c:numCache>
            </c:numRef>
          </c:val>
          <c:extLst>
            <c:ext xmlns:c16="http://schemas.microsoft.com/office/drawing/2014/chart" uri="{C3380CC4-5D6E-409C-BE32-E72D297353CC}">
              <c16:uniqueId val="{0000000B-7BBE-43BA-9934-A8A0D501A0E4}"/>
            </c:ext>
          </c:extLst>
        </c:ser>
        <c:ser>
          <c:idx val="12"/>
          <c:order val="7"/>
          <c:tx>
            <c:strRef>
              <c:f>Entero!$BB$34</c:f>
              <c:strCache>
                <c:ptCount val="1"/>
                <c:pt idx="0">
                  <c:v>Cefuroxim</c:v>
                </c:pt>
              </c:strCache>
            </c:strRef>
          </c:tx>
          <c:spPr>
            <a:solidFill>
              <a:srgbClr val="00CC00"/>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Entero!$BB$35:$BB$50</c:f>
              <c:numCache>
                <c:formatCode>0.00</c:formatCode>
                <c:ptCount val="16"/>
                <c:pt idx="0">
                  <c:v>0</c:v>
                </c:pt>
                <c:pt idx="1">
                  <c:v>0</c:v>
                </c:pt>
                <c:pt idx="2">
                  <c:v>0</c:v>
                </c:pt>
                <c:pt idx="3">
                  <c:v>0</c:v>
                </c:pt>
                <c:pt idx="4">
                  <c:v>0</c:v>
                </c:pt>
                <c:pt idx="5">
                  <c:v>5.2631578947368425</c:v>
                </c:pt>
                <c:pt idx="6">
                  <c:v>23.684210526315791</c:v>
                </c:pt>
                <c:pt idx="7">
                  <c:v>10.526315789473685</c:v>
                </c:pt>
                <c:pt idx="8">
                  <c:v>18.421052631578949</c:v>
                </c:pt>
                <c:pt idx="9">
                  <c:v>13.157894736842104</c:v>
                </c:pt>
                <c:pt idx="10">
                  <c:v>5.2631578947368425</c:v>
                </c:pt>
                <c:pt idx="11">
                  <c:v>5.2631578947368425</c:v>
                </c:pt>
                <c:pt idx="12">
                  <c:v>18.421052631578949</c:v>
                </c:pt>
                <c:pt idx="13">
                  <c:v>0</c:v>
                </c:pt>
                <c:pt idx="14">
                  <c:v>0</c:v>
                </c:pt>
                <c:pt idx="15">
                  <c:v>0</c:v>
                </c:pt>
              </c:numCache>
            </c:numRef>
          </c:val>
          <c:extLst>
            <c:ext xmlns:c16="http://schemas.microsoft.com/office/drawing/2014/chart" uri="{C3380CC4-5D6E-409C-BE32-E72D297353CC}">
              <c16:uniqueId val="{0000000C-7BBE-43BA-9934-A8A0D501A0E4}"/>
            </c:ext>
          </c:extLst>
        </c:ser>
        <c:ser>
          <c:idx val="13"/>
          <c:order val="8"/>
          <c:tx>
            <c:strRef>
              <c:f>Entero!$BC$34</c:f>
              <c:strCache>
                <c:ptCount val="1"/>
                <c:pt idx="0">
                  <c:v>Imipenem</c:v>
                </c:pt>
              </c:strCache>
            </c:strRef>
          </c:tx>
          <c:spPr>
            <a:solidFill>
              <a:schemeClr val="accent6">
                <a:lumMod val="50000"/>
              </a:schemeClr>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Entero!$BC$35:$BC$50</c:f>
              <c:numCache>
                <c:formatCode>0.00</c:formatCode>
                <c:ptCount val="16"/>
                <c:pt idx="0">
                  <c:v>0</c:v>
                </c:pt>
                <c:pt idx="1">
                  <c:v>0</c:v>
                </c:pt>
                <c:pt idx="2">
                  <c:v>30.76923076923077</c:v>
                </c:pt>
                <c:pt idx="3">
                  <c:v>2.5641025641025643</c:v>
                </c:pt>
                <c:pt idx="4">
                  <c:v>48.717948717948715</c:v>
                </c:pt>
                <c:pt idx="5">
                  <c:v>7.6923076923076925</c:v>
                </c:pt>
                <c:pt idx="6">
                  <c:v>2.5641025641025643</c:v>
                </c:pt>
                <c:pt idx="7">
                  <c:v>5.1282051282051286</c:v>
                </c:pt>
                <c:pt idx="8">
                  <c:v>0</c:v>
                </c:pt>
                <c:pt idx="9">
                  <c:v>0</c:v>
                </c:pt>
                <c:pt idx="10">
                  <c:v>0</c:v>
                </c:pt>
                <c:pt idx="11">
                  <c:v>2.5641025641025643</c:v>
                </c:pt>
                <c:pt idx="12">
                  <c:v>0</c:v>
                </c:pt>
                <c:pt idx="13">
                  <c:v>0</c:v>
                </c:pt>
                <c:pt idx="14">
                  <c:v>0</c:v>
                </c:pt>
                <c:pt idx="15">
                  <c:v>0</c:v>
                </c:pt>
              </c:numCache>
            </c:numRef>
          </c:val>
          <c:extLst>
            <c:ext xmlns:c16="http://schemas.microsoft.com/office/drawing/2014/chart" uri="{C3380CC4-5D6E-409C-BE32-E72D297353CC}">
              <c16:uniqueId val="{0000000D-7BBE-43BA-9934-A8A0D501A0E4}"/>
            </c:ext>
          </c:extLst>
        </c:ser>
        <c:ser>
          <c:idx val="14"/>
          <c:order val="9"/>
          <c:tx>
            <c:strRef>
              <c:f>Entero!$BD$34</c:f>
              <c:strCache>
                <c:ptCount val="1"/>
                <c:pt idx="0">
                  <c:v>Meropenem</c:v>
                </c:pt>
              </c:strCache>
            </c:strRef>
          </c:tx>
          <c:spPr>
            <a:solidFill>
              <a:schemeClr val="accent6">
                <a:lumMod val="75000"/>
              </a:schemeClr>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Entero!$BD$35:$BD$50</c:f>
              <c:numCache>
                <c:formatCode>0.00</c:formatCode>
                <c:ptCount val="16"/>
                <c:pt idx="0">
                  <c:v>0</c:v>
                </c:pt>
                <c:pt idx="1">
                  <c:v>2.5641025641025643</c:v>
                </c:pt>
                <c:pt idx="2">
                  <c:v>87.179487179487182</c:v>
                </c:pt>
                <c:pt idx="3">
                  <c:v>0</c:v>
                </c:pt>
                <c:pt idx="4">
                  <c:v>2.5641025641025643</c:v>
                </c:pt>
                <c:pt idx="5">
                  <c:v>2.5641025641025643</c:v>
                </c:pt>
                <c:pt idx="6">
                  <c:v>2.5641025641025643</c:v>
                </c:pt>
                <c:pt idx="7">
                  <c:v>0</c:v>
                </c:pt>
                <c:pt idx="8">
                  <c:v>0</c:v>
                </c:pt>
                <c:pt idx="9">
                  <c:v>0</c:v>
                </c:pt>
                <c:pt idx="10">
                  <c:v>0</c:v>
                </c:pt>
                <c:pt idx="11">
                  <c:v>2.5641025641025643</c:v>
                </c:pt>
                <c:pt idx="12">
                  <c:v>0</c:v>
                </c:pt>
                <c:pt idx="13">
                  <c:v>0</c:v>
                </c:pt>
                <c:pt idx="14">
                  <c:v>0</c:v>
                </c:pt>
                <c:pt idx="15">
                  <c:v>0</c:v>
                </c:pt>
              </c:numCache>
            </c:numRef>
          </c:val>
          <c:extLst>
            <c:ext xmlns:c16="http://schemas.microsoft.com/office/drawing/2014/chart" uri="{C3380CC4-5D6E-409C-BE32-E72D297353CC}">
              <c16:uniqueId val="{0000000E-7BBE-43BA-9934-A8A0D501A0E4}"/>
            </c:ext>
          </c:extLst>
        </c:ser>
        <c:ser>
          <c:idx val="15"/>
          <c:order val="10"/>
          <c:tx>
            <c:strRef>
              <c:f>Entero!$BE$34</c:f>
              <c:strCache>
                <c:ptCount val="1"/>
                <c:pt idx="0">
                  <c:v>Colistin</c:v>
                </c:pt>
              </c:strCache>
            </c:strRef>
          </c:tx>
          <c:spPr>
            <a:solidFill>
              <a:schemeClr val="accent6">
                <a:lumMod val="20000"/>
                <a:lumOff val="80000"/>
              </a:schemeClr>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Entero!$BE$35:$BE$50</c:f>
              <c:numCache>
                <c:formatCode>0.00</c:formatCode>
                <c:ptCount val="16"/>
                <c:pt idx="0">
                  <c:v>0</c:v>
                </c:pt>
                <c:pt idx="1">
                  <c:v>0</c:v>
                </c:pt>
                <c:pt idx="2">
                  <c:v>0</c:v>
                </c:pt>
                <c:pt idx="3">
                  <c:v>2.6315789473684212</c:v>
                </c:pt>
                <c:pt idx="4">
                  <c:v>55.263157894736842</c:v>
                </c:pt>
                <c:pt idx="5">
                  <c:v>26.315789473684209</c:v>
                </c:pt>
                <c:pt idx="6">
                  <c:v>7.8947368421052628</c:v>
                </c:pt>
                <c:pt idx="7">
                  <c:v>5.2631578947368425</c:v>
                </c:pt>
                <c:pt idx="8">
                  <c:v>0</c:v>
                </c:pt>
                <c:pt idx="9">
                  <c:v>0</c:v>
                </c:pt>
                <c:pt idx="10">
                  <c:v>2.6315789473684212</c:v>
                </c:pt>
                <c:pt idx="11">
                  <c:v>0</c:v>
                </c:pt>
                <c:pt idx="12">
                  <c:v>0</c:v>
                </c:pt>
                <c:pt idx="13">
                  <c:v>0</c:v>
                </c:pt>
                <c:pt idx="14">
                  <c:v>0</c:v>
                </c:pt>
                <c:pt idx="15">
                  <c:v>0</c:v>
                </c:pt>
              </c:numCache>
            </c:numRef>
          </c:val>
          <c:extLst>
            <c:ext xmlns:c16="http://schemas.microsoft.com/office/drawing/2014/chart" uri="{C3380CC4-5D6E-409C-BE32-E72D297353CC}">
              <c16:uniqueId val="{0000000F-7BBE-43BA-9934-A8A0D501A0E4}"/>
            </c:ext>
          </c:extLst>
        </c:ser>
        <c:ser>
          <c:idx val="16"/>
          <c:order val="11"/>
          <c:tx>
            <c:strRef>
              <c:f>Entero!$BF$34</c:f>
              <c:strCache>
                <c:ptCount val="1"/>
                <c:pt idx="0">
                  <c:v>Amikacin</c:v>
                </c:pt>
              </c:strCache>
            </c:strRef>
          </c:tx>
          <c:spPr>
            <a:solidFill>
              <a:schemeClr val="bg2">
                <a:lumMod val="50000"/>
              </a:schemeClr>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Entero!$BF$35:$BF$50</c:f>
              <c:numCache>
                <c:formatCode>0.00</c:formatCode>
                <c:ptCount val="16"/>
                <c:pt idx="0">
                  <c:v>0</c:v>
                </c:pt>
                <c:pt idx="1">
                  <c:v>0</c:v>
                </c:pt>
                <c:pt idx="2">
                  <c:v>0</c:v>
                </c:pt>
                <c:pt idx="3">
                  <c:v>0</c:v>
                </c:pt>
                <c:pt idx="4">
                  <c:v>42.10526315789474</c:v>
                </c:pt>
                <c:pt idx="5">
                  <c:v>0</c:v>
                </c:pt>
                <c:pt idx="6">
                  <c:v>36.842105263157897</c:v>
                </c:pt>
                <c:pt idx="7">
                  <c:v>7.8947368421052628</c:v>
                </c:pt>
                <c:pt idx="8" formatCode="General">
                  <c:v>10.526315789473685</c:v>
                </c:pt>
                <c:pt idx="9" formatCode="General">
                  <c:v>0</c:v>
                </c:pt>
                <c:pt idx="10">
                  <c:v>0</c:v>
                </c:pt>
                <c:pt idx="11">
                  <c:v>0</c:v>
                </c:pt>
                <c:pt idx="12">
                  <c:v>0</c:v>
                </c:pt>
                <c:pt idx="13">
                  <c:v>2.6315789473684212</c:v>
                </c:pt>
                <c:pt idx="14">
                  <c:v>0</c:v>
                </c:pt>
                <c:pt idx="15">
                  <c:v>0</c:v>
                </c:pt>
              </c:numCache>
            </c:numRef>
          </c:val>
          <c:extLst>
            <c:ext xmlns:c16="http://schemas.microsoft.com/office/drawing/2014/chart" uri="{C3380CC4-5D6E-409C-BE32-E72D297353CC}">
              <c16:uniqueId val="{00000010-7BBE-43BA-9934-A8A0D501A0E4}"/>
            </c:ext>
          </c:extLst>
        </c:ser>
        <c:ser>
          <c:idx val="17"/>
          <c:order val="12"/>
          <c:tx>
            <c:strRef>
              <c:f>Entero!$BG$34</c:f>
              <c:strCache>
                <c:ptCount val="1"/>
                <c:pt idx="0">
                  <c:v>Gentamicin</c:v>
                </c:pt>
              </c:strCache>
            </c:strRef>
          </c:tx>
          <c:spPr>
            <a:solidFill>
              <a:schemeClr val="accent4">
                <a:lumMod val="75000"/>
              </a:schemeClr>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Entero!$BG$35:$BG$50</c:f>
              <c:numCache>
                <c:formatCode>0.00</c:formatCode>
                <c:ptCount val="16"/>
                <c:pt idx="0">
                  <c:v>0</c:v>
                </c:pt>
                <c:pt idx="1">
                  <c:v>0</c:v>
                </c:pt>
                <c:pt idx="2">
                  <c:v>5.1282051282051286</c:v>
                </c:pt>
                <c:pt idx="3">
                  <c:v>0</c:v>
                </c:pt>
                <c:pt idx="4">
                  <c:v>82.051282051282058</c:v>
                </c:pt>
                <c:pt idx="5">
                  <c:v>7.6923076923076925</c:v>
                </c:pt>
                <c:pt idx="6">
                  <c:v>2.5641025641025643</c:v>
                </c:pt>
                <c:pt idx="7">
                  <c:v>0</c:v>
                </c:pt>
                <c:pt idx="8">
                  <c:v>0</c:v>
                </c:pt>
                <c:pt idx="9" formatCode="General">
                  <c:v>0</c:v>
                </c:pt>
                <c:pt idx="10" formatCode="General">
                  <c:v>2.5641025641025643</c:v>
                </c:pt>
                <c:pt idx="11">
                  <c:v>0</c:v>
                </c:pt>
                <c:pt idx="12">
                  <c:v>0</c:v>
                </c:pt>
                <c:pt idx="13">
                  <c:v>0</c:v>
                </c:pt>
                <c:pt idx="14">
                  <c:v>0</c:v>
                </c:pt>
                <c:pt idx="15">
                  <c:v>0</c:v>
                </c:pt>
              </c:numCache>
            </c:numRef>
          </c:val>
          <c:extLst>
            <c:ext xmlns:c16="http://schemas.microsoft.com/office/drawing/2014/chart" uri="{C3380CC4-5D6E-409C-BE32-E72D297353CC}">
              <c16:uniqueId val="{00000011-7BBE-43BA-9934-A8A0D501A0E4}"/>
            </c:ext>
          </c:extLst>
        </c:ser>
        <c:ser>
          <c:idx val="18"/>
          <c:order val="13"/>
          <c:tx>
            <c:strRef>
              <c:f>Entero!$BH$34</c:f>
              <c:strCache>
                <c:ptCount val="1"/>
                <c:pt idx="0">
                  <c:v>Tobramycin</c:v>
                </c:pt>
              </c:strCache>
            </c:strRef>
          </c:tx>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Entero!$BH$35:$BH$50</c:f>
              <c:numCache>
                <c:formatCode>0.00</c:formatCode>
                <c:ptCount val="16"/>
                <c:pt idx="0">
                  <c:v>0</c:v>
                </c:pt>
                <c:pt idx="1">
                  <c:v>0</c:v>
                </c:pt>
                <c:pt idx="2">
                  <c:v>0</c:v>
                </c:pt>
                <c:pt idx="3">
                  <c:v>0</c:v>
                </c:pt>
                <c:pt idx="4">
                  <c:v>55.263157894736842</c:v>
                </c:pt>
                <c:pt idx="5">
                  <c:v>28.94736842105263</c:v>
                </c:pt>
                <c:pt idx="6">
                  <c:v>0</c:v>
                </c:pt>
                <c:pt idx="7">
                  <c:v>0</c:v>
                </c:pt>
                <c:pt idx="8">
                  <c:v>5.2631578947368425</c:v>
                </c:pt>
                <c:pt idx="9">
                  <c:v>2.6315789473684212</c:v>
                </c:pt>
                <c:pt idx="10">
                  <c:v>5.2631578947368425</c:v>
                </c:pt>
                <c:pt idx="11">
                  <c:v>2.6315789473684212</c:v>
                </c:pt>
                <c:pt idx="12">
                  <c:v>0</c:v>
                </c:pt>
                <c:pt idx="13">
                  <c:v>0</c:v>
                </c:pt>
                <c:pt idx="14">
                  <c:v>0</c:v>
                </c:pt>
                <c:pt idx="15">
                  <c:v>0</c:v>
                </c:pt>
              </c:numCache>
            </c:numRef>
          </c:val>
          <c:extLst>
            <c:ext xmlns:c16="http://schemas.microsoft.com/office/drawing/2014/chart" uri="{C3380CC4-5D6E-409C-BE32-E72D297353CC}">
              <c16:uniqueId val="{00000012-7BBE-43BA-9934-A8A0D501A0E4}"/>
            </c:ext>
          </c:extLst>
        </c:ser>
        <c:ser>
          <c:idx val="19"/>
          <c:order val="14"/>
          <c:tx>
            <c:strRef>
              <c:f>Entero!$BI$34</c:f>
              <c:strCache>
                <c:ptCount val="1"/>
                <c:pt idx="0">
                  <c:v>Fosfomycin</c:v>
                </c:pt>
              </c:strCache>
            </c:strRef>
          </c:tx>
          <c:spPr>
            <a:solidFill>
              <a:schemeClr val="accent4">
                <a:lumMod val="60000"/>
                <a:lumOff val="40000"/>
              </a:schemeClr>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Entero!$BI$35:$BI$50</c:f>
              <c:numCache>
                <c:formatCode>0.00</c:formatCode>
                <c:ptCount val="16"/>
                <c:pt idx="0">
                  <c:v>0</c:v>
                </c:pt>
                <c:pt idx="1">
                  <c:v>0</c:v>
                </c:pt>
                <c:pt idx="2">
                  <c:v>0</c:v>
                </c:pt>
                <c:pt idx="3">
                  <c:v>0</c:v>
                </c:pt>
                <c:pt idx="4">
                  <c:v>0</c:v>
                </c:pt>
                <c:pt idx="5">
                  <c:v>0</c:v>
                </c:pt>
                <c:pt idx="6">
                  <c:v>0</c:v>
                </c:pt>
                <c:pt idx="7">
                  <c:v>0</c:v>
                </c:pt>
                <c:pt idx="8">
                  <c:v>12.820512820512821</c:v>
                </c:pt>
                <c:pt idx="9">
                  <c:v>23.076923076923077</c:v>
                </c:pt>
                <c:pt idx="10">
                  <c:v>28.205128205128204</c:v>
                </c:pt>
                <c:pt idx="11">
                  <c:v>10.256410256410257</c:v>
                </c:pt>
                <c:pt idx="12">
                  <c:v>17.948717948717949</c:v>
                </c:pt>
                <c:pt idx="13">
                  <c:v>5.1282051282051286</c:v>
                </c:pt>
                <c:pt idx="14">
                  <c:v>2.5641025641025643</c:v>
                </c:pt>
                <c:pt idx="15">
                  <c:v>0</c:v>
                </c:pt>
              </c:numCache>
            </c:numRef>
          </c:val>
          <c:extLst>
            <c:ext xmlns:c16="http://schemas.microsoft.com/office/drawing/2014/chart" uri="{C3380CC4-5D6E-409C-BE32-E72D297353CC}">
              <c16:uniqueId val="{00000013-7BBE-43BA-9934-A8A0D501A0E4}"/>
            </c:ext>
          </c:extLst>
        </c:ser>
        <c:ser>
          <c:idx val="20"/>
          <c:order val="15"/>
          <c:tx>
            <c:strRef>
              <c:f>Entero!$BJ$34</c:f>
              <c:strCache>
                <c:ptCount val="1"/>
                <c:pt idx="0">
                  <c:v>Cotrimoxazol</c:v>
                </c:pt>
              </c:strCache>
            </c:strRef>
          </c:tx>
          <c:spPr>
            <a:solidFill>
              <a:schemeClr val="accent4">
                <a:lumMod val="20000"/>
                <a:lumOff val="80000"/>
              </a:schemeClr>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Entero!$BJ$35:$BJ$50</c:f>
              <c:numCache>
                <c:formatCode>0.00</c:formatCode>
                <c:ptCount val="16"/>
                <c:pt idx="0">
                  <c:v>0</c:v>
                </c:pt>
                <c:pt idx="1">
                  <c:v>0</c:v>
                </c:pt>
                <c:pt idx="2">
                  <c:v>55.263157894736842</c:v>
                </c:pt>
                <c:pt idx="3">
                  <c:v>0</c:v>
                </c:pt>
                <c:pt idx="4">
                  <c:v>10.526315789473685</c:v>
                </c:pt>
                <c:pt idx="5">
                  <c:v>2.6315789473684212</c:v>
                </c:pt>
                <c:pt idx="6">
                  <c:v>0</c:v>
                </c:pt>
                <c:pt idx="7">
                  <c:v>0</c:v>
                </c:pt>
                <c:pt idx="8">
                  <c:v>2.6315789473684212</c:v>
                </c:pt>
                <c:pt idx="9">
                  <c:v>0</c:v>
                </c:pt>
                <c:pt idx="10">
                  <c:v>0</c:v>
                </c:pt>
                <c:pt idx="11">
                  <c:v>28.94736842105263</c:v>
                </c:pt>
                <c:pt idx="12">
                  <c:v>0</c:v>
                </c:pt>
                <c:pt idx="13">
                  <c:v>0</c:v>
                </c:pt>
                <c:pt idx="14">
                  <c:v>0</c:v>
                </c:pt>
                <c:pt idx="15">
                  <c:v>0</c:v>
                </c:pt>
              </c:numCache>
            </c:numRef>
          </c:val>
          <c:extLst>
            <c:ext xmlns:c16="http://schemas.microsoft.com/office/drawing/2014/chart" uri="{C3380CC4-5D6E-409C-BE32-E72D297353CC}">
              <c16:uniqueId val="{00000014-7BBE-43BA-9934-A8A0D501A0E4}"/>
            </c:ext>
          </c:extLst>
        </c:ser>
        <c:ser>
          <c:idx val="21"/>
          <c:order val="16"/>
          <c:tx>
            <c:strRef>
              <c:f>Entero!$BK$34</c:f>
              <c:strCache>
                <c:ptCount val="1"/>
                <c:pt idx="0">
                  <c:v>Ciprofloxacin</c:v>
                </c:pt>
              </c:strCache>
            </c:strRef>
          </c:tx>
          <c:spPr>
            <a:solidFill>
              <a:schemeClr val="tx1">
                <a:lumMod val="50000"/>
                <a:lumOff val="50000"/>
              </a:schemeClr>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Entero!$BK$35:$BK$50</c:f>
              <c:numCache>
                <c:formatCode>0.00</c:formatCode>
                <c:ptCount val="16"/>
                <c:pt idx="0">
                  <c:v>0</c:v>
                </c:pt>
                <c:pt idx="1">
                  <c:v>12.820512820512821</c:v>
                </c:pt>
                <c:pt idx="2">
                  <c:v>43.589743589743591</c:v>
                </c:pt>
                <c:pt idx="3">
                  <c:v>10.256410256410257</c:v>
                </c:pt>
                <c:pt idx="4">
                  <c:v>10.256410256410257</c:v>
                </c:pt>
                <c:pt idx="5">
                  <c:v>5.1282051282051286</c:v>
                </c:pt>
                <c:pt idx="6">
                  <c:v>0</c:v>
                </c:pt>
                <c:pt idx="7">
                  <c:v>5.1282051282051286</c:v>
                </c:pt>
                <c:pt idx="8">
                  <c:v>5.1282051282051286</c:v>
                </c:pt>
                <c:pt idx="9">
                  <c:v>7.6923076923076925</c:v>
                </c:pt>
                <c:pt idx="10">
                  <c:v>0</c:v>
                </c:pt>
                <c:pt idx="11">
                  <c:v>0</c:v>
                </c:pt>
                <c:pt idx="12">
                  <c:v>0</c:v>
                </c:pt>
                <c:pt idx="13">
                  <c:v>0</c:v>
                </c:pt>
                <c:pt idx="14">
                  <c:v>0</c:v>
                </c:pt>
                <c:pt idx="15">
                  <c:v>0</c:v>
                </c:pt>
              </c:numCache>
            </c:numRef>
          </c:val>
          <c:extLst>
            <c:ext xmlns:c16="http://schemas.microsoft.com/office/drawing/2014/chart" uri="{C3380CC4-5D6E-409C-BE32-E72D297353CC}">
              <c16:uniqueId val="{00000015-7BBE-43BA-9934-A8A0D501A0E4}"/>
            </c:ext>
          </c:extLst>
        </c:ser>
        <c:ser>
          <c:idx val="22"/>
          <c:order val="17"/>
          <c:tx>
            <c:strRef>
              <c:f>Entero!$BL$34</c:f>
              <c:strCache>
                <c:ptCount val="1"/>
                <c:pt idx="0">
                  <c:v>Levofloxacin</c:v>
                </c:pt>
              </c:strCache>
            </c:strRef>
          </c:tx>
          <c:spPr>
            <a:solidFill>
              <a:srgbClr val="CCFF66"/>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Entero!$BL$35:$BL$50</c:f>
              <c:numCache>
                <c:formatCode>0.00</c:formatCode>
                <c:ptCount val="16"/>
                <c:pt idx="0">
                  <c:v>0</c:v>
                </c:pt>
                <c:pt idx="1">
                  <c:v>57.89473684210526</c:v>
                </c:pt>
                <c:pt idx="2">
                  <c:v>0</c:v>
                </c:pt>
                <c:pt idx="3">
                  <c:v>7.8947368421052628</c:v>
                </c:pt>
                <c:pt idx="4">
                  <c:v>5.2631578947368425</c:v>
                </c:pt>
                <c:pt idx="5">
                  <c:v>15.789473684210526</c:v>
                </c:pt>
                <c:pt idx="6">
                  <c:v>5.2631578947368425</c:v>
                </c:pt>
                <c:pt idx="7">
                  <c:v>0</c:v>
                </c:pt>
                <c:pt idx="8">
                  <c:v>5.2631578947368425</c:v>
                </c:pt>
                <c:pt idx="9">
                  <c:v>0</c:v>
                </c:pt>
                <c:pt idx="10">
                  <c:v>2.6315789473684212</c:v>
                </c:pt>
                <c:pt idx="11">
                  <c:v>0</c:v>
                </c:pt>
                <c:pt idx="12">
                  <c:v>0</c:v>
                </c:pt>
                <c:pt idx="13">
                  <c:v>0</c:v>
                </c:pt>
                <c:pt idx="14">
                  <c:v>0</c:v>
                </c:pt>
                <c:pt idx="15">
                  <c:v>0</c:v>
                </c:pt>
              </c:numCache>
            </c:numRef>
          </c:val>
          <c:extLst>
            <c:ext xmlns:c16="http://schemas.microsoft.com/office/drawing/2014/chart" uri="{C3380CC4-5D6E-409C-BE32-E72D297353CC}">
              <c16:uniqueId val="{00000016-7BBE-43BA-9934-A8A0D501A0E4}"/>
            </c:ext>
          </c:extLst>
        </c:ser>
        <c:ser>
          <c:idx val="0"/>
          <c:order val="18"/>
          <c:tx>
            <c:strRef>
              <c:f>Entero!$BM$34</c:f>
              <c:strCache>
                <c:ptCount val="1"/>
                <c:pt idx="0">
                  <c:v>Moxifloxacin</c:v>
                </c:pt>
              </c:strCache>
            </c:strRef>
          </c:tx>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Entero!$BM$35:$BM$50</c:f>
              <c:numCache>
                <c:formatCode>0.00</c:formatCode>
                <c:ptCount val="16"/>
                <c:pt idx="0">
                  <c:v>0</c:v>
                </c:pt>
                <c:pt idx="1">
                  <c:v>2.6315789473684212</c:v>
                </c:pt>
                <c:pt idx="2">
                  <c:v>2.6315789473684212</c:v>
                </c:pt>
                <c:pt idx="3">
                  <c:v>42.10526315789474</c:v>
                </c:pt>
                <c:pt idx="4">
                  <c:v>7.8947368421052628</c:v>
                </c:pt>
                <c:pt idx="5">
                  <c:v>15.789473684210526</c:v>
                </c:pt>
                <c:pt idx="6">
                  <c:v>10.526315789473685</c:v>
                </c:pt>
                <c:pt idx="7">
                  <c:v>10.526315789473685</c:v>
                </c:pt>
                <c:pt idx="8">
                  <c:v>2.6315789473684212</c:v>
                </c:pt>
                <c:pt idx="9">
                  <c:v>5.2631578947368425</c:v>
                </c:pt>
                <c:pt idx="10">
                  <c:v>0</c:v>
                </c:pt>
                <c:pt idx="11">
                  <c:v>0</c:v>
                </c:pt>
                <c:pt idx="12">
                  <c:v>0</c:v>
                </c:pt>
                <c:pt idx="13">
                  <c:v>0</c:v>
                </c:pt>
                <c:pt idx="14">
                  <c:v>0</c:v>
                </c:pt>
                <c:pt idx="15">
                  <c:v>0</c:v>
                </c:pt>
              </c:numCache>
            </c:numRef>
          </c:val>
          <c:extLst>
            <c:ext xmlns:c16="http://schemas.microsoft.com/office/drawing/2014/chart" uri="{C3380CC4-5D6E-409C-BE32-E72D297353CC}">
              <c16:uniqueId val="{00000000-D6D1-4AA0-B78E-C1974E7657E1}"/>
            </c:ext>
          </c:extLst>
        </c:ser>
        <c:ser>
          <c:idx val="1"/>
          <c:order val="19"/>
          <c:tx>
            <c:strRef>
              <c:f>Entero!$BN$34</c:f>
              <c:strCache>
                <c:ptCount val="1"/>
                <c:pt idx="0">
                  <c:v>Doxycyclin</c:v>
                </c:pt>
              </c:strCache>
            </c:strRef>
          </c:tx>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Entero!$BN$35:$BN$50</c:f>
              <c:numCache>
                <c:formatCode>0.00</c:formatCode>
                <c:ptCount val="16"/>
                <c:pt idx="0">
                  <c:v>0</c:v>
                </c:pt>
                <c:pt idx="1">
                  <c:v>0</c:v>
                </c:pt>
                <c:pt idx="2">
                  <c:v>0</c:v>
                </c:pt>
                <c:pt idx="3">
                  <c:v>0</c:v>
                </c:pt>
                <c:pt idx="4">
                  <c:v>0</c:v>
                </c:pt>
                <c:pt idx="5">
                  <c:v>7.8947368421052628</c:v>
                </c:pt>
                <c:pt idx="6">
                  <c:v>50</c:v>
                </c:pt>
                <c:pt idx="7">
                  <c:v>5.2631578947368425</c:v>
                </c:pt>
                <c:pt idx="8">
                  <c:v>2.6315789473684212</c:v>
                </c:pt>
                <c:pt idx="9">
                  <c:v>13.157894736842104</c:v>
                </c:pt>
                <c:pt idx="10">
                  <c:v>21.05263157894737</c:v>
                </c:pt>
                <c:pt idx="11">
                  <c:v>0</c:v>
                </c:pt>
                <c:pt idx="12">
                  <c:v>0</c:v>
                </c:pt>
                <c:pt idx="13">
                  <c:v>0</c:v>
                </c:pt>
                <c:pt idx="14">
                  <c:v>0</c:v>
                </c:pt>
                <c:pt idx="15">
                  <c:v>0</c:v>
                </c:pt>
              </c:numCache>
            </c:numRef>
          </c:val>
          <c:extLst>
            <c:ext xmlns:c16="http://schemas.microsoft.com/office/drawing/2014/chart" uri="{C3380CC4-5D6E-409C-BE32-E72D297353CC}">
              <c16:uniqueId val="{00000001-D6D1-4AA0-B78E-C1974E7657E1}"/>
            </c:ext>
          </c:extLst>
        </c:ser>
        <c:ser>
          <c:idx val="2"/>
          <c:order val="20"/>
          <c:tx>
            <c:strRef>
              <c:f>Entero!$BO$34</c:f>
              <c:strCache>
                <c:ptCount val="1"/>
                <c:pt idx="0">
                  <c:v>Tigecyclin</c:v>
                </c:pt>
              </c:strCache>
            </c:strRef>
          </c:tx>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Entero!$BO$35:$BO$50</c:f>
              <c:numCache>
                <c:formatCode>0.00</c:formatCode>
                <c:ptCount val="16"/>
                <c:pt idx="0">
                  <c:v>0</c:v>
                </c:pt>
                <c:pt idx="1">
                  <c:v>7.8947368421052628</c:v>
                </c:pt>
                <c:pt idx="2">
                  <c:v>0</c:v>
                </c:pt>
                <c:pt idx="3">
                  <c:v>55.263157894736842</c:v>
                </c:pt>
                <c:pt idx="4">
                  <c:v>23.684210526315791</c:v>
                </c:pt>
                <c:pt idx="5">
                  <c:v>7.8947368421052628</c:v>
                </c:pt>
                <c:pt idx="6">
                  <c:v>2.6315789473684212</c:v>
                </c:pt>
                <c:pt idx="7">
                  <c:v>2.6315789473684212</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D6D1-4AA0-B78E-C1974E7657E1}"/>
            </c:ext>
          </c:extLst>
        </c:ser>
        <c:dLbls>
          <c:showLegendKey val="0"/>
          <c:showVal val="0"/>
          <c:showCatName val="0"/>
          <c:showSerName val="0"/>
          <c:showPercent val="0"/>
          <c:showBubbleSize val="0"/>
        </c:dLbls>
        <c:gapWidth val="150"/>
        <c:shape val="box"/>
        <c:axId val="97888896"/>
        <c:axId val="97895168"/>
        <c:axId val="97882560"/>
      </c:bar3DChart>
      <c:catAx>
        <c:axId val="97888896"/>
        <c:scaling>
          <c:orientation val="minMax"/>
        </c:scaling>
        <c:delete val="0"/>
        <c:axPos val="b"/>
        <c:title>
          <c:tx>
            <c:rich>
              <a:bodyPr/>
              <a:lstStyle/>
              <a:p>
                <a:pPr>
                  <a:defRPr sz="1400"/>
                </a:pPr>
                <a:r>
                  <a:rPr lang="de-DE" sz="1400"/>
                  <a:t>mg/L</a:t>
                </a:r>
              </a:p>
            </c:rich>
          </c:tx>
          <c:layout>
            <c:manualLayout>
              <c:xMode val="edge"/>
              <c:yMode val="edge"/>
              <c:x val="0.33857846349326526"/>
              <c:y val="0.86748273103219953"/>
            </c:manualLayout>
          </c:layout>
          <c:overlay val="0"/>
        </c:title>
        <c:numFmt formatCode="General" sourceLinked="1"/>
        <c:majorTickMark val="out"/>
        <c:minorTickMark val="none"/>
        <c:tickLblPos val="nextTo"/>
        <c:crossAx val="97895168"/>
        <c:crosses val="autoZero"/>
        <c:auto val="1"/>
        <c:lblAlgn val="ctr"/>
        <c:lblOffset val="100"/>
        <c:tickLblSkip val="1"/>
        <c:noMultiLvlLbl val="0"/>
      </c:catAx>
      <c:valAx>
        <c:axId val="97895168"/>
        <c:scaling>
          <c:orientation val="minMax"/>
        </c:scaling>
        <c:delete val="0"/>
        <c:axPos val="l"/>
        <c:majorGridlines/>
        <c:title>
          <c:tx>
            <c:rich>
              <a:bodyPr rot="0" vert="horz"/>
              <a:lstStyle/>
              <a:p>
                <a:pPr>
                  <a:defRPr sz="1600"/>
                </a:pPr>
                <a:r>
                  <a:rPr lang="de-DE" sz="1600"/>
                  <a:t>%</a:t>
                </a:r>
              </a:p>
            </c:rich>
          </c:tx>
          <c:layout>
            <c:manualLayout>
              <c:xMode val="edge"/>
              <c:yMode val="edge"/>
              <c:x val="0.11400107027271063"/>
              <c:y val="0.62368704948709197"/>
            </c:manualLayout>
          </c:layout>
          <c:overlay val="0"/>
        </c:title>
        <c:numFmt formatCode="0.00" sourceLinked="1"/>
        <c:majorTickMark val="out"/>
        <c:minorTickMark val="none"/>
        <c:tickLblPos val="nextTo"/>
        <c:crossAx val="97888896"/>
        <c:crosses val="autoZero"/>
        <c:crossBetween val="between"/>
      </c:valAx>
      <c:serAx>
        <c:axId val="97882560"/>
        <c:scaling>
          <c:orientation val="minMax"/>
        </c:scaling>
        <c:delete val="0"/>
        <c:axPos val="b"/>
        <c:majorTickMark val="out"/>
        <c:minorTickMark val="none"/>
        <c:tickLblPos val="nextTo"/>
        <c:txPr>
          <a:bodyPr rot="1500000" vert="horz" anchor="ctr" anchorCtr="0"/>
          <a:lstStyle/>
          <a:p>
            <a:pPr>
              <a:defRPr sz="1200"/>
            </a:pPr>
            <a:endParaRPr lang="de-DE"/>
          </a:p>
        </c:txPr>
        <c:crossAx val="97895168"/>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4.809831841885906E-2"/>
          <c:y val="3.1737064223888542E-2"/>
          <c:w val="0.89129113030217166"/>
          <c:h val="0.76520656593191927"/>
        </c:manualLayout>
      </c:layout>
      <c:bar3DChart>
        <c:barDir val="col"/>
        <c:grouping val="standard"/>
        <c:varyColors val="0"/>
        <c:ser>
          <c:idx val="0"/>
          <c:order val="0"/>
          <c:tx>
            <c:strRef>
              <c:f>S.aureus!$AW$4</c:f>
              <c:strCache>
                <c:ptCount val="1"/>
                <c:pt idx="0">
                  <c:v>Penicillin G</c:v>
                </c:pt>
              </c:strCache>
            </c:strRef>
          </c:tx>
          <c:spPr>
            <a:solidFill>
              <a:srgbClr val="C000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S.aureus!$AW$5:$AW$20</c:f>
              <c:numCache>
                <c:formatCode>0.00</c:formatCode>
                <c:ptCount val="16"/>
                <c:pt idx="0">
                  <c:v>0</c:v>
                </c:pt>
                <c:pt idx="1">
                  <c:v>38.888888888888886</c:v>
                </c:pt>
                <c:pt idx="2">
                  <c:v>5.5555555555555554</c:v>
                </c:pt>
                <c:pt idx="3">
                  <c:v>0</c:v>
                </c:pt>
                <c:pt idx="4">
                  <c:v>16.666666666666668</c:v>
                </c:pt>
                <c:pt idx="5">
                  <c:v>5.5555555555555554</c:v>
                </c:pt>
                <c:pt idx="6">
                  <c:v>5.5555555555555554</c:v>
                </c:pt>
                <c:pt idx="7">
                  <c:v>0</c:v>
                </c:pt>
                <c:pt idx="8">
                  <c:v>0</c:v>
                </c:pt>
                <c:pt idx="9">
                  <c:v>27.777777777777779</c:v>
                </c:pt>
                <c:pt idx="10">
                  <c:v>0</c:v>
                </c:pt>
                <c:pt idx="11">
                  <c:v>0</c:v>
                </c:pt>
                <c:pt idx="12">
                  <c:v>0</c:v>
                </c:pt>
                <c:pt idx="13">
                  <c:v>0</c:v>
                </c:pt>
                <c:pt idx="14">
                  <c:v>0</c:v>
                </c:pt>
                <c:pt idx="15">
                  <c:v>0</c:v>
                </c:pt>
              </c:numCache>
            </c:numRef>
          </c:val>
          <c:extLst>
            <c:ext xmlns:c16="http://schemas.microsoft.com/office/drawing/2014/chart" uri="{C3380CC4-5D6E-409C-BE32-E72D297353CC}">
              <c16:uniqueId val="{00000000-8A58-428C-B595-8D71C4006954}"/>
            </c:ext>
          </c:extLst>
        </c:ser>
        <c:ser>
          <c:idx val="1"/>
          <c:order val="1"/>
          <c:tx>
            <c:strRef>
              <c:f>S.aureus!$AX$4</c:f>
              <c:strCache>
                <c:ptCount val="1"/>
                <c:pt idx="0">
                  <c:v>Oxacillin</c:v>
                </c:pt>
              </c:strCache>
            </c:strRef>
          </c:tx>
          <c:spPr>
            <a:solidFill>
              <a:srgbClr val="FF00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S.aureus!$AX$5:$AX$20</c:f>
              <c:numCache>
                <c:formatCode>0.00</c:formatCode>
                <c:ptCount val="16"/>
                <c:pt idx="0">
                  <c:v>0</c:v>
                </c:pt>
                <c:pt idx="1">
                  <c:v>0</c:v>
                </c:pt>
                <c:pt idx="2">
                  <c:v>16.666666666666668</c:v>
                </c:pt>
                <c:pt idx="3">
                  <c:v>0</c:v>
                </c:pt>
                <c:pt idx="4">
                  <c:v>38.888888888888886</c:v>
                </c:pt>
                <c:pt idx="5">
                  <c:v>38.888888888888886</c:v>
                </c:pt>
                <c:pt idx="6">
                  <c:v>5.5555555555555554</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8A58-428C-B595-8D71C4006954}"/>
            </c:ext>
          </c:extLst>
        </c:ser>
        <c:ser>
          <c:idx val="2"/>
          <c:order val="2"/>
          <c:tx>
            <c:strRef>
              <c:f>S.aureus!$AY$4</c:f>
              <c:strCache>
                <c:ptCount val="1"/>
                <c:pt idx="0">
                  <c:v>Ampicillin/ Sulbactam</c:v>
                </c:pt>
              </c:strCache>
            </c:strRef>
          </c:tx>
          <c:spPr>
            <a:solidFill>
              <a:srgbClr val="FF99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S.aureus!$AY$5:$AY$20</c:f>
              <c:numCache>
                <c:formatCode>0.00</c:formatCode>
                <c:ptCount val="16"/>
                <c:pt idx="0">
                  <c:v>0</c:v>
                </c:pt>
                <c:pt idx="1">
                  <c:v>0</c:v>
                </c:pt>
                <c:pt idx="2">
                  <c:v>0</c:v>
                </c:pt>
                <c:pt idx="3">
                  <c:v>77.777777777777771</c:v>
                </c:pt>
                <c:pt idx="4">
                  <c:v>0</c:v>
                </c:pt>
                <c:pt idx="5">
                  <c:v>5.5555555555555554</c:v>
                </c:pt>
                <c:pt idx="6">
                  <c:v>16.666666666666668</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8A58-428C-B595-8D71C4006954}"/>
            </c:ext>
          </c:extLst>
        </c:ser>
        <c:ser>
          <c:idx val="3"/>
          <c:order val="3"/>
          <c:tx>
            <c:strRef>
              <c:f>S.aureus!$AZ$4</c:f>
              <c:strCache>
                <c:ptCount val="1"/>
                <c:pt idx="0">
                  <c:v>Piperacillin/ Tazobactam</c:v>
                </c:pt>
              </c:strCache>
            </c:strRef>
          </c:tx>
          <c:spPr>
            <a:solidFill>
              <a:srgbClr val="CC99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S.aureus!$AZ$5:$AZ$20</c:f>
              <c:numCache>
                <c:formatCode>0.00</c:formatCode>
                <c:ptCount val="16"/>
                <c:pt idx="0">
                  <c:v>0</c:v>
                </c:pt>
                <c:pt idx="1">
                  <c:v>0</c:v>
                </c:pt>
                <c:pt idx="2">
                  <c:v>0</c:v>
                </c:pt>
                <c:pt idx="3">
                  <c:v>0</c:v>
                </c:pt>
                <c:pt idx="4">
                  <c:v>61.111111111111114</c:v>
                </c:pt>
                <c:pt idx="5">
                  <c:v>0</c:v>
                </c:pt>
                <c:pt idx="6">
                  <c:v>33.333333333333336</c:v>
                </c:pt>
                <c:pt idx="7">
                  <c:v>5.5555555555555554</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3-8A58-428C-B595-8D71C4006954}"/>
            </c:ext>
          </c:extLst>
        </c:ser>
        <c:ser>
          <c:idx val="4"/>
          <c:order val="4"/>
          <c:tx>
            <c:strRef>
              <c:f>S.aureus!$BA$4</c:f>
              <c:strCache>
                <c:ptCount val="1"/>
                <c:pt idx="0">
                  <c:v>Cefotaxim</c:v>
                </c:pt>
              </c:strCache>
            </c:strRef>
          </c:tx>
          <c:spPr>
            <a:solidFill>
              <a:srgbClr val="660066"/>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S.aureus!$BA$5:$BA$20</c:f>
              <c:numCache>
                <c:formatCode>0.00</c:formatCode>
                <c:ptCount val="16"/>
                <c:pt idx="0">
                  <c:v>0</c:v>
                </c:pt>
                <c:pt idx="1">
                  <c:v>0</c:v>
                </c:pt>
                <c:pt idx="2">
                  <c:v>0</c:v>
                </c:pt>
                <c:pt idx="3">
                  <c:v>0</c:v>
                </c:pt>
                <c:pt idx="4">
                  <c:v>0</c:v>
                </c:pt>
                <c:pt idx="5">
                  <c:v>0</c:v>
                </c:pt>
                <c:pt idx="6">
                  <c:v>16.666666666666668</c:v>
                </c:pt>
                <c:pt idx="7">
                  <c:v>77.777777777777771</c:v>
                </c:pt>
                <c:pt idx="8">
                  <c:v>5.5555555555555554</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4-8A58-428C-B595-8D71C4006954}"/>
            </c:ext>
          </c:extLst>
        </c:ser>
        <c:ser>
          <c:idx val="6"/>
          <c:order val="5"/>
          <c:tx>
            <c:strRef>
              <c:f>S.aureus!$BB$4</c:f>
              <c:strCache>
                <c:ptCount val="1"/>
                <c:pt idx="0">
                  <c:v>Cefuroxim</c:v>
                </c:pt>
              </c:strCache>
            </c:strRef>
          </c:tx>
          <c:spPr>
            <a:solidFill>
              <a:srgbClr val="80008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S.aureus!$BB$5:$BB$20</c:f>
              <c:numCache>
                <c:formatCode>0.00</c:formatCode>
                <c:ptCount val="16"/>
                <c:pt idx="0">
                  <c:v>0</c:v>
                </c:pt>
                <c:pt idx="1">
                  <c:v>0</c:v>
                </c:pt>
                <c:pt idx="2">
                  <c:v>0</c:v>
                </c:pt>
                <c:pt idx="3">
                  <c:v>0</c:v>
                </c:pt>
                <c:pt idx="4">
                  <c:v>0</c:v>
                </c:pt>
                <c:pt idx="5">
                  <c:v>11.111111111111111</c:v>
                </c:pt>
                <c:pt idx="6">
                  <c:v>61.111111111111114</c:v>
                </c:pt>
                <c:pt idx="7">
                  <c:v>27.777777777777779</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5-8A58-428C-B595-8D71C4006954}"/>
            </c:ext>
          </c:extLst>
        </c:ser>
        <c:ser>
          <c:idx val="5"/>
          <c:order val="6"/>
          <c:tx>
            <c:strRef>
              <c:f>S.aureus!$BC$4</c:f>
              <c:strCache>
                <c:ptCount val="1"/>
                <c:pt idx="0">
                  <c:v>Imipenem</c:v>
                </c:pt>
              </c:strCache>
            </c:strRef>
          </c:tx>
          <c:spPr>
            <a:solidFill>
              <a:srgbClr val="000099"/>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S.aureus!$BC$5:$BC$20</c:f>
              <c:numCache>
                <c:formatCode>0.00</c:formatCode>
                <c:ptCount val="16"/>
                <c:pt idx="0">
                  <c:v>0</c:v>
                </c:pt>
                <c:pt idx="1">
                  <c:v>0</c:v>
                </c:pt>
                <c:pt idx="2">
                  <c:v>100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7-8A58-428C-B595-8D71C4006954}"/>
            </c:ext>
          </c:extLst>
        </c:ser>
        <c:ser>
          <c:idx val="7"/>
          <c:order val="7"/>
          <c:tx>
            <c:strRef>
              <c:f>S.aureus!$BD$4</c:f>
              <c:strCache>
                <c:ptCount val="1"/>
                <c:pt idx="0">
                  <c:v>Meropenem</c:v>
                </c:pt>
              </c:strCache>
            </c:strRef>
          </c:tx>
          <c:spPr>
            <a:solidFill>
              <a:srgbClr val="3333FF"/>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S.aureus!$BD$5:$BD$20</c:f>
              <c:numCache>
                <c:formatCode>0.00</c:formatCode>
                <c:ptCount val="16"/>
                <c:pt idx="0">
                  <c:v>0</c:v>
                </c:pt>
                <c:pt idx="1">
                  <c:v>0</c:v>
                </c:pt>
                <c:pt idx="2">
                  <c:v>100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8-8A58-428C-B595-8D71C4006954}"/>
            </c:ext>
          </c:extLst>
        </c:ser>
        <c:ser>
          <c:idx val="8"/>
          <c:order val="8"/>
          <c:tx>
            <c:strRef>
              <c:f>S.aureus!$BE$4</c:f>
              <c:strCache>
                <c:ptCount val="1"/>
                <c:pt idx="0">
                  <c:v>Amikacin</c:v>
                </c:pt>
              </c:strCache>
            </c:strRef>
          </c:tx>
          <c:spPr>
            <a:solidFill>
              <a:srgbClr val="990099"/>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S.aureus!$BE$5:$BE$20</c:f>
              <c:numCache>
                <c:formatCode>0.00</c:formatCode>
                <c:ptCount val="16"/>
                <c:pt idx="0">
                  <c:v>0</c:v>
                </c:pt>
                <c:pt idx="1">
                  <c:v>0</c:v>
                </c:pt>
                <c:pt idx="2">
                  <c:v>0</c:v>
                </c:pt>
                <c:pt idx="3">
                  <c:v>0</c:v>
                </c:pt>
                <c:pt idx="4">
                  <c:v>0</c:v>
                </c:pt>
                <c:pt idx="5">
                  <c:v>0</c:v>
                </c:pt>
                <c:pt idx="6">
                  <c:v>16.666666666666668</c:v>
                </c:pt>
                <c:pt idx="7">
                  <c:v>72.222222222222229</c:v>
                </c:pt>
                <c:pt idx="8">
                  <c:v>11.111111111111111</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9-8A58-428C-B595-8D71C4006954}"/>
            </c:ext>
          </c:extLst>
        </c:ser>
        <c:ser>
          <c:idx val="9"/>
          <c:order val="9"/>
          <c:tx>
            <c:strRef>
              <c:f>S.aureus!$BF$4</c:f>
              <c:strCache>
                <c:ptCount val="1"/>
                <c:pt idx="0">
                  <c:v>Gentamicin</c:v>
                </c:pt>
              </c:strCache>
            </c:strRef>
          </c:tx>
          <c:spPr>
            <a:solidFill>
              <a:srgbClr val="000066"/>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S.aureus!$BF$5:$BF$20</c:f>
              <c:numCache>
                <c:formatCode>0.00</c:formatCode>
                <c:ptCount val="16"/>
                <c:pt idx="0">
                  <c:v>0</c:v>
                </c:pt>
                <c:pt idx="1">
                  <c:v>0</c:v>
                </c:pt>
                <c:pt idx="2">
                  <c:v>5.5555555555555554</c:v>
                </c:pt>
                <c:pt idx="3">
                  <c:v>0</c:v>
                </c:pt>
                <c:pt idx="4">
                  <c:v>83.333333333333329</c:v>
                </c:pt>
                <c:pt idx="5">
                  <c:v>11.111111111111111</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A-8A58-428C-B595-8D71C4006954}"/>
            </c:ext>
          </c:extLst>
        </c:ser>
        <c:ser>
          <c:idx val="10"/>
          <c:order val="10"/>
          <c:tx>
            <c:strRef>
              <c:f>S.aureus!$BG$4</c:f>
              <c:strCache>
                <c:ptCount val="1"/>
                <c:pt idx="0">
                  <c:v>Fosfomycin</c:v>
                </c:pt>
              </c:strCache>
            </c:strRef>
          </c:tx>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S.aureus!$BG$5:$BG$20</c:f>
              <c:numCache>
                <c:formatCode>0.00</c:formatCode>
                <c:ptCount val="16"/>
                <c:pt idx="0">
                  <c:v>0</c:v>
                </c:pt>
                <c:pt idx="1">
                  <c:v>0</c:v>
                </c:pt>
                <c:pt idx="2">
                  <c:v>0</c:v>
                </c:pt>
                <c:pt idx="3">
                  <c:v>0</c:v>
                </c:pt>
                <c:pt idx="4">
                  <c:v>0</c:v>
                </c:pt>
                <c:pt idx="5">
                  <c:v>61.111111111111114</c:v>
                </c:pt>
                <c:pt idx="6">
                  <c:v>0</c:v>
                </c:pt>
                <c:pt idx="7">
                  <c:v>11.111111111111111</c:v>
                </c:pt>
                <c:pt idx="8">
                  <c:v>11.111111111111111</c:v>
                </c:pt>
                <c:pt idx="9">
                  <c:v>5.5555555555555554</c:v>
                </c:pt>
                <c:pt idx="10">
                  <c:v>0</c:v>
                </c:pt>
                <c:pt idx="11">
                  <c:v>0</c:v>
                </c:pt>
                <c:pt idx="12">
                  <c:v>0</c:v>
                </c:pt>
                <c:pt idx="13">
                  <c:v>11.111111111111111</c:v>
                </c:pt>
                <c:pt idx="14">
                  <c:v>0</c:v>
                </c:pt>
                <c:pt idx="15">
                  <c:v>0</c:v>
                </c:pt>
              </c:numCache>
            </c:numRef>
          </c:val>
          <c:extLst>
            <c:ext xmlns:c16="http://schemas.microsoft.com/office/drawing/2014/chart" uri="{C3380CC4-5D6E-409C-BE32-E72D297353CC}">
              <c16:uniqueId val="{0000000B-8A58-428C-B595-8D71C4006954}"/>
            </c:ext>
          </c:extLst>
        </c:ser>
        <c:ser>
          <c:idx val="11"/>
          <c:order val="11"/>
          <c:tx>
            <c:strRef>
              <c:f>S.aureus!$BH$4</c:f>
              <c:strCache>
                <c:ptCount val="1"/>
                <c:pt idx="0">
                  <c:v>Cotrimoxazol</c:v>
                </c:pt>
              </c:strCache>
            </c:strRef>
          </c:tx>
          <c:spPr>
            <a:solidFill>
              <a:srgbClr val="000099"/>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S.aureus!$BH$5:$BH$20</c:f>
              <c:numCache>
                <c:formatCode>0.00</c:formatCode>
                <c:ptCount val="16"/>
                <c:pt idx="0">
                  <c:v>0</c:v>
                </c:pt>
                <c:pt idx="1">
                  <c:v>0</c:v>
                </c:pt>
                <c:pt idx="2">
                  <c:v>100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C-8A58-428C-B595-8D71C4006954}"/>
            </c:ext>
          </c:extLst>
        </c:ser>
        <c:ser>
          <c:idx val="12"/>
          <c:order val="12"/>
          <c:tx>
            <c:strRef>
              <c:f>S.aureus!$BI$4</c:f>
              <c:strCache>
                <c:ptCount val="1"/>
                <c:pt idx="0">
                  <c:v>Ciprofloxacin</c:v>
                </c:pt>
              </c:strCache>
            </c:strRef>
          </c:tx>
          <c:spPr>
            <a:solidFill>
              <a:srgbClr val="003300"/>
            </a:solidFill>
            <a:ln>
              <a:noFill/>
            </a:ln>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S.aureus!$BI$5:$BI$20</c:f>
              <c:numCache>
                <c:formatCode>0.00</c:formatCode>
                <c:ptCount val="16"/>
                <c:pt idx="0">
                  <c:v>0</c:v>
                </c:pt>
                <c:pt idx="1">
                  <c:v>0</c:v>
                </c:pt>
                <c:pt idx="2">
                  <c:v>0</c:v>
                </c:pt>
                <c:pt idx="3">
                  <c:v>0</c:v>
                </c:pt>
                <c:pt idx="4">
                  <c:v>44.444444444444443</c:v>
                </c:pt>
                <c:pt idx="5">
                  <c:v>50</c:v>
                </c:pt>
                <c:pt idx="6">
                  <c:v>0</c:v>
                </c:pt>
                <c:pt idx="7">
                  <c:v>0</c:v>
                </c:pt>
                <c:pt idx="8">
                  <c:v>0</c:v>
                </c:pt>
                <c:pt idx="9">
                  <c:v>5.5555555555555554</c:v>
                </c:pt>
                <c:pt idx="10">
                  <c:v>0</c:v>
                </c:pt>
                <c:pt idx="11">
                  <c:v>0</c:v>
                </c:pt>
                <c:pt idx="12">
                  <c:v>0</c:v>
                </c:pt>
                <c:pt idx="13">
                  <c:v>0</c:v>
                </c:pt>
                <c:pt idx="14">
                  <c:v>0</c:v>
                </c:pt>
                <c:pt idx="15">
                  <c:v>0</c:v>
                </c:pt>
              </c:numCache>
            </c:numRef>
          </c:val>
          <c:extLst>
            <c:ext xmlns:c16="http://schemas.microsoft.com/office/drawing/2014/chart" uri="{C3380CC4-5D6E-409C-BE32-E72D297353CC}">
              <c16:uniqueId val="{0000000D-8A58-428C-B595-8D71C4006954}"/>
            </c:ext>
          </c:extLst>
        </c:ser>
        <c:ser>
          <c:idx val="13"/>
          <c:order val="13"/>
          <c:tx>
            <c:strRef>
              <c:f>S.aureus!$BJ$4</c:f>
              <c:strCache>
                <c:ptCount val="1"/>
                <c:pt idx="0">
                  <c:v>Levofloxacin</c:v>
                </c:pt>
              </c:strCache>
            </c:strRef>
          </c:tx>
          <c:spPr>
            <a:solidFill>
              <a:srgbClr val="3366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S.aureus!$BJ$5:$BJ$20</c:f>
              <c:numCache>
                <c:formatCode>0.00</c:formatCode>
                <c:ptCount val="16"/>
                <c:pt idx="0">
                  <c:v>0</c:v>
                </c:pt>
                <c:pt idx="1">
                  <c:v>0</c:v>
                </c:pt>
                <c:pt idx="2">
                  <c:v>0</c:v>
                </c:pt>
                <c:pt idx="3">
                  <c:v>33.333333333333336</c:v>
                </c:pt>
                <c:pt idx="4">
                  <c:v>61.111111111111114</c:v>
                </c:pt>
                <c:pt idx="5">
                  <c:v>0</c:v>
                </c:pt>
                <c:pt idx="6">
                  <c:v>0</c:v>
                </c:pt>
                <c:pt idx="7">
                  <c:v>0</c:v>
                </c:pt>
                <c:pt idx="8">
                  <c:v>0</c:v>
                </c:pt>
                <c:pt idx="9">
                  <c:v>0</c:v>
                </c:pt>
                <c:pt idx="10">
                  <c:v>5.5555555555555554</c:v>
                </c:pt>
                <c:pt idx="11">
                  <c:v>0</c:v>
                </c:pt>
                <c:pt idx="12">
                  <c:v>0</c:v>
                </c:pt>
                <c:pt idx="13">
                  <c:v>0</c:v>
                </c:pt>
                <c:pt idx="14">
                  <c:v>0</c:v>
                </c:pt>
                <c:pt idx="15">
                  <c:v>0</c:v>
                </c:pt>
              </c:numCache>
            </c:numRef>
          </c:val>
          <c:extLst>
            <c:ext xmlns:c16="http://schemas.microsoft.com/office/drawing/2014/chart" uri="{C3380CC4-5D6E-409C-BE32-E72D297353CC}">
              <c16:uniqueId val="{0000000E-8A58-428C-B595-8D71C4006954}"/>
            </c:ext>
          </c:extLst>
        </c:ser>
        <c:ser>
          <c:idx val="14"/>
          <c:order val="14"/>
          <c:tx>
            <c:strRef>
              <c:f>S.aureus!$BK$4</c:f>
              <c:strCache>
                <c:ptCount val="1"/>
                <c:pt idx="0">
                  <c:v>Moxifloxacin</c:v>
                </c:pt>
              </c:strCache>
            </c:strRef>
          </c:tx>
          <c:spPr>
            <a:solidFill>
              <a:srgbClr val="33CC33"/>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S.aureus!$BK$5:$BK$20</c:f>
              <c:numCache>
                <c:formatCode>0.00</c:formatCode>
                <c:ptCount val="16"/>
                <c:pt idx="0">
                  <c:v>0</c:v>
                </c:pt>
                <c:pt idx="1">
                  <c:v>0</c:v>
                </c:pt>
                <c:pt idx="2">
                  <c:v>44.444444444444443</c:v>
                </c:pt>
                <c:pt idx="3">
                  <c:v>50</c:v>
                </c:pt>
                <c:pt idx="4">
                  <c:v>0</c:v>
                </c:pt>
                <c:pt idx="5">
                  <c:v>0</c:v>
                </c:pt>
                <c:pt idx="6">
                  <c:v>0</c:v>
                </c:pt>
                <c:pt idx="7">
                  <c:v>0</c:v>
                </c:pt>
                <c:pt idx="8">
                  <c:v>5.5555555555555554</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F-8A58-428C-B595-8D71C4006954}"/>
            </c:ext>
          </c:extLst>
        </c:ser>
        <c:ser>
          <c:idx val="15"/>
          <c:order val="15"/>
          <c:tx>
            <c:strRef>
              <c:f>S.aureus!$BL$4</c:f>
              <c:strCache>
                <c:ptCount val="1"/>
                <c:pt idx="0">
                  <c:v>Doxycyclin</c:v>
                </c:pt>
              </c:strCache>
            </c:strRef>
          </c:tx>
          <c:spPr>
            <a:solidFill>
              <a:srgbClr val="0066FF"/>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S.aureus!$BL$5:$BL$20</c:f>
              <c:numCache>
                <c:formatCode>0.00</c:formatCode>
                <c:ptCount val="16"/>
                <c:pt idx="0">
                  <c:v>0</c:v>
                </c:pt>
                <c:pt idx="1">
                  <c:v>0</c:v>
                </c:pt>
                <c:pt idx="2">
                  <c:v>77.777777777777771</c:v>
                </c:pt>
                <c:pt idx="3">
                  <c:v>0</c:v>
                </c:pt>
                <c:pt idx="4">
                  <c:v>22.222222222222221</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0-8A58-428C-B595-8D71C4006954}"/>
            </c:ext>
          </c:extLst>
        </c:ser>
        <c:ser>
          <c:idx val="16"/>
          <c:order val="16"/>
          <c:tx>
            <c:strRef>
              <c:f>S.aureus!$BM$4</c:f>
              <c:strCache>
                <c:ptCount val="1"/>
                <c:pt idx="0">
                  <c:v>Rifampicin</c:v>
                </c:pt>
              </c:strCache>
            </c:strRef>
          </c:tx>
          <c:spPr>
            <a:solidFill>
              <a:srgbClr val="FF6699"/>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S.aureus!$BM$5:$BM$20</c:f>
              <c:numCache>
                <c:formatCode>0.00</c:formatCode>
                <c:ptCount val="16"/>
                <c:pt idx="0">
                  <c:v>0</c:v>
                </c:pt>
                <c:pt idx="1">
                  <c:v>83.333333333333329</c:v>
                </c:pt>
                <c:pt idx="2">
                  <c:v>16.666666666666668</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1-8A58-428C-B595-8D71C4006954}"/>
            </c:ext>
          </c:extLst>
        </c:ser>
        <c:ser>
          <c:idx val="17"/>
          <c:order val="17"/>
          <c:tx>
            <c:strRef>
              <c:f>S.aureus!$BN$4</c:f>
              <c:strCache>
                <c:ptCount val="1"/>
                <c:pt idx="0">
                  <c:v>Daptomycin</c:v>
                </c:pt>
              </c:strCache>
            </c:strRef>
          </c:tx>
          <c:spPr>
            <a:solidFill>
              <a:srgbClr val="CC0099"/>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S.aureus!$BN$5:$BN$20</c:f>
              <c:numCache>
                <c:formatCode>0.00</c:formatCode>
                <c:ptCount val="16"/>
                <c:pt idx="0">
                  <c:v>0</c:v>
                </c:pt>
                <c:pt idx="1">
                  <c:v>0</c:v>
                </c:pt>
                <c:pt idx="2">
                  <c:v>0</c:v>
                </c:pt>
                <c:pt idx="3">
                  <c:v>0</c:v>
                </c:pt>
                <c:pt idx="4">
                  <c:v>5.5555555555555554</c:v>
                </c:pt>
                <c:pt idx="5">
                  <c:v>77.777777777777771</c:v>
                </c:pt>
                <c:pt idx="6">
                  <c:v>16.666666666666668</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2-8A58-428C-B595-8D71C4006954}"/>
            </c:ext>
          </c:extLst>
        </c:ser>
        <c:ser>
          <c:idx val="18"/>
          <c:order val="18"/>
          <c:tx>
            <c:strRef>
              <c:f>S.aureus!$BO$4</c:f>
              <c:strCache>
                <c:ptCount val="1"/>
                <c:pt idx="0">
                  <c:v>Roxythromycin</c:v>
                </c:pt>
              </c:strCache>
            </c:strRef>
          </c:tx>
          <c:spPr>
            <a:solidFill>
              <a:srgbClr val="0033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S.aureus!$BO$5:$BO$20</c:f>
              <c:numCache>
                <c:formatCode>0.00</c:formatCode>
                <c:ptCount val="16"/>
                <c:pt idx="0">
                  <c:v>0</c:v>
                </c:pt>
                <c:pt idx="1">
                  <c:v>0</c:v>
                </c:pt>
                <c:pt idx="2">
                  <c:v>0</c:v>
                </c:pt>
                <c:pt idx="3">
                  <c:v>0</c:v>
                </c:pt>
                <c:pt idx="4">
                  <c:v>5.5555555555555554</c:v>
                </c:pt>
                <c:pt idx="5">
                  <c:v>38.888888888888886</c:v>
                </c:pt>
                <c:pt idx="6">
                  <c:v>16.666666666666668</c:v>
                </c:pt>
                <c:pt idx="7">
                  <c:v>0</c:v>
                </c:pt>
                <c:pt idx="8">
                  <c:v>0</c:v>
                </c:pt>
                <c:pt idx="9">
                  <c:v>0</c:v>
                </c:pt>
                <c:pt idx="10">
                  <c:v>0</c:v>
                </c:pt>
                <c:pt idx="11">
                  <c:v>38.888888888888886</c:v>
                </c:pt>
                <c:pt idx="12">
                  <c:v>0</c:v>
                </c:pt>
                <c:pt idx="13">
                  <c:v>0</c:v>
                </c:pt>
                <c:pt idx="14">
                  <c:v>0</c:v>
                </c:pt>
                <c:pt idx="15">
                  <c:v>0</c:v>
                </c:pt>
              </c:numCache>
            </c:numRef>
          </c:val>
          <c:extLst>
            <c:ext xmlns:c16="http://schemas.microsoft.com/office/drawing/2014/chart" uri="{C3380CC4-5D6E-409C-BE32-E72D297353CC}">
              <c16:uniqueId val="{00000013-8A58-428C-B595-8D71C4006954}"/>
            </c:ext>
          </c:extLst>
        </c:ser>
        <c:ser>
          <c:idx val="19"/>
          <c:order val="19"/>
          <c:tx>
            <c:strRef>
              <c:f>S.aureus!$BP$4</c:f>
              <c:strCache>
                <c:ptCount val="1"/>
                <c:pt idx="0">
                  <c:v>Clindamycin</c:v>
                </c:pt>
              </c:strCache>
            </c:strRef>
          </c:tx>
          <c:spPr>
            <a:solidFill>
              <a:srgbClr val="0066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S.aureus!$BP$5:$BP$20</c:f>
              <c:numCache>
                <c:formatCode>0.00</c:formatCode>
                <c:ptCount val="16"/>
                <c:pt idx="0">
                  <c:v>0</c:v>
                </c:pt>
                <c:pt idx="1">
                  <c:v>0</c:v>
                </c:pt>
                <c:pt idx="2">
                  <c:v>16.666666666666668</c:v>
                </c:pt>
                <c:pt idx="3">
                  <c:v>72.222222222222229</c:v>
                </c:pt>
                <c:pt idx="4">
                  <c:v>11.111111111111111</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4-8A58-428C-B595-8D71C4006954}"/>
            </c:ext>
          </c:extLst>
        </c:ser>
        <c:ser>
          <c:idx val="20"/>
          <c:order val="20"/>
          <c:tx>
            <c:strRef>
              <c:f>S.aureus!$BQ$4</c:f>
              <c:strCache>
                <c:ptCount val="1"/>
                <c:pt idx="0">
                  <c:v>Linezolid</c:v>
                </c:pt>
              </c:strCache>
            </c:strRef>
          </c:tx>
          <c:spPr>
            <a:solidFill>
              <a:srgbClr val="FF0066"/>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S.aureus!$BQ$5:$BQ$20</c:f>
              <c:numCache>
                <c:formatCode>0.00</c:formatCode>
                <c:ptCount val="16"/>
                <c:pt idx="0">
                  <c:v>0</c:v>
                </c:pt>
                <c:pt idx="1">
                  <c:v>0</c:v>
                </c:pt>
                <c:pt idx="2">
                  <c:v>0</c:v>
                </c:pt>
                <c:pt idx="3">
                  <c:v>0</c:v>
                </c:pt>
                <c:pt idx="4">
                  <c:v>0</c:v>
                </c:pt>
                <c:pt idx="5">
                  <c:v>11.111111111111111</c:v>
                </c:pt>
                <c:pt idx="6">
                  <c:v>66.666666666666671</c:v>
                </c:pt>
                <c:pt idx="7">
                  <c:v>22.222222222222221</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5-8A58-428C-B595-8D71C4006954}"/>
            </c:ext>
          </c:extLst>
        </c:ser>
        <c:ser>
          <c:idx val="21"/>
          <c:order val="21"/>
          <c:tx>
            <c:strRef>
              <c:f>S.aureus!$BR$4</c:f>
              <c:strCache>
                <c:ptCount val="1"/>
                <c:pt idx="0">
                  <c:v>Vancomycin</c:v>
                </c:pt>
              </c:strCache>
            </c:strRef>
          </c:tx>
          <c:spPr>
            <a:solidFill>
              <a:srgbClr val="CCCC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S.aureus!$BR$5:$BR$20</c:f>
              <c:numCache>
                <c:formatCode>0.00</c:formatCode>
                <c:ptCount val="16"/>
                <c:pt idx="0">
                  <c:v>0</c:v>
                </c:pt>
                <c:pt idx="1">
                  <c:v>0</c:v>
                </c:pt>
                <c:pt idx="2">
                  <c:v>0</c:v>
                </c:pt>
                <c:pt idx="3">
                  <c:v>0</c:v>
                </c:pt>
                <c:pt idx="4">
                  <c:v>0</c:v>
                </c:pt>
                <c:pt idx="5">
                  <c:v>22.222222222222221</c:v>
                </c:pt>
                <c:pt idx="6">
                  <c:v>77.777777777777771</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6-8A58-428C-B595-8D71C4006954}"/>
            </c:ext>
          </c:extLst>
        </c:ser>
        <c:ser>
          <c:idx val="23"/>
          <c:order val="22"/>
          <c:tx>
            <c:strRef>
              <c:f>S.aureus!$BS$4</c:f>
              <c:strCache>
                <c:ptCount val="1"/>
                <c:pt idx="0">
                  <c:v>Teicoplanin</c:v>
                </c:pt>
              </c:strCache>
            </c:strRef>
          </c:tx>
          <c:spPr>
            <a:solidFill>
              <a:srgbClr val="336699"/>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S.aureus!$BS$5:$BS$20</c:f>
              <c:numCache>
                <c:formatCode>0.00</c:formatCode>
                <c:ptCount val="16"/>
                <c:pt idx="0">
                  <c:v>0</c:v>
                </c:pt>
                <c:pt idx="1">
                  <c:v>0</c:v>
                </c:pt>
                <c:pt idx="2">
                  <c:v>0</c:v>
                </c:pt>
                <c:pt idx="3">
                  <c:v>55.555555555555557</c:v>
                </c:pt>
                <c:pt idx="4">
                  <c:v>0</c:v>
                </c:pt>
                <c:pt idx="5">
                  <c:v>44.444444444444443</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7-8A58-428C-B595-8D71C4006954}"/>
            </c:ext>
          </c:extLst>
        </c:ser>
        <c:ser>
          <c:idx val="22"/>
          <c:order val="23"/>
          <c:tx>
            <c:strRef>
              <c:f>S.aureus!$BT$4</c:f>
              <c:strCache>
                <c:ptCount val="1"/>
                <c:pt idx="0">
                  <c:v>Tigecyclin</c:v>
                </c:pt>
              </c:strCache>
            </c:strRef>
          </c:tx>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S.aureus!$BT$5:$BT$20</c:f>
              <c:numCache>
                <c:formatCode>0.00</c:formatCode>
                <c:ptCount val="16"/>
                <c:pt idx="0">
                  <c:v>0</c:v>
                </c:pt>
                <c:pt idx="1">
                  <c:v>77.777777777777771</c:v>
                </c:pt>
                <c:pt idx="2">
                  <c:v>0</c:v>
                </c:pt>
                <c:pt idx="3">
                  <c:v>22.222222222222221</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CADA-4BAB-A432-C791622894DF}"/>
            </c:ext>
          </c:extLst>
        </c:ser>
        <c:dLbls>
          <c:showLegendKey val="0"/>
          <c:showVal val="0"/>
          <c:showCatName val="0"/>
          <c:showSerName val="0"/>
          <c:showPercent val="0"/>
          <c:showBubbleSize val="0"/>
        </c:dLbls>
        <c:gapWidth val="150"/>
        <c:shape val="box"/>
        <c:axId val="99745152"/>
        <c:axId val="99296768"/>
        <c:axId val="99734848"/>
      </c:bar3DChart>
      <c:catAx>
        <c:axId val="99745152"/>
        <c:scaling>
          <c:orientation val="minMax"/>
        </c:scaling>
        <c:delete val="0"/>
        <c:axPos val="b"/>
        <c:majorGridlines/>
        <c:title>
          <c:tx>
            <c:rich>
              <a:bodyPr/>
              <a:lstStyle/>
              <a:p>
                <a:pPr>
                  <a:defRPr sz="1400"/>
                </a:pPr>
                <a:r>
                  <a:rPr lang="en-US" sz="1400"/>
                  <a:t>mg/L</a:t>
                </a:r>
              </a:p>
            </c:rich>
          </c:tx>
          <c:layout>
            <c:manualLayout>
              <c:xMode val="edge"/>
              <c:yMode val="edge"/>
              <c:x val="0.28537790656912154"/>
              <c:y val="0.83972978846181945"/>
            </c:manualLayout>
          </c:layout>
          <c:overlay val="0"/>
        </c:title>
        <c:numFmt formatCode="General" sourceLinked="1"/>
        <c:majorTickMark val="out"/>
        <c:minorTickMark val="none"/>
        <c:tickLblPos val="nextTo"/>
        <c:txPr>
          <a:bodyPr rot="-5400000" vert="horz"/>
          <a:lstStyle/>
          <a:p>
            <a:pPr>
              <a:defRPr sz="800"/>
            </a:pPr>
            <a:endParaRPr lang="de-DE"/>
          </a:p>
        </c:txPr>
        <c:crossAx val="99296768"/>
        <c:crosses val="autoZero"/>
        <c:auto val="1"/>
        <c:lblAlgn val="ctr"/>
        <c:lblOffset val="100"/>
        <c:tickLblSkip val="1"/>
        <c:noMultiLvlLbl val="0"/>
      </c:catAx>
      <c:valAx>
        <c:axId val="99296768"/>
        <c:scaling>
          <c:orientation val="minMax"/>
        </c:scaling>
        <c:delete val="0"/>
        <c:axPos val="l"/>
        <c:majorGridlines/>
        <c:numFmt formatCode="0.00" sourceLinked="1"/>
        <c:majorTickMark val="out"/>
        <c:minorTickMark val="none"/>
        <c:tickLblPos val="nextTo"/>
        <c:crossAx val="99745152"/>
        <c:crossesAt val="1"/>
        <c:crossBetween val="between"/>
      </c:valAx>
      <c:serAx>
        <c:axId val="99734848"/>
        <c:scaling>
          <c:orientation val="minMax"/>
        </c:scaling>
        <c:delete val="0"/>
        <c:axPos val="b"/>
        <c:title>
          <c:tx>
            <c:rich>
              <a:bodyPr rot="0" vert="horz"/>
              <a:lstStyle/>
              <a:p>
                <a:pPr>
                  <a:defRPr sz="1400"/>
                </a:pPr>
                <a:r>
                  <a:rPr lang="en-US" sz="1400"/>
                  <a:t>%</a:t>
                </a:r>
              </a:p>
            </c:rich>
          </c:tx>
          <c:layout>
            <c:manualLayout>
              <c:xMode val="edge"/>
              <c:yMode val="edge"/>
              <c:x val="6.9386424328146706E-2"/>
              <c:y val="0.62966643109669695"/>
            </c:manualLayout>
          </c:layout>
          <c:overlay val="0"/>
        </c:title>
        <c:majorTickMark val="out"/>
        <c:minorTickMark val="none"/>
        <c:tickLblPos val="nextTo"/>
        <c:txPr>
          <a:bodyPr rot="1500000" vert="horz"/>
          <a:lstStyle/>
          <a:p>
            <a:pPr>
              <a:defRPr sz="1200"/>
            </a:pPr>
            <a:endParaRPr lang="de-DE"/>
          </a:p>
        </c:txPr>
        <c:crossAx val="99296768"/>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4.809831841885906E-2"/>
          <c:y val="2.2445554061839842E-2"/>
          <c:w val="0.91693120865291411"/>
          <c:h val="0.85151616413801923"/>
        </c:manualLayout>
      </c:layout>
      <c:bar3DChart>
        <c:barDir val="col"/>
        <c:grouping val="standard"/>
        <c:varyColors val="0"/>
        <c:ser>
          <c:idx val="0"/>
          <c:order val="0"/>
          <c:tx>
            <c:strRef>
              <c:f>CNS!$AW$2</c:f>
              <c:strCache>
                <c:ptCount val="1"/>
                <c:pt idx="0">
                  <c:v>Penicillin G</c:v>
                </c:pt>
              </c:strCache>
            </c:strRef>
          </c:tx>
          <c:spPr>
            <a:solidFill>
              <a:srgbClr val="C000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CNS!$AW$3:$AW$18</c:f>
              <c:numCache>
                <c:formatCode>0.00</c:formatCode>
                <c:ptCount val="16"/>
                <c:pt idx="0">
                  <c:v>0</c:v>
                </c:pt>
                <c:pt idx="1">
                  <c:v>8.1967213114754092</c:v>
                </c:pt>
                <c:pt idx="2">
                  <c:v>1.639344262295082</c:v>
                </c:pt>
                <c:pt idx="3">
                  <c:v>1.639344262295082</c:v>
                </c:pt>
                <c:pt idx="4">
                  <c:v>1.639344262295082</c:v>
                </c:pt>
                <c:pt idx="5">
                  <c:v>3.278688524590164</c:v>
                </c:pt>
                <c:pt idx="6">
                  <c:v>1.639344262295082</c:v>
                </c:pt>
                <c:pt idx="7">
                  <c:v>4.918032786885246</c:v>
                </c:pt>
                <c:pt idx="8">
                  <c:v>6.557377049180328</c:v>
                </c:pt>
                <c:pt idx="9">
                  <c:v>70.491803278688522</c:v>
                </c:pt>
                <c:pt idx="10">
                  <c:v>0</c:v>
                </c:pt>
                <c:pt idx="11">
                  <c:v>0</c:v>
                </c:pt>
                <c:pt idx="12">
                  <c:v>0</c:v>
                </c:pt>
                <c:pt idx="13">
                  <c:v>0</c:v>
                </c:pt>
                <c:pt idx="14">
                  <c:v>0</c:v>
                </c:pt>
                <c:pt idx="15">
                  <c:v>0</c:v>
                </c:pt>
              </c:numCache>
            </c:numRef>
          </c:val>
          <c:extLst>
            <c:ext xmlns:c16="http://schemas.microsoft.com/office/drawing/2014/chart" uri="{C3380CC4-5D6E-409C-BE32-E72D297353CC}">
              <c16:uniqueId val="{00000000-23DC-486E-BF27-BCD6DE95E16C}"/>
            </c:ext>
          </c:extLst>
        </c:ser>
        <c:ser>
          <c:idx val="1"/>
          <c:order val="1"/>
          <c:tx>
            <c:strRef>
              <c:f>CNS!$AX$2</c:f>
              <c:strCache>
                <c:ptCount val="1"/>
                <c:pt idx="0">
                  <c:v>Oxacillin</c:v>
                </c:pt>
              </c:strCache>
            </c:strRef>
          </c:tx>
          <c:spPr>
            <a:solidFill>
              <a:srgbClr val="FF00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CNS!$AX$3:$AX$18</c:f>
              <c:numCache>
                <c:formatCode>0.00</c:formatCode>
                <c:ptCount val="16"/>
                <c:pt idx="0">
                  <c:v>0</c:v>
                </c:pt>
                <c:pt idx="1">
                  <c:v>0</c:v>
                </c:pt>
                <c:pt idx="2">
                  <c:v>21.311475409836067</c:v>
                </c:pt>
                <c:pt idx="3">
                  <c:v>0</c:v>
                </c:pt>
                <c:pt idx="4">
                  <c:v>1.639344262295082</c:v>
                </c:pt>
                <c:pt idx="5">
                  <c:v>0</c:v>
                </c:pt>
                <c:pt idx="6">
                  <c:v>8.1967213114754092</c:v>
                </c:pt>
                <c:pt idx="7">
                  <c:v>8.1967213114754092</c:v>
                </c:pt>
                <c:pt idx="8">
                  <c:v>3.278688524590164</c:v>
                </c:pt>
                <c:pt idx="9">
                  <c:v>6.557377049180328</c:v>
                </c:pt>
                <c:pt idx="10">
                  <c:v>50.819672131147541</c:v>
                </c:pt>
                <c:pt idx="11">
                  <c:v>0</c:v>
                </c:pt>
                <c:pt idx="12">
                  <c:v>0</c:v>
                </c:pt>
                <c:pt idx="13">
                  <c:v>0</c:v>
                </c:pt>
                <c:pt idx="14">
                  <c:v>0</c:v>
                </c:pt>
                <c:pt idx="15">
                  <c:v>0</c:v>
                </c:pt>
              </c:numCache>
            </c:numRef>
          </c:val>
          <c:extLst>
            <c:ext xmlns:c16="http://schemas.microsoft.com/office/drawing/2014/chart" uri="{C3380CC4-5D6E-409C-BE32-E72D297353CC}">
              <c16:uniqueId val="{00000001-23DC-486E-BF27-BCD6DE95E16C}"/>
            </c:ext>
          </c:extLst>
        </c:ser>
        <c:ser>
          <c:idx val="2"/>
          <c:order val="2"/>
          <c:tx>
            <c:strRef>
              <c:f>CNS!$AY$2</c:f>
              <c:strCache>
                <c:ptCount val="1"/>
                <c:pt idx="0">
                  <c:v>Ampicillin/ Sulbactam</c:v>
                </c:pt>
              </c:strCache>
            </c:strRef>
          </c:tx>
          <c:spPr>
            <a:solidFill>
              <a:srgbClr val="FF99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CNS!$AY$3:$AY$18</c:f>
              <c:numCache>
                <c:formatCode>0.00</c:formatCode>
                <c:ptCount val="16"/>
                <c:pt idx="0">
                  <c:v>0</c:v>
                </c:pt>
                <c:pt idx="1">
                  <c:v>0</c:v>
                </c:pt>
                <c:pt idx="2">
                  <c:v>0</c:v>
                </c:pt>
                <c:pt idx="3">
                  <c:v>27.868852459016395</c:v>
                </c:pt>
                <c:pt idx="4">
                  <c:v>0</c:v>
                </c:pt>
                <c:pt idx="5">
                  <c:v>8.1967213114754092</c:v>
                </c:pt>
                <c:pt idx="6">
                  <c:v>11.475409836065573</c:v>
                </c:pt>
                <c:pt idx="7">
                  <c:v>19.672131147540984</c:v>
                </c:pt>
                <c:pt idx="8">
                  <c:v>11.475409836065573</c:v>
                </c:pt>
                <c:pt idx="9">
                  <c:v>8.1967213114754092</c:v>
                </c:pt>
                <c:pt idx="10">
                  <c:v>8.1967213114754092</c:v>
                </c:pt>
                <c:pt idx="11">
                  <c:v>4.918032786885246</c:v>
                </c:pt>
                <c:pt idx="12">
                  <c:v>0</c:v>
                </c:pt>
                <c:pt idx="13">
                  <c:v>0</c:v>
                </c:pt>
                <c:pt idx="14">
                  <c:v>0</c:v>
                </c:pt>
                <c:pt idx="15">
                  <c:v>0</c:v>
                </c:pt>
              </c:numCache>
            </c:numRef>
          </c:val>
          <c:extLst>
            <c:ext xmlns:c16="http://schemas.microsoft.com/office/drawing/2014/chart" uri="{C3380CC4-5D6E-409C-BE32-E72D297353CC}">
              <c16:uniqueId val="{00000002-23DC-486E-BF27-BCD6DE95E16C}"/>
            </c:ext>
          </c:extLst>
        </c:ser>
        <c:ser>
          <c:idx val="3"/>
          <c:order val="3"/>
          <c:tx>
            <c:strRef>
              <c:f>CNS!$AZ$2</c:f>
              <c:strCache>
                <c:ptCount val="1"/>
                <c:pt idx="0">
                  <c:v>Piperacillin/ Tazobactam</c:v>
                </c:pt>
              </c:strCache>
            </c:strRef>
          </c:tx>
          <c:spPr>
            <a:solidFill>
              <a:srgbClr val="CC99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CNS!$AZ$3:$AZ$18</c:f>
              <c:numCache>
                <c:formatCode>0.00</c:formatCode>
                <c:ptCount val="16"/>
                <c:pt idx="0">
                  <c:v>0</c:v>
                </c:pt>
                <c:pt idx="1">
                  <c:v>0</c:v>
                </c:pt>
                <c:pt idx="2">
                  <c:v>0</c:v>
                </c:pt>
                <c:pt idx="3">
                  <c:v>0</c:v>
                </c:pt>
                <c:pt idx="4">
                  <c:v>32.786885245901637</c:v>
                </c:pt>
                <c:pt idx="5">
                  <c:v>0</c:v>
                </c:pt>
                <c:pt idx="6">
                  <c:v>11.475409836065573</c:v>
                </c:pt>
                <c:pt idx="7">
                  <c:v>21.311475409836067</c:v>
                </c:pt>
                <c:pt idx="8">
                  <c:v>14.754098360655737</c:v>
                </c:pt>
                <c:pt idx="9">
                  <c:v>3.278688524590164</c:v>
                </c:pt>
                <c:pt idx="10">
                  <c:v>0</c:v>
                </c:pt>
                <c:pt idx="11">
                  <c:v>1.639344262295082</c:v>
                </c:pt>
                <c:pt idx="12">
                  <c:v>3.278688524590164</c:v>
                </c:pt>
                <c:pt idx="13">
                  <c:v>11.475409836065573</c:v>
                </c:pt>
                <c:pt idx="14">
                  <c:v>0</c:v>
                </c:pt>
                <c:pt idx="15">
                  <c:v>0</c:v>
                </c:pt>
              </c:numCache>
            </c:numRef>
          </c:val>
          <c:extLst>
            <c:ext xmlns:c16="http://schemas.microsoft.com/office/drawing/2014/chart" uri="{C3380CC4-5D6E-409C-BE32-E72D297353CC}">
              <c16:uniqueId val="{00000003-23DC-486E-BF27-BCD6DE95E16C}"/>
            </c:ext>
          </c:extLst>
        </c:ser>
        <c:ser>
          <c:idx val="4"/>
          <c:order val="4"/>
          <c:tx>
            <c:strRef>
              <c:f>CNS!$BA$2</c:f>
              <c:strCache>
                <c:ptCount val="1"/>
                <c:pt idx="0">
                  <c:v>Cefotaxim</c:v>
                </c:pt>
              </c:strCache>
            </c:strRef>
          </c:tx>
          <c:spPr>
            <a:solidFill>
              <a:srgbClr val="660066"/>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CNS!$BA$3:$BA$18</c:f>
              <c:numCache>
                <c:formatCode>0.00</c:formatCode>
                <c:ptCount val="16"/>
                <c:pt idx="0">
                  <c:v>0</c:v>
                </c:pt>
                <c:pt idx="1">
                  <c:v>0</c:v>
                </c:pt>
                <c:pt idx="2">
                  <c:v>0</c:v>
                </c:pt>
                <c:pt idx="3">
                  <c:v>0</c:v>
                </c:pt>
                <c:pt idx="4">
                  <c:v>3.278688524590164</c:v>
                </c:pt>
                <c:pt idx="5">
                  <c:v>13.114754098360656</c:v>
                </c:pt>
                <c:pt idx="6">
                  <c:v>6.557377049180328</c:v>
                </c:pt>
                <c:pt idx="7">
                  <c:v>1.639344262295082</c:v>
                </c:pt>
                <c:pt idx="8">
                  <c:v>11.475409836065573</c:v>
                </c:pt>
                <c:pt idx="9">
                  <c:v>11.475409836065573</c:v>
                </c:pt>
                <c:pt idx="10">
                  <c:v>52.459016393442624</c:v>
                </c:pt>
                <c:pt idx="11">
                  <c:v>0</c:v>
                </c:pt>
                <c:pt idx="12">
                  <c:v>0</c:v>
                </c:pt>
                <c:pt idx="13">
                  <c:v>0</c:v>
                </c:pt>
                <c:pt idx="14">
                  <c:v>0</c:v>
                </c:pt>
                <c:pt idx="15">
                  <c:v>0</c:v>
                </c:pt>
              </c:numCache>
            </c:numRef>
          </c:val>
          <c:extLst>
            <c:ext xmlns:c16="http://schemas.microsoft.com/office/drawing/2014/chart" uri="{C3380CC4-5D6E-409C-BE32-E72D297353CC}">
              <c16:uniqueId val="{00000004-23DC-486E-BF27-BCD6DE95E16C}"/>
            </c:ext>
          </c:extLst>
        </c:ser>
        <c:ser>
          <c:idx val="6"/>
          <c:order val="5"/>
          <c:tx>
            <c:strRef>
              <c:f>CNS!$BB$2</c:f>
              <c:strCache>
                <c:ptCount val="1"/>
                <c:pt idx="0">
                  <c:v>Cefuroxim</c:v>
                </c:pt>
              </c:strCache>
            </c:strRef>
          </c:tx>
          <c:spPr>
            <a:solidFill>
              <a:srgbClr val="80008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CNS!$BB$3:$BB$18</c:f>
              <c:numCache>
                <c:formatCode>0.00</c:formatCode>
                <c:ptCount val="16"/>
                <c:pt idx="0">
                  <c:v>0</c:v>
                </c:pt>
                <c:pt idx="1">
                  <c:v>0</c:v>
                </c:pt>
                <c:pt idx="2">
                  <c:v>0</c:v>
                </c:pt>
                <c:pt idx="3">
                  <c:v>13.114754098360656</c:v>
                </c:pt>
                <c:pt idx="4">
                  <c:v>0</c:v>
                </c:pt>
                <c:pt idx="5">
                  <c:v>8.1967213114754092</c:v>
                </c:pt>
                <c:pt idx="6">
                  <c:v>3.278688524590164</c:v>
                </c:pt>
                <c:pt idx="7">
                  <c:v>13.114754098360656</c:v>
                </c:pt>
                <c:pt idx="8">
                  <c:v>3.278688524590164</c:v>
                </c:pt>
                <c:pt idx="9">
                  <c:v>19.672131147540984</c:v>
                </c:pt>
                <c:pt idx="10">
                  <c:v>13.114754098360656</c:v>
                </c:pt>
                <c:pt idx="11">
                  <c:v>4.918032786885246</c:v>
                </c:pt>
                <c:pt idx="12">
                  <c:v>21.311475409836067</c:v>
                </c:pt>
                <c:pt idx="13">
                  <c:v>0</c:v>
                </c:pt>
                <c:pt idx="14">
                  <c:v>0</c:v>
                </c:pt>
                <c:pt idx="15">
                  <c:v>0</c:v>
                </c:pt>
              </c:numCache>
            </c:numRef>
          </c:val>
          <c:extLst>
            <c:ext xmlns:c16="http://schemas.microsoft.com/office/drawing/2014/chart" uri="{C3380CC4-5D6E-409C-BE32-E72D297353CC}">
              <c16:uniqueId val="{00000005-23DC-486E-BF27-BCD6DE95E16C}"/>
            </c:ext>
          </c:extLst>
        </c:ser>
        <c:ser>
          <c:idx val="5"/>
          <c:order val="6"/>
          <c:tx>
            <c:strRef>
              <c:f>CNS!$BC$2</c:f>
              <c:strCache>
                <c:ptCount val="1"/>
                <c:pt idx="0">
                  <c:v>Imipenem</c:v>
                </c:pt>
              </c:strCache>
            </c:strRef>
          </c:tx>
          <c:spPr>
            <a:solidFill>
              <a:srgbClr val="000099"/>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CNS!$BC$3:$BC$18</c:f>
              <c:numCache>
                <c:formatCode>0.00</c:formatCode>
                <c:ptCount val="16"/>
                <c:pt idx="0">
                  <c:v>0</c:v>
                </c:pt>
                <c:pt idx="1">
                  <c:v>0</c:v>
                </c:pt>
                <c:pt idx="2">
                  <c:v>36.065573770491802</c:v>
                </c:pt>
                <c:pt idx="3">
                  <c:v>0</c:v>
                </c:pt>
                <c:pt idx="4">
                  <c:v>3.278688524590164</c:v>
                </c:pt>
                <c:pt idx="5">
                  <c:v>14.754098360655737</c:v>
                </c:pt>
                <c:pt idx="6">
                  <c:v>8.1967213114754092</c:v>
                </c:pt>
                <c:pt idx="7">
                  <c:v>8.1967213114754092</c:v>
                </c:pt>
                <c:pt idx="8">
                  <c:v>6.557377049180328</c:v>
                </c:pt>
                <c:pt idx="9">
                  <c:v>1.639344262295082</c:v>
                </c:pt>
                <c:pt idx="10">
                  <c:v>11.475409836065573</c:v>
                </c:pt>
                <c:pt idx="11">
                  <c:v>9.8360655737704921</c:v>
                </c:pt>
                <c:pt idx="12">
                  <c:v>0</c:v>
                </c:pt>
                <c:pt idx="13">
                  <c:v>0</c:v>
                </c:pt>
                <c:pt idx="14">
                  <c:v>0</c:v>
                </c:pt>
                <c:pt idx="15">
                  <c:v>0</c:v>
                </c:pt>
              </c:numCache>
            </c:numRef>
          </c:val>
          <c:extLst>
            <c:ext xmlns:c16="http://schemas.microsoft.com/office/drawing/2014/chart" uri="{C3380CC4-5D6E-409C-BE32-E72D297353CC}">
              <c16:uniqueId val="{00000006-23DC-486E-BF27-BCD6DE95E16C}"/>
            </c:ext>
          </c:extLst>
        </c:ser>
        <c:ser>
          <c:idx val="7"/>
          <c:order val="7"/>
          <c:tx>
            <c:strRef>
              <c:f>CNS!$BD$2</c:f>
              <c:strCache>
                <c:ptCount val="1"/>
                <c:pt idx="0">
                  <c:v>Meropenem</c:v>
                </c:pt>
              </c:strCache>
            </c:strRef>
          </c:tx>
          <c:spPr>
            <a:solidFill>
              <a:srgbClr val="3333FF"/>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CNS!$BD$3:$BD$18</c:f>
              <c:numCache>
                <c:formatCode>0.00</c:formatCode>
                <c:ptCount val="16"/>
                <c:pt idx="0">
                  <c:v>0</c:v>
                </c:pt>
                <c:pt idx="1">
                  <c:v>0</c:v>
                </c:pt>
                <c:pt idx="2">
                  <c:v>22.950819672131146</c:v>
                </c:pt>
                <c:pt idx="3">
                  <c:v>0</c:v>
                </c:pt>
                <c:pt idx="4">
                  <c:v>1.639344262295082</c:v>
                </c:pt>
                <c:pt idx="5">
                  <c:v>4.918032786885246</c:v>
                </c:pt>
                <c:pt idx="6">
                  <c:v>8.1967213114754092</c:v>
                </c:pt>
                <c:pt idx="7">
                  <c:v>9.8360655737704921</c:v>
                </c:pt>
                <c:pt idx="8">
                  <c:v>18.032786885245901</c:v>
                </c:pt>
                <c:pt idx="9">
                  <c:v>18.032786885245901</c:v>
                </c:pt>
                <c:pt idx="10">
                  <c:v>11.475409836065573</c:v>
                </c:pt>
                <c:pt idx="11">
                  <c:v>4.918032786885246</c:v>
                </c:pt>
                <c:pt idx="12">
                  <c:v>0</c:v>
                </c:pt>
                <c:pt idx="13">
                  <c:v>0</c:v>
                </c:pt>
                <c:pt idx="14">
                  <c:v>0</c:v>
                </c:pt>
                <c:pt idx="15">
                  <c:v>0</c:v>
                </c:pt>
              </c:numCache>
            </c:numRef>
          </c:val>
          <c:extLst>
            <c:ext xmlns:c16="http://schemas.microsoft.com/office/drawing/2014/chart" uri="{C3380CC4-5D6E-409C-BE32-E72D297353CC}">
              <c16:uniqueId val="{00000007-23DC-486E-BF27-BCD6DE95E16C}"/>
            </c:ext>
          </c:extLst>
        </c:ser>
        <c:ser>
          <c:idx val="8"/>
          <c:order val="8"/>
          <c:tx>
            <c:strRef>
              <c:f>CNS!$BE$2</c:f>
              <c:strCache>
                <c:ptCount val="1"/>
                <c:pt idx="0">
                  <c:v>Amikacin</c:v>
                </c:pt>
              </c:strCache>
            </c:strRef>
          </c:tx>
          <c:spPr>
            <a:solidFill>
              <a:srgbClr val="990099"/>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CNS!$BE$3:$BE$18</c:f>
              <c:numCache>
                <c:formatCode>0.00</c:formatCode>
                <c:ptCount val="16"/>
                <c:pt idx="0">
                  <c:v>0</c:v>
                </c:pt>
                <c:pt idx="1">
                  <c:v>0</c:v>
                </c:pt>
                <c:pt idx="2">
                  <c:v>0</c:v>
                </c:pt>
                <c:pt idx="3">
                  <c:v>0</c:v>
                </c:pt>
                <c:pt idx="4">
                  <c:v>19.672131147540984</c:v>
                </c:pt>
                <c:pt idx="5">
                  <c:v>0</c:v>
                </c:pt>
                <c:pt idx="6">
                  <c:v>32.786885245901637</c:v>
                </c:pt>
                <c:pt idx="7">
                  <c:v>21.311475409836067</c:v>
                </c:pt>
                <c:pt idx="8">
                  <c:v>8.1967213114754092</c:v>
                </c:pt>
                <c:pt idx="9">
                  <c:v>4.918032786885246</c:v>
                </c:pt>
                <c:pt idx="10">
                  <c:v>0</c:v>
                </c:pt>
                <c:pt idx="11">
                  <c:v>3.278688524590164</c:v>
                </c:pt>
                <c:pt idx="12">
                  <c:v>8.1967213114754092</c:v>
                </c:pt>
                <c:pt idx="13">
                  <c:v>1.639344262295082</c:v>
                </c:pt>
                <c:pt idx="14">
                  <c:v>0</c:v>
                </c:pt>
                <c:pt idx="15">
                  <c:v>0</c:v>
                </c:pt>
              </c:numCache>
            </c:numRef>
          </c:val>
          <c:extLst>
            <c:ext xmlns:c16="http://schemas.microsoft.com/office/drawing/2014/chart" uri="{C3380CC4-5D6E-409C-BE32-E72D297353CC}">
              <c16:uniqueId val="{00000008-23DC-486E-BF27-BCD6DE95E16C}"/>
            </c:ext>
          </c:extLst>
        </c:ser>
        <c:ser>
          <c:idx val="9"/>
          <c:order val="9"/>
          <c:tx>
            <c:strRef>
              <c:f>CNS!$BF$2</c:f>
              <c:strCache>
                <c:ptCount val="1"/>
                <c:pt idx="0">
                  <c:v>Gentamicin</c:v>
                </c:pt>
              </c:strCache>
            </c:strRef>
          </c:tx>
          <c:spPr>
            <a:solidFill>
              <a:srgbClr val="000066"/>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CNS!$BF$3:$BF$18</c:f>
              <c:numCache>
                <c:formatCode>0.00</c:formatCode>
                <c:ptCount val="16"/>
                <c:pt idx="0">
                  <c:v>0</c:v>
                </c:pt>
                <c:pt idx="1">
                  <c:v>0</c:v>
                </c:pt>
                <c:pt idx="2">
                  <c:v>40.983606557377051</c:v>
                </c:pt>
                <c:pt idx="3">
                  <c:v>0</c:v>
                </c:pt>
                <c:pt idx="4">
                  <c:v>3.278688524590164</c:v>
                </c:pt>
                <c:pt idx="5">
                  <c:v>1.639344262295082</c:v>
                </c:pt>
                <c:pt idx="6">
                  <c:v>3.278688524590164</c:v>
                </c:pt>
                <c:pt idx="7">
                  <c:v>8.1967213114754092</c:v>
                </c:pt>
                <c:pt idx="8">
                  <c:v>6.557377049180328</c:v>
                </c:pt>
                <c:pt idx="9">
                  <c:v>6.557377049180328</c:v>
                </c:pt>
                <c:pt idx="10">
                  <c:v>29.508196721311474</c:v>
                </c:pt>
                <c:pt idx="11">
                  <c:v>0</c:v>
                </c:pt>
                <c:pt idx="12">
                  <c:v>0</c:v>
                </c:pt>
                <c:pt idx="13">
                  <c:v>0</c:v>
                </c:pt>
                <c:pt idx="14">
                  <c:v>0</c:v>
                </c:pt>
                <c:pt idx="15">
                  <c:v>0</c:v>
                </c:pt>
              </c:numCache>
            </c:numRef>
          </c:val>
          <c:extLst>
            <c:ext xmlns:c16="http://schemas.microsoft.com/office/drawing/2014/chart" uri="{C3380CC4-5D6E-409C-BE32-E72D297353CC}">
              <c16:uniqueId val="{00000009-23DC-486E-BF27-BCD6DE95E16C}"/>
            </c:ext>
          </c:extLst>
        </c:ser>
        <c:ser>
          <c:idx val="10"/>
          <c:order val="10"/>
          <c:tx>
            <c:strRef>
              <c:f>CNS!$BG$2</c:f>
              <c:strCache>
                <c:ptCount val="1"/>
                <c:pt idx="0">
                  <c:v>Fosfomycin</c:v>
                </c:pt>
              </c:strCache>
            </c:strRef>
          </c:tx>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CNS!$BG$3:$BG$18</c:f>
              <c:numCache>
                <c:formatCode>0.00</c:formatCode>
                <c:ptCount val="16"/>
                <c:pt idx="0">
                  <c:v>0</c:v>
                </c:pt>
                <c:pt idx="1">
                  <c:v>0</c:v>
                </c:pt>
                <c:pt idx="2">
                  <c:v>0</c:v>
                </c:pt>
                <c:pt idx="3">
                  <c:v>0</c:v>
                </c:pt>
                <c:pt idx="4">
                  <c:v>0</c:v>
                </c:pt>
                <c:pt idx="5">
                  <c:v>36.065573770491802</c:v>
                </c:pt>
                <c:pt idx="6">
                  <c:v>0</c:v>
                </c:pt>
                <c:pt idx="7">
                  <c:v>24.590163934426229</c:v>
                </c:pt>
                <c:pt idx="8">
                  <c:v>14.754098360655737</c:v>
                </c:pt>
                <c:pt idx="9">
                  <c:v>9.8360655737704921</c:v>
                </c:pt>
                <c:pt idx="10">
                  <c:v>0</c:v>
                </c:pt>
                <c:pt idx="11">
                  <c:v>1.639344262295082</c:v>
                </c:pt>
                <c:pt idx="12">
                  <c:v>0</c:v>
                </c:pt>
                <c:pt idx="13">
                  <c:v>0</c:v>
                </c:pt>
                <c:pt idx="14">
                  <c:v>13.114754098360656</c:v>
                </c:pt>
                <c:pt idx="15">
                  <c:v>0</c:v>
                </c:pt>
              </c:numCache>
            </c:numRef>
          </c:val>
          <c:extLst>
            <c:ext xmlns:c16="http://schemas.microsoft.com/office/drawing/2014/chart" uri="{C3380CC4-5D6E-409C-BE32-E72D297353CC}">
              <c16:uniqueId val="{0000000A-23DC-486E-BF27-BCD6DE95E16C}"/>
            </c:ext>
          </c:extLst>
        </c:ser>
        <c:ser>
          <c:idx val="11"/>
          <c:order val="11"/>
          <c:tx>
            <c:strRef>
              <c:f>CNS!$BH$2</c:f>
              <c:strCache>
                <c:ptCount val="1"/>
                <c:pt idx="0">
                  <c:v>Cotrimoxazol</c:v>
                </c:pt>
              </c:strCache>
            </c:strRef>
          </c:tx>
          <c:spPr>
            <a:solidFill>
              <a:srgbClr val="000099"/>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CNS!$BH$3:$BH$18</c:f>
              <c:numCache>
                <c:formatCode>0.00</c:formatCode>
                <c:ptCount val="16"/>
                <c:pt idx="0">
                  <c:v>0</c:v>
                </c:pt>
                <c:pt idx="1">
                  <c:v>0</c:v>
                </c:pt>
                <c:pt idx="2">
                  <c:v>26.229508196721312</c:v>
                </c:pt>
                <c:pt idx="3">
                  <c:v>0</c:v>
                </c:pt>
                <c:pt idx="4">
                  <c:v>4.918032786885246</c:v>
                </c:pt>
                <c:pt idx="5">
                  <c:v>3.278688524590164</c:v>
                </c:pt>
                <c:pt idx="6">
                  <c:v>1.639344262295082</c:v>
                </c:pt>
                <c:pt idx="7">
                  <c:v>4.918032786885246</c:v>
                </c:pt>
                <c:pt idx="8">
                  <c:v>9.8360655737704921</c:v>
                </c:pt>
                <c:pt idx="9">
                  <c:v>31.147540983606557</c:v>
                </c:pt>
                <c:pt idx="10">
                  <c:v>14.754098360655737</c:v>
                </c:pt>
                <c:pt idx="11">
                  <c:v>3.278688524590164</c:v>
                </c:pt>
                <c:pt idx="12">
                  <c:v>0</c:v>
                </c:pt>
                <c:pt idx="13">
                  <c:v>0</c:v>
                </c:pt>
                <c:pt idx="14">
                  <c:v>0</c:v>
                </c:pt>
                <c:pt idx="15">
                  <c:v>0</c:v>
                </c:pt>
              </c:numCache>
            </c:numRef>
          </c:val>
          <c:extLst>
            <c:ext xmlns:c16="http://schemas.microsoft.com/office/drawing/2014/chart" uri="{C3380CC4-5D6E-409C-BE32-E72D297353CC}">
              <c16:uniqueId val="{0000000B-23DC-486E-BF27-BCD6DE95E16C}"/>
            </c:ext>
          </c:extLst>
        </c:ser>
        <c:ser>
          <c:idx val="12"/>
          <c:order val="12"/>
          <c:tx>
            <c:strRef>
              <c:f>CNS!$BI$2</c:f>
              <c:strCache>
                <c:ptCount val="1"/>
                <c:pt idx="0">
                  <c:v>Ciprofloxacin</c:v>
                </c:pt>
              </c:strCache>
            </c:strRef>
          </c:tx>
          <c:spPr>
            <a:solidFill>
              <a:srgbClr val="003300"/>
            </a:solidFill>
            <a:ln>
              <a:solidFill>
                <a:srgbClr val="00FF00"/>
              </a:solidFill>
            </a:ln>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CNS!$BI$3:$BI$18</c:f>
              <c:numCache>
                <c:formatCode>0.00</c:formatCode>
                <c:ptCount val="16"/>
                <c:pt idx="0">
                  <c:v>0</c:v>
                </c:pt>
                <c:pt idx="1">
                  <c:v>0</c:v>
                </c:pt>
                <c:pt idx="2">
                  <c:v>0</c:v>
                </c:pt>
                <c:pt idx="3">
                  <c:v>1.639344262295082</c:v>
                </c:pt>
                <c:pt idx="4">
                  <c:v>18.032786885245901</c:v>
                </c:pt>
                <c:pt idx="5">
                  <c:v>6.557377049180328</c:v>
                </c:pt>
                <c:pt idx="6">
                  <c:v>1.639344262295082</c:v>
                </c:pt>
                <c:pt idx="7">
                  <c:v>9.8360655737704921</c:v>
                </c:pt>
                <c:pt idx="8">
                  <c:v>22.950819672131146</c:v>
                </c:pt>
                <c:pt idx="9">
                  <c:v>39.344262295081968</c:v>
                </c:pt>
                <c:pt idx="10">
                  <c:v>0</c:v>
                </c:pt>
                <c:pt idx="11">
                  <c:v>0</c:v>
                </c:pt>
                <c:pt idx="12">
                  <c:v>0</c:v>
                </c:pt>
                <c:pt idx="13">
                  <c:v>0</c:v>
                </c:pt>
                <c:pt idx="14">
                  <c:v>0</c:v>
                </c:pt>
                <c:pt idx="15">
                  <c:v>0</c:v>
                </c:pt>
              </c:numCache>
            </c:numRef>
          </c:val>
          <c:extLst>
            <c:ext xmlns:c16="http://schemas.microsoft.com/office/drawing/2014/chart" uri="{C3380CC4-5D6E-409C-BE32-E72D297353CC}">
              <c16:uniqueId val="{0000000C-23DC-486E-BF27-BCD6DE95E16C}"/>
            </c:ext>
          </c:extLst>
        </c:ser>
        <c:ser>
          <c:idx val="13"/>
          <c:order val="13"/>
          <c:tx>
            <c:strRef>
              <c:f>CNS!$BJ$2</c:f>
              <c:strCache>
                <c:ptCount val="1"/>
                <c:pt idx="0">
                  <c:v>Levofloxacin</c:v>
                </c:pt>
              </c:strCache>
            </c:strRef>
          </c:tx>
          <c:spPr>
            <a:solidFill>
              <a:srgbClr val="3366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CNS!$BJ$3:$BJ$18</c:f>
              <c:numCache>
                <c:formatCode>0.00</c:formatCode>
                <c:ptCount val="16"/>
                <c:pt idx="0">
                  <c:v>0</c:v>
                </c:pt>
                <c:pt idx="1">
                  <c:v>0</c:v>
                </c:pt>
                <c:pt idx="2">
                  <c:v>0</c:v>
                </c:pt>
                <c:pt idx="3">
                  <c:v>4.918032786885246</c:v>
                </c:pt>
                <c:pt idx="4">
                  <c:v>21.311475409836067</c:v>
                </c:pt>
                <c:pt idx="5">
                  <c:v>1.639344262295082</c:v>
                </c:pt>
                <c:pt idx="6">
                  <c:v>0</c:v>
                </c:pt>
                <c:pt idx="7">
                  <c:v>16.393442622950818</c:v>
                </c:pt>
                <c:pt idx="8">
                  <c:v>21.311475409836067</c:v>
                </c:pt>
                <c:pt idx="9">
                  <c:v>32.786885245901637</c:v>
                </c:pt>
                <c:pt idx="10">
                  <c:v>1.639344262295082</c:v>
                </c:pt>
                <c:pt idx="11">
                  <c:v>0</c:v>
                </c:pt>
                <c:pt idx="12">
                  <c:v>0</c:v>
                </c:pt>
                <c:pt idx="13">
                  <c:v>0</c:v>
                </c:pt>
                <c:pt idx="14">
                  <c:v>0</c:v>
                </c:pt>
                <c:pt idx="15">
                  <c:v>0</c:v>
                </c:pt>
              </c:numCache>
            </c:numRef>
          </c:val>
          <c:extLst>
            <c:ext xmlns:c16="http://schemas.microsoft.com/office/drawing/2014/chart" uri="{C3380CC4-5D6E-409C-BE32-E72D297353CC}">
              <c16:uniqueId val="{0000000D-23DC-486E-BF27-BCD6DE95E16C}"/>
            </c:ext>
          </c:extLst>
        </c:ser>
        <c:ser>
          <c:idx val="14"/>
          <c:order val="14"/>
          <c:tx>
            <c:strRef>
              <c:f>CNS!$BK$2</c:f>
              <c:strCache>
                <c:ptCount val="1"/>
                <c:pt idx="0">
                  <c:v>Moxifloxacin</c:v>
                </c:pt>
              </c:strCache>
            </c:strRef>
          </c:tx>
          <c:spPr>
            <a:solidFill>
              <a:srgbClr val="33CC33"/>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CNS!$BK$3:$BK$18</c:f>
              <c:numCache>
                <c:formatCode>0.00</c:formatCode>
                <c:ptCount val="16"/>
                <c:pt idx="0">
                  <c:v>0</c:v>
                </c:pt>
                <c:pt idx="1">
                  <c:v>0</c:v>
                </c:pt>
                <c:pt idx="2">
                  <c:v>1.639344262295082</c:v>
                </c:pt>
                <c:pt idx="3">
                  <c:v>22.950819672131146</c:v>
                </c:pt>
                <c:pt idx="4">
                  <c:v>3.278688524590164</c:v>
                </c:pt>
                <c:pt idx="5">
                  <c:v>9.8360655737704921</c:v>
                </c:pt>
                <c:pt idx="6">
                  <c:v>27.868852459016395</c:v>
                </c:pt>
                <c:pt idx="7">
                  <c:v>32.786885245901637</c:v>
                </c:pt>
                <c:pt idx="8">
                  <c:v>0</c:v>
                </c:pt>
                <c:pt idx="9">
                  <c:v>1.639344262295082</c:v>
                </c:pt>
                <c:pt idx="10">
                  <c:v>0</c:v>
                </c:pt>
                <c:pt idx="11">
                  <c:v>0</c:v>
                </c:pt>
                <c:pt idx="12">
                  <c:v>0</c:v>
                </c:pt>
                <c:pt idx="13">
                  <c:v>0</c:v>
                </c:pt>
                <c:pt idx="14">
                  <c:v>0</c:v>
                </c:pt>
                <c:pt idx="15">
                  <c:v>0</c:v>
                </c:pt>
              </c:numCache>
            </c:numRef>
          </c:val>
          <c:extLst>
            <c:ext xmlns:c16="http://schemas.microsoft.com/office/drawing/2014/chart" uri="{C3380CC4-5D6E-409C-BE32-E72D297353CC}">
              <c16:uniqueId val="{0000000E-23DC-486E-BF27-BCD6DE95E16C}"/>
            </c:ext>
          </c:extLst>
        </c:ser>
        <c:ser>
          <c:idx val="15"/>
          <c:order val="15"/>
          <c:tx>
            <c:strRef>
              <c:f>CNS!$BL$2</c:f>
              <c:strCache>
                <c:ptCount val="1"/>
                <c:pt idx="0">
                  <c:v>Doxycyclin</c:v>
                </c:pt>
              </c:strCache>
            </c:strRef>
          </c:tx>
          <c:spPr>
            <a:solidFill>
              <a:srgbClr val="0066FF"/>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CNS!$BL$3:$BL$18</c:f>
              <c:numCache>
                <c:formatCode>0.00</c:formatCode>
                <c:ptCount val="16"/>
                <c:pt idx="0">
                  <c:v>0</c:v>
                </c:pt>
                <c:pt idx="1">
                  <c:v>0</c:v>
                </c:pt>
                <c:pt idx="2">
                  <c:v>29.508196721311474</c:v>
                </c:pt>
                <c:pt idx="3">
                  <c:v>0</c:v>
                </c:pt>
                <c:pt idx="4">
                  <c:v>4.918032786885246</c:v>
                </c:pt>
                <c:pt idx="5">
                  <c:v>21.311475409836067</c:v>
                </c:pt>
                <c:pt idx="6">
                  <c:v>24.590163934426229</c:v>
                </c:pt>
                <c:pt idx="7">
                  <c:v>3.278688524590164</c:v>
                </c:pt>
                <c:pt idx="8">
                  <c:v>3.278688524590164</c:v>
                </c:pt>
                <c:pt idx="9">
                  <c:v>9.8360655737704921</c:v>
                </c:pt>
                <c:pt idx="10">
                  <c:v>3.278688524590164</c:v>
                </c:pt>
                <c:pt idx="11">
                  <c:v>0</c:v>
                </c:pt>
                <c:pt idx="12">
                  <c:v>0</c:v>
                </c:pt>
                <c:pt idx="13">
                  <c:v>0</c:v>
                </c:pt>
                <c:pt idx="14">
                  <c:v>0</c:v>
                </c:pt>
                <c:pt idx="15">
                  <c:v>0</c:v>
                </c:pt>
              </c:numCache>
            </c:numRef>
          </c:val>
          <c:extLst>
            <c:ext xmlns:c16="http://schemas.microsoft.com/office/drawing/2014/chart" uri="{C3380CC4-5D6E-409C-BE32-E72D297353CC}">
              <c16:uniqueId val="{0000000F-23DC-486E-BF27-BCD6DE95E16C}"/>
            </c:ext>
          </c:extLst>
        </c:ser>
        <c:ser>
          <c:idx val="16"/>
          <c:order val="16"/>
          <c:tx>
            <c:strRef>
              <c:f>CNS!$BM$2</c:f>
              <c:strCache>
                <c:ptCount val="1"/>
                <c:pt idx="0">
                  <c:v>Rifampicin</c:v>
                </c:pt>
              </c:strCache>
            </c:strRef>
          </c:tx>
          <c:spPr>
            <a:solidFill>
              <a:srgbClr val="FF6699"/>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CNS!$BM$3:$BM$18</c:f>
              <c:numCache>
                <c:formatCode>0.00</c:formatCode>
                <c:ptCount val="16"/>
                <c:pt idx="0">
                  <c:v>0</c:v>
                </c:pt>
                <c:pt idx="1">
                  <c:v>88.52459016393442</c:v>
                </c:pt>
                <c:pt idx="2">
                  <c:v>6.557377049180328</c:v>
                </c:pt>
                <c:pt idx="3">
                  <c:v>0</c:v>
                </c:pt>
                <c:pt idx="4">
                  <c:v>0</c:v>
                </c:pt>
                <c:pt idx="5">
                  <c:v>0</c:v>
                </c:pt>
                <c:pt idx="6">
                  <c:v>0</c:v>
                </c:pt>
                <c:pt idx="7">
                  <c:v>0</c:v>
                </c:pt>
                <c:pt idx="8">
                  <c:v>0</c:v>
                </c:pt>
                <c:pt idx="9">
                  <c:v>4.918032786885246</c:v>
                </c:pt>
                <c:pt idx="10">
                  <c:v>0</c:v>
                </c:pt>
                <c:pt idx="11">
                  <c:v>0</c:v>
                </c:pt>
                <c:pt idx="12">
                  <c:v>0</c:v>
                </c:pt>
                <c:pt idx="13">
                  <c:v>0</c:v>
                </c:pt>
                <c:pt idx="14">
                  <c:v>0</c:v>
                </c:pt>
                <c:pt idx="15">
                  <c:v>0</c:v>
                </c:pt>
              </c:numCache>
            </c:numRef>
          </c:val>
          <c:extLst>
            <c:ext xmlns:c16="http://schemas.microsoft.com/office/drawing/2014/chart" uri="{C3380CC4-5D6E-409C-BE32-E72D297353CC}">
              <c16:uniqueId val="{00000010-23DC-486E-BF27-BCD6DE95E16C}"/>
            </c:ext>
          </c:extLst>
        </c:ser>
        <c:ser>
          <c:idx val="17"/>
          <c:order val="17"/>
          <c:tx>
            <c:strRef>
              <c:f>CNS!$BN$2</c:f>
              <c:strCache>
                <c:ptCount val="1"/>
                <c:pt idx="0">
                  <c:v>Daptomycin</c:v>
                </c:pt>
              </c:strCache>
            </c:strRef>
          </c:tx>
          <c:spPr>
            <a:solidFill>
              <a:srgbClr val="CC0099"/>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CNS!$BN$3:$BN$18</c:f>
              <c:numCache>
                <c:formatCode>0.00</c:formatCode>
                <c:ptCount val="16"/>
                <c:pt idx="0">
                  <c:v>0</c:v>
                </c:pt>
                <c:pt idx="1">
                  <c:v>0</c:v>
                </c:pt>
                <c:pt idx="2">
                  <c:v>0</c:v>
                </c:pt>
                <c:pt idx="3">
                  <c:v>0</c:v>
                </c:pt>
                <c:pt idx="4">
                  <c:v>0</c:v>
                </c:pt>
                <c:pt idx="5">
                  <c:v>60.655737704918032</c:v>
                </c:pt>
                <c:pt idx="6">
                  <c:v>39.344262295081968</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1-23DC-486E-BF27-BCD6DE95E16C}"/>
            </c:ext>
          </c:extLst>
        </c:ser>
        <c:ser>
          <c:idx val="18"/>
          <c:order val="18"/>
          <c:tx>
            <c:strRef>
              <c:f>CNS!$BO$2</c:f>
              <c:strCache>
                <c:ptCount val="1"/>
                <c:pt idx="0">
                  <c:v>Roxythromycin</c:v>
                </c:pt>
              </c:strCache>
            </c:strRef>
          </c:tx>
          <c:spPr>
            <a:solidFill>
              <a:srgbClr val="0033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CNS!$BO$3:$BO$18</c:f>
              <c:numCache>
                <c:formatCode>0.00</c:formatCode>
                <c:ptCount val="16"/>
                <c:pt idx="0">
                  <c:v>0</c:v>
                </c:pt>
                <c:pt idx="1">
                  <c:v>0</c:v>
                </c:pt>
                <c:pt idx="2">
                  <c:v>6.557377049180328</c:v>
                </c:pt>
                <c:pt idx="3">
                  <c:v>0</c:v>
                </c:pt>
                <c:pt idx="4">
                  <c:v>31.147540983606557</c:v>
                </c:pt>
                <c:pt idx="5">
                  <c:v>4.918032786885246</c:v>
                </c:pt>
                <c:pt idx="6">
                  <c:v>0</c:v>
                </c:pt>
                <c:pt idx="7">
                  <c:v>0</c:v>
                </c:pt>
                <c:pt idx="8">
                  <c:v>0</c:v>
                </c:pt>
                <c:pt idx="9">
                  <c:v>0</c:v>
                </c:pt>
                <c:pt idx="10">
                  <c:v>0</c:v>
                </c:pt>
                <c:pt idx="11">
                  <c:v>57.377049180327866</c:v>
                </c:pt>
                <c:pt idx="12">
                  <c:v>0</c:v>
                </c:pt>
                <c:pt idx="13">
                  <c:v>0</c:v>
                </c:pt>
                <c:pt idx="14">
                  <c:v>0</c:v>
                </c:pt>
                <c:pt idx="15">
                  <c:v>0</c:v>
                </c:pt>
              </c:numCache>
            </c:numRef>
          </c:val>
          <c:extLst>
            <c:ext xmlns:c16="http://schemas.microsoft.com/office/drawing/2014/chart" uri="{C3380CC4-5D6E-409C-BE32-E72D297353CC}">
              <c16:uniqueId val="{00000012-23DC-486E-BF27-BCD6DE95E16C}"/>
            </c:ext>
          </c:extLst>
        </c:ser>
        <c:ser>
          <c:idx val="19"/>
          <c:order val="19"/>
          <c:tx>
            <c:strRef>
              <c:f>CNS!$BP$2</c:f>
              <c:strCache>
                <c:ptCount val="1"/>
                <c:pt idx="0">
                  <c:v>Clindamycin</c:v>
                </c:pt>
              </c:strCache>
            </c:strRef>
          </c:tx>
          <c:spPr>
            <a:solidFill>
              <a:srgbClr val="0066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CNS!$BP$3:$BP$18</c:f>
              <c:numCache>
                <c:formatCode>0.00</c:formatCode>
                <c:ptCount val="16"/>
                <c:pt idx="0">
                  <c:v>0</c:v>
                </c:pt>
                <c:pt idx="1">
                  <c:v>0</c:v>
                </c:pt>
                <c:pt idx="2">
                  <c:v>18.333333333333332</c:v>
                </c:pt>
                <c:pt idx="3">
                  <c:v>36.666666666666664</c:v>
                </c:pt>
                <c:pt idx="4">
                  <c:v>3.3333333333333335</c:v>
                </c:pt>
                <c:pt idx="5">
                  <c:v>5</c:v>
                </c:pt>
                <c:pt idx="6">
                  <c:v>3.3333333333333335</c:v>
                </c:pt>
                <c:pt idx="7">
                  <c:v>0</c:v>
                </c:pt>
                <c:pt idx="8">
                  <c:v>0</c:v>
                </c:pt>
                <c:pt idx="9">
                  <c:v>33.333333333333336</c:v>
                </c:pt>
                <c:pt idx="10">
                  <c:v>0</c:v>
                </c:pt>
                <c:pt idx="11">
                  <c:v>0</c:v>
                </c:pt>
                <c:pt idx="12">
                  <c:v>0</c:v>
                </c:pt>
                <c:pt idx="13">
                  <c:v>0</c:v>
                </c:pt>
                <c:pt idx="14">
                  <c:v>0</c:v>
                </c:pt>
                <c:pt idx="15">
                  <c:v>0</c:v>
                </c:pt>
              </c:numCache>
            </c:numRef>
          </c:val>
          <c:extLst>
            <c:ext xmlns:c16="http://schemas.microsoft.com/office/drawing/2014/chart" uri="{C3380CC4-5D6E-409C-BE32-E72D297353CC}">
              <c16:uniqueId val="{00000013-23DC-486E-BF27-BCD6DE95E16C}"/>
            </c:ext>
          </c:extLst>
        </c:ser>
        <c:ser>
          <c:idx val="20"/>
          <c:order val="20"/>
          <c:tx>
            <c:strRef>
              <c:f>CNS!$BQ$2</c:f>
              <c:strCache>
                <c:ptCount val="1"/>
                <c:pt idx="0">
                  <c:v>Linezolid</c:v>
                </c:pt>
              </c:strCache>
            </c:strRef>
          </c:tx>
          <c:spPr>
            <a:solidFill>
              <a:srgbClr val="FF0066"/>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CNS!$BQ$3:$BQ$18</c:f>
              <c:numCache>
                <c:formatCode>0.00</c:formatCode>
                <c:ptCount val="16"/>
                <c:pt idx="0">
                  <c:v>0</c:v>
                </c:pt>
                <c:pt idx="1">
                  <c:v>0</c:v>
                </c:pt>
                <c:pt idx="2">
                  <c:v>0</c:v>
                </c:pt>
                <c:pt idx="3">
                  <c:v>0</c:v>
                </c:pt>
                <c:pt idx="4">
                  <c:v>1.639344262295082</c:v>
                </c:pt>
                <c:pt idx="5">
                  <c:v>68.852459016393439</c:v>
                </c:pt>
                <c:pt idx="6">
                  <c:v>27.868852459016395</c:v>
                </c:pt>
                <c:pt idx="7">
                  <c:v>1.639344262295082</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4-23DC-486E-BF27-BCD6DE95E16C}"/>
            </c:ext>
          </c:extLst>
        </c:ser>
        <c:ser>
          <c:idx val="21"/>
          <c:order val="21"/>
          <c:tx>
            <c:strRef>
              <c:f>CNS!$BR$2</c:f>
              <c:strCache>
                <c:ptCount val="1"/>
                <c:pt idx="0">
                  <c:v>Vancomycin</c:v>
                </c:pt>
              </c:strCache>
            </c:strRef>
          </c:tx>
          <c:spPr>
            <a:solidFill>
              <a:srgbClr val="CCCC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CNS!$BR$3:$BR$18</c:f>
              <c:numCache>
                <c:formatCode>0.00</c:formatCode>
                <c:ptCount val="16"/>
                <c:pt idx="0">
                  <c:v>0</c:v>
                </c:pt>
                <c:pt idx="1">
                  <c:v>0</c:v>
                </c:pt>
                <c:pt idx="2">
                  <c:v>0</c:v>
                </c:pt>
                <c:pt idx="3">
                  <c:v>0</c:v>
                </c:pt>
                <c:pt idx="4">
                  <c:v>0</c:v>
                </c:pt>
                <c:pt idx="5">
                  <c:v>0</c:v>
                </c:pt>
                <c:pt idx="6">
                  <c:v>54.098360655737707</c:v>
                </c:pt>
                <c:pt idx="7">
                  <c:v>45.901639344262293</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5-23DC-486E-BF27-BCD6DE95E16C}"/>
            </c:ext>
          </c:extLst>
        </c:ser>
        <c:ser>
          <c:idx val="23"/>
          <c:order val="22"/>
          <c:tx>
            <c:strRef>
              <c:f>CNS!$BS$2</c:f>
              <c:strCache>
                <c:ptCount val="1"/>
                <c:pt idx="0">
                  <c:v>Teicoplanin</c:v>
                </c:pt>
              </c:strCache>
            </c:strRef>
          </c:tx>
          <c:spPr>
            <a:solidFill>
              <a:srgbClr val="336699"/>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CNS!$BS$3:$BS$18</c:f>
              <c:numCache>
                <c:formatCode>0.00</c:formatCode>
                <c:ptCount val="16"/>
                <c:pt idx="0">
                  <c:v>0</c:v>
                </c:pt>
                <c:pt idx="1">
                  <c:v>0</c:v>
                </c:pt>
                <c:pt idx="2">
                  <c:v>0</c:v>
                </c:pt>
                <c:pt idx="3">
                  <c:v>4.918032786885246</c:v>
                </c:pt>
                <c:pt idx="4">
                  <c:v>0</c:v>
                </c:pt>
                <c:pt idx="5">
                  <c:v>19.672131147540984</c:v>
                </c:pt>
                <c:pt idx="6">
                  <c:v>29.508196721311474</c:v>
                </c:pt>
                <c:pt idx="7">
                  <c:v>29.508196721311474</c:v>
                </c:pt>
                <c:pt idx="8">
                  <c:v>16.393442622950818</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6-23DC-486E-BF27-BCD6DE95E16C}"/>
            </c:ext>
          </c:extLst>
        </c:ser>
        <c:ser>
          <c:idx val="22"/>
          <c:order val="23"/>
          <c:tx>
            <c:strRef>
              <c:f>CNS!$BT$2</c:f>
              <c:strCache>
                <c:ptCount val="1"/>
                <c:pt idx="0">
                  <c:v>Tigecyclin</c:v>
                </c:pt>
              </c:strCache>
            </c:strRef>
          </c:tx>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CNS!$BT$3:$BT$18</c:f>
              <c:numCache>
                <c:formatCode>0.00</c:formatCode>
                <c:ptCount val="16"/>
                <c:pt idx="0">
                  <c:v>0</c:v>
                </c:pt>
                <c:pt idx="1">
                  <c:v>49.180327868852459</c:v>
                </c:pt>
                <c:pt idx="2">
                  <c:v>0</c:v>
                </c:pt>
                <c:pt idx="3">
                  <c:v>40.983606557377051</c:v>
                </c:pt>
                <c:pt idx="4">
                  <c:v>9.8360655737704921</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7-23DC-486E-BF27-BCD6DE95E16C}"/>
            </c:ext>
          </c:extLst>
        </c:ser>
        <c:dLbls>
          <c:showLegendKey val="0"/>
          <c:showVal val="0"/>
          <c:showCatName val="0"/>
          <c:showSerName val="0"/>
          <c:showPercent val="0"/>
          <c:showBubbleSize val="0"/>
        </c:dLbls>
        <c:gapWidth val="150"/>
        <c:shape val="box"/>
        <c:axId val="83778560"/>
        <c:axId val="83788928"/>
        <c:axId val="83780032"/>
      </c:bar3DChart>
      <c:catAx>
        <c:axId val="83778560"/>
        <c:scaling>
          <c:orientation val="minMax"/>
        </c:scaling>
        <c:delete val="0"/>
        <c:axPos val="b"/>
        <c:majorGridlines/>
        <c:title>
          <c:tx>
            <c:rich>
              <a:bodyPr/>
              <a:lstStyle/>
              <a:p>
                <a:pPr>
                  <a:defRPr sz="1400"/>
                </a:pPr>
                <a:r>
                  <a:rPr lang="en-US" sz="1400"/>
                  <a:t>mg/L</a:t>
                </a:r>
              </a:p>
            </c:rich>
          </c:tx>
          <c:layout>
            <c:manualLayout>
              <c:xMode val="edge"/>
              <c:yMode val="edge"/>
              <c:x val="0.27627548420983611"/>
              <c:y val="0.85222767787200016"/>
            </c:manualLayout>
          </c:layout>
          <c:overlay val="0"/>
        </c:title>
        <c:numFmt formatCode="General" sourceLinked="1"/>
        <c:majorTickMark val="out"/>
        <c:minorTickMark val="none"/>
        <c:tickLblPos val="nextTo"/>
        <c:txPr>
          <a:bodyPr rot="-5400000" vert="horz"/>
          <a:lstStyle/>
          <a:p>
            <a:pPr>
              <a:defRPr sz="1000"/>
            </a:pPr>
            <a:endParaRPr lang="de-DE"/>
          </a:p>
        </c:txPr>
        <c:crossAx val="83788928"/>
        <c:crosses val="autoZero"/>
        <c:auto val="1"/>
        <c:lblAlgn val="ctr"/>
        <c:lblOffset val="100"/>
        <c:tickLblSkip val="1"/>
        <c:noMultiLvlLbl val="0"/>
      </c:catAx>
      <c:valAx>
        <c:axId val="83788928"/>
        <c:scaling>
          <c:orientation val="minMax"/>
        </c:scaling>
        <c:delete val="0"/>
        <c:axPos val="l"/>
        <c:majorGridlines/>
        <c:numFmt formatCode="0.00" sourceLinked="1"/>
        <c:majorTickMark val="out"/>
        <c:minorTickMark val="none"/>
        <c:tickLblPos val="nextTo"/>
        <c:crossAx val="83778560"/>
        <c:crossesAt val="1"/>
        <c:crossBetween val="between"/>
      </c:valAx>
      <c:serAx>
        <c:axId val="83780032"/>
        <c:scaling>
          <c:orientation val="minMax"/>
        </c:scaling>
        <c:delete val="0"/>
        <c:axPos val="b"/>
        <c:title>
          <c:tx>
            <c:rich>
              <a:bodyPr rot="0" vert="horz"/>
              <a:lstStyle/>
              <a:p>
                <a:pPr>
                  <a:defRPr sz="1400"/>
                </a:pPr>
                <a:r>
                  <a:rPr lang="en-US" sz="1400"/>
                  <a:t>%</a:t>
                </a:r>
              </a:p>
            </c:rich>
          </c:tx>
          <c:layout>
            <c:manualLayout>
              <c:xMode val="edge"/>
              <c:yMode val="edge"/>
              <c:x val="5.9533213558209279E-2"/>
              <c:y val="0.61283221764991591"/>
            </c:manualLayout>
          </c:layout>
          <c:overlay val="0"/>
        </c:title>
        <c:majorTickMark val="out"/>
        <c:minorTickMark val="none"/>
        <c:tickLblPos val="nextTo"/>
        <c:txPr>
          <a:bodyPr rot="1500000" vert="horz"/>
          <a:lstStyle/>
          <a:p>
            <a:pPr>
              <a:defRPr sz="1200"/>
            </a:pPr>
            <a:endParaRPr lang="de-DE"/>
          </a:p>
        </c:txPr>
        <c:crossAx val="83788928"/>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4.809831841885906E-2"/>
          <c:y val="2.2445554061839842E-2"/>
          <c:w val="0.91693120865291411"/>
          <c:h val="0.85151616413801923"/>
        </c:manualLayout>
      </c:layout>
      <c:bar3DChart>
        <c:barDir val="col"/>
        <c:grouping val="standard"/>
        <c:varyColors val="0"/>
        <c:ser>
          <c:idx val="0"/>
          <c:order val="0"/>
          <c:tx>
            <c:strRef>
              <c:f>CNS!$AW$35</c:f>
              <c:strCache>
                <c:ptCount val="1"/>
                <c:pt idx="0">
                  <c:v>Penicillin G</c:v>
                </c:pt>
              </c:strCache>
            </c:strRef>
          </c:tx>
          <c:spPr>
            <a:solidFill>
              <a:srgbClr val="C00000"/>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CNS!$AW$36:$AW$51</c:f>
              <c:numCache>
                <c:formatCode>0.00</c:formatCode>
                <c:ptCount val="16"/>
                <c:pt idx="0">
                  <c:v>0</c:v>
                </c:pt>
                <c:pt idx="1">
                  <c:v>0</c:v>
                </c:pt>
                <c:pt idx="2">
                  <c:v>0</c:v>
                </c:pt>
                <c:pt idx="3">
                  <c:v>0</c:v>
                </c:pt>
                <c:pt idx="4">
                  <c:v>0</c:v>
                </c:pt>
                <c:pt idx="5">
                  <c:v>0</c:v>
                </c:pt>
                <c:pt idx="6">
                  <c:v>0</c:v>
                </c:pt>
                <c:pt idx="7">
                  <c:v>0</c:v>
                </c:pt>
                <c:pt idx="8">
                  <c:v>0</c:v>
                </c:pt>
                <c:pt idx="9">
                  <c:v>100</c:v>
                </c:pt>
                <c:pt idx="10">
                  <c:v>0</c:v>
                </c:pt>
                <c:pt idx="11">
                  <c:v>0</c:v>
                </c:pt>
                <c:pt idx="12">
                  <c:v>0</c:v>
                </c:pt>
                <c:pt idx="13">
                  <c:v>0</c:v>
                </c:pt>
                <c:pt idx="14">
                  <c:v>0</c:v>
                </c:pt>
                <c:pt idx="15">
                  <c:v>0</c:v>
                </c:pt>
              </c:numCache>
            </c:numRef>
          </c:val>
          <c:extLst>
            <c:ext xmlns:c16="http://schemas.microsoft.com/office/drawing/2014/chart" uri="{C3380CC4-5D6E-409C-BE32-E72D297353CC}">
              <c16:uniqueId val="{00000000-7487-4B33-BA18-17A2A5F72E36}"/>
            </c:ext>
          </c:extLst>
        </c:ser>
        <c:ser>
          <c:idx val="1"/>
          <c:order val="1"/>
          <c:tx>
            <c:strRef>
              <c:f>CNS!$AX$35</c:f>
              <c:strCache>
                <c:ptCount val="1"/>
                <c:pt idx="0">
                  <c:v>Oxacillin</c:v>
                </c:pt>
              </c:strCache>
            </c:strRef>
          </c:tx>
          <c:spPr>
            <a:solidFill>
              <a:srgbClr val="FF0000"/>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CNS!$AX$36:$AX$51</c:f>
              <c:numCache>
                <c:formatCode>0.00</c:formatCode>
                <c:ptCount val="16"/>
                <c:pt idx="0">
                  <c:v>0</c:v>
                </c:pt>
                <c:pt idx="1">
                  <c:v>0</c:v>
                </c:pt>
                <c:pt idx="2">
                  <c:v>0</c:v>
                </c:pt>
                <c:pt idx="3">
                  <c:v>0</c:v>
                </c:pt>
                <c:pt idx="4">
                  <c:v>0</c:v>
                </c:pt>
                <c:pt idx="5">
                  <c:v>0</c:v>
                </c:pt>
                <c:pt idx="6">
                  <c:v>0</c:v>
                </c:pt>
                <c:pt idx="7">
                  <c:v>0</c:v>
                </c:pt>
                <c:pt idx="8">
                  <c:v>0</c:v>
                </c:pt>
                <c:pt idx="9">
                  <c:v>0</c:v>
                </c:pt>
                <c:pt idx="10">
                  <c:v>100</c:v>
                </c:pt>
                <c:pt idx="11">
                  <c:v>0</c:v>
                </c:pt>
                <c:pt idx="12">
                  <c:v>0</c:v>
                </c:pt>
                <c:pt idx="13">
                  <c:v>0</c:v>
                </c:pt>
                <c:pt idx="14">
                  <c:v>0</c:v>
                </c:pt>
                <c:pt idx="15">
                  <c:v>0</c:v>
                </c:pt>
              </c:numCache>
            </c:numRef>
          </c:val>
          <c:extLst>
            <c:ext xmlns:c16="http://schemas.microsoft.com/office/drawing/2014/chart" uri="{C3380CC4-5D6E-409C-BE32-E72D297353CC}">
              <c16:uniqueId val="{00000001-7487-4B33-BA18-17A2A5F72E36}"/>
            </c:ext>
          </c:extLst>
        </c:ser>
        <c:ser>
          <c:idx val="2"/>
          <c:order val="2"/>
          <c:tx>
            <c:strRef>
              <c:f>CNS!$AY$35</c:f>
              <c:strCache>
                <c:ptCount val="1"/>
                <c:pt idx="0">
                  <c:v>Ampicillin/ Sulbactam</c:v>
                </c:pt>
              </c:strCache>
            </c:strRef>
          </c:tx>
          <c:spPr>
            <a:solidFill>
              <a:srgbClr val="FF9900"/>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CNS!$AY$36:$AY$51</c:f>
              <c:numCache>
                <c:formatCode>0.00</c:formatCode>
                <c:ptCount val="16"/>
                <c:pt idx="0">
                  <c:v>0</c:v>
                </c:pt>
                <c:pt idx="1">
                  <c:v>0</c:v>
                </c:pt>
                <c:pt idx="2">
                  <c:v>0</c:v>
                </c:pt>
                <c:pt idx="3">
                  <c:v>0</c:v>
                </c:pt>
                <c:pt idx="4">
                  <c:v>0</c:v>
                </c:pt>
                <c:pt idx="5">
                  <c:v>0</c:v>
                </c:pt>
                <c:pt idx="6">
                  <c:v>0</c:v>
                </c:pt>
                <c:pt idx="7">
                  <c:v>0</c:v>
                </c:pt>
                <c:pt idx="8">
                  <c:v>0</c:v>
                </c:pt>
                <c:pt idx="9">
                  <c:v>0</c:v>
                </c:pt>
                <c:pt idx="10">
                  <c:v>0</c:v>
                </c:pt>
                <c:pt idx="11">
                  <c:v>50</c:v>
                </c:pt>
                <c:pt idx="12">
                  <c:v>50</c:v>
                </c:pt>
                <c:pt idx="13">
                  <c:v>0</c:v>
                </c:pt>
                <c:pt idx="14">
                  <c:v>0</c:v>
                </c:pt>
                <c:pt idx="15">
                  <c:v>0</c:v>
                </c:pt>
              </c:numCache>
            </c:numRef>
          </c:val>
          <c:extLst>
            <c:ext xmlns:c16="http://schemas.microsoft.com/office/drawing/2014/chart" uri="{C3380CC4-5D6E-409C-BE32-E72D297353CC}">
              <c16:uniqueId val="{00000002-7487-4B33-BA18-17A2A5F72E36}"/>
            </c:ext>
          </c:extLst>
        </c:ser>
        <c:ser>
          <c:idx val="3"/>
          <c:order val="3"/>
          <c:tx>
            <c:strRef>
              <c:f>CNS!$AZ$35</c:f>
              <c:strCache>
                <c:ptCount val="1"/>
                <c:pt idx="0">
                  <c:v>Piperacillin/ Tazobactam</c:v>
                </c:pt>
              </c:strCache>
            </c:strRef>
          </c:tx>
          <c:spPr>
            <a:solidFill>
              <a:srgbClr val="CC9900"/>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CNS!$AZ$36:$AZ$51</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100</c:v>
                </c:pt>
                <c:pt idx="14">
                  <c:v>0</c:v>
                </c:pt>
                <c:pt idx="15">
                  <c:v>0</c:v>
                </c:pt>
              </c:numCache>
            </c:numRef>
          </c:val>
          <c:extLst>
            <c:ext xmlns:c16="http://schemas.microsoft.com/office/drawing/2014/chart" uri="{C3380CC4-5D6E-409C-BE32-E72D297353CC}">
              <c16:uniqueId val="{00000003-7487-4B33-BA18-17A2A5F72E36}"/>
            </c:ext>
          </c:extLst>
        </c:ser>
        <c:ser>
          <c:idx val="4"/>
          <c:order val="4"/>
          <c:tx>
            <c:strRef>
              <c:f>CNS!$BA$35</c:f>
              <c:strCache>
                <c:ptCount val="1"/>
                <c:pt idx="0">
                  <c:v>Cefotaxim</c:v>
                </c:pt>
              </c:strCache>
            </c:strRef>
          </c:tx>
          <c:spPr>
            <a:solidFill>
              <a:srgbClr val="660066"/>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CNS!$BA$36:$BA$51</c:f>
              <c:numCache>
                <c:formatCode>0.00</c:formatCode>
                <c:ptCount val="16"/>
                <c:pt idx="0">
                  <c:v>0</c:v>
                </c:pt>
                <c:pt idx="1">
                  <c:v>0</c:v>
                </c:pt>
                <c:pt idx="2">
                  <c:v>0</c:v>
                </c:pt>
                <c:pt idx="3">
                  <c:v>0</c:v>
                </c:pt>
                <c:pt idx="4">
                  <c:v>0</c:v>
                </c:pt>
                <c:pt idx="5">
                  <c:v>0</c:v>
                </c:pt>
                <c:pt idx="6">
                  <c:v>0</c:v>
                </c:pt>
                <c:pt idx="7">
                  <c:v>0</c:v>
                </c:pt>
                <c:pt idx="8">
                  <c:v>0</c:v>
                </c:pt>
                <c:pt idx="9">
                  <c:v>0</c:v>
                </c:pt>
                <c:pt idx="10">
                  <c:v>100</c:v>
                </c:pt>
                <c:pt idx="11">
                  <c:v>0</c:v>
                </c:pt>
                <c:pt idx="12">
                  <c:v>0</c:v>
                </c:pt>
                <c:pt idx="13">
                  <c:v>0</c:v>
                </c:pt>
                <c:pt idx="14">
                  <c:v>0</c:v>
                </c:pt>
                <c:pt idx="15">
                  <c:v>0</c:v>
                </c:pt>
              </c:numCache>
            </c:numRef>
          </c:val>
          <c:extLst>
            <c:ext xmlns:c16="http://schemas.microsoft.com/office/drawing/2014/chart" uri="{C3380CC4-5D6E-409C-BE32-E72D297353CC}">
              <c16:uniqueId val="{00000004-7487-4B33-BA18-17A2A5F72E36}"/>
            </c:ext>
          </c:extLst>
        </c:ser>
        <c:ser>
          <c:idx val="6"/>
          <c:order val="5"/>
          <c:tx>
            <c:strRef>
              <c:f>CNS!$BB$35</c:f>
              <c:strCache>
                <c:ptCount val="1"/>
                <c:pt idx="0">
                  <c:v>Cefuroxim</c:v>
                </c:pt>
              </c:strCache>
            </c:strRef>
          </c:tx>
          <c:spPr>
            <a:solidFill>
              <a:srgbClr val="800080"/>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CNS!$BB$36:$BB$51</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100</c:v>
                </c:pt>
                <c:pt idx="13">
                  <c:v>0</c:v>
                </c:pt>
                <c:pt idx="14">
                  <c:v>0</c:v>
                </c:pt>
                <c:pt idx="15">
                  <c:v>0</c:v>
                </c:pt>
              </c:numCache>
            </c:numRef>
          </c:val>
          <c:extLst>
            <c:ext xmlns:c16="http://schemas.microsoft.com/office/drawing/2014/chart" uri="{C3380CC4-5D6E-409C-BE32-E72D297353CC}">
              <c16:uniqueId val="{00000005-7487-4B33-BA18-17A2A5F72E36}"/>
            </c:ext>
          </c:extLst>
        </c:ser>
        <c:ser>
          <c:idx val="5"/>
          <c:order val="6"/>
          <c:tx>
            <c:strRef>
              <c:f>CNS!$BC$35</c:f>
              <c:strCache>
                <c:ptCount val="1"/>
                <c:pt idx="0">
                  <c:v>Imipenem</c:v>
                </c:pt>
              </c:strCache>
            </c:strRef>
          </c:tx>
          <c:spPr>
            <a:solidFill>
              <a:srgbClr val="000099"/>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CNS!$BC$36:$BC$51</c:f>
              <c:numCache>
                <c:formatCode>0.00</c:formatCode>
                <c:ptCount val="16"/>
                <c:pt idx="0">
                  <c:v>0</c:v>
                </c:pt>
                <c:pt idx="1">
                  <c:v>0</c:v>
                </c:pt>
                <c:pt idx="2">
                  <c:v>0</c:v>
                </c:pt>
                <c:pt idx="3">
                  <c:v>0</c:v>
                </c:pt>
                <c:pt idx="4">
                  <c:v>0</c:v>
                </c:pt>
                <c:pt idx="5">
                  <c:v>0</c:v>
                </c:pt>
                <c:pt idx="6">
                  <c:v>0</c:v>
                </c:pt>
                <c:pt idx="7">
                  <c:v>0</c:v>
                </c:pt>
                <c:pt idx="8">
                  <c:v>0</c:v>
                </c:pt>
                <c:pt idx="9">
                  <c:v>0</c:v>
                </c:pt>
                <c:pt idx="10">
                  <c:v>0</c:v>
                </c:pt>
                <c:pt idx="11">
                  <c:v>100</c:v>
                </c:pt>
                <c:pt idx="12">
                  <c:v>0</c:v>
                </c:pt>
                <c:pt idx="13">
                  <c:v>0</c:v>
                </c:pt>
                <c:pt idx="14">
                  <c:v>0</c:v>
                </c:pt>
                <c:pt idx="15">
                  <c:v>0</c:v>
                </c:pt>
              </c:numCache>
            </c:numRef>
          </c:val>
          <c:extLst>
            <c:ext xmlns:c16="http://schemas.microsoft.com/office/drawing/2014/chart" uri="{C3380CC4-5D6E-409C-BE32-E72D297353CC}">
              <c16:uniqueId val="{00000006-7487-4B33-BA18-17A2A5F72E36}"/>
            </c:ext>
          </c:extLst>
        </c:ser>
        <c:ser>
          <c:idx val="7"/>
          <c:order val="7"/>
          <c:tx>
            <c:strRef>
              <c:f>CNS!$BD$35</c:f>
              <c:strCache>
                <c:ptCount val="1"/>
                <c:pt idx="0">
                  <c:v>Meropenem</c:v>
                </c:pt>
              </c:strCache>
            </c:strRef>
          </c:tx>
          <c:spPr>
            <a:solidFill>
              <a:srgbClr val="3333FF"/>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CNS!$BD$36:$BD$51</c:f>
              <c:numCache>
                <c:formatCode>0.00</c:formatCode>
                <c:ptCount val="16"/>
                <c:pt idx="0">
                  <c:v>0</c:v>
                </c:pt>
                <c:pt idx="1">
                  <c:v>0</c:v>
                </c:pt>
                <c:pt idx="2">
                  <c:v>0</c:v>
                </c:pt>
                <c:pt idx="3">
                  <c:v>0</c:v>
                </c:pt>
                <c:pt idx="4">
                  <c:v>0</c:v>
                </c:pt>
                <c:pt idx="5">
                  <c:v>0</c:v>
                </c:pt>
                <c:pt idx="6">
                  <c:v>0</c:v>
                </c:pt>
                <c:pt idx="7">
                  <c:v>0</c:v>
                </c:pt>
                <c:pt idx="8">
                  <c:v>0</c:v>
                </c:pt>
                <c:pt idx="9">
                  <c:v>0</c:v>
                </c:pt>
                <c:pt idx="10">
                  <c:v>0</c:v>
                </c:pt>
                <c:pt idx="11">
                  <c:v>100</c:v>
                </c:pt>
                <c:pt idx="12">
                  <c:v>0</c:v>
                </c:pt>
                <c:pt idx="13">
                  <c:v>0</c:v>
                </c:pt>
                <c:pt idx="14">
                  <c:v>0</c:v>
                </c:pt>
                <c:pt idx="15">
                  <c:v>0</c:v>
                </c:pt>
              </c:numCache>
            </c:numRef>
          </c:val>
          <c:extLst>
            <c:ext xmlns:c16="http://schemas.microsoft.com/office/drawing/2014/chart" uri="{C3380CC4-5D6E-409C-BE32-E72D297353CC}">
              <c16:uniqueId val="{00000007-7487-4B33-BA18-17A2A5F72E36}"/>
            </c:ext>
          </c:extLst>
        </c:ser>
        <c:ser>
          <c:idx val="8"/>
          <c:order val="8"/>
          <c:tx>
            <c:strRef>
              <c:f>CNS!$BE$35</c:f>
              <c:strCache>
                <c:ptCount val="1"/>
                <c:pt idx="0">
                  <c:v>Amikacin</c:v>
                </c:pt>
              </c:strCache>
            </c:strRef>
          </c:tx>
          <c:spPr>
            <a:solidFill>
              <a:srgbClr val="990099"/>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CNS!$BE$36:$BE$51</c:f>
              <c:numCache>
                <c:formatCode>0.00</c:formatCode>
                <c:ptCount val="16"/>
                <c:pt idx="0">
                  <c:v>0</c:v>
                </c:pt>
                <c:pt idx="1">
                  <c:v>0</c:v>
                </c:pt>
                <c:pt idx="2">
                  <c:v>0</c:v>
                </c:pt>
                <c:pt idx="3">
                  <c:v>0</c:v>
                </c:pt>
                <c:pt idx="4">
                  <c:v>0</c:v>
                </c:pt>
                <c:pt idx="5">
                  <c:v>0</c:v>
                </c:pt>
                <c:pt idx="6">
                  <c:v>16.666666666666668</c:v>
                </c:pt>
                <c:pt idx="7">
                  <c:v>33.333333333333336</c:v>
                </c:pt>
                <c:pt idx="8">
                  <c:v>16.666666666666668</c:v>
                </c:pt>
                <c:pt idx="9">
                  <c:v>33.333333333333336</c:v>
                </c:pt>
                <c:pt idx="10">
                  <c:v>0</c:v>
                </c:pt>
                <c:pt idx="11">
                  <c:v>0</c:v>
                </c:pt>
                <c:pt idx="12">
                  <c:v>0</c:v>
                </c:pt>
                <c:pt idx="13">
                  <c:v>0</c:v>
                </c:pt>
                <c:pt idx="14">
                  <c:v>0</c:v>
                </c:pt>
                <c:pt idx="15">
                  <c:v>0</c:v>
                </c:pt>
              </c:numCache>
            </c:numRef>
          </c:val>
          <c:extLst>
            <c:ext xmlns:c16="http://schemas.microsoft.com/office/drawing/2014/chart" uri="{C3380CC4-5D6E-409C-BE32-E72D297353CC}">
              <c16:uniqueId val="{00000008-7487-4B33-BA18-17A2A5F72E36}"/>
            </c:ext>
          </c:extLst>
        </c:ser>
        <c:ser>
          <c:idx val="9"/>
          <c:order val="9"/>
          <c:tx>
            <c:strRef>
              <c:f>CNS!$BF$35</c:f>
              <c:strCache>
                <c:ptCount val="1"/>
                <c:pt idx="0">
                  <c:v>Gentamicin</c:v>
                </c:pt>
              </c:strCache>
            </c:strRef>
          </c:tx>
          <c:spPr>
            <a:solidFill>
              <a:srgbClr val="000066"/>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CNS!$BF$36:$BF$51</c:f>
              <c:numCache>
                <c:formatCode>0.00</c:formatCode>
                <c:ptCount val="16"/>
                <c:pt idx="0">
                  <c:v>0</c:v>
                </c:pt>
                <c:pt idx="1">
                  <c:v>0</c:v>
                </c:pt>
                <c:pt idx="2">
                  <c:v>0</c:v>
                </c:pt>
                <c:pt idx="3">
                  <c:v>0</c:v>
                </c:pt>
                <c:pt idx="4">
                  <c:v>0</c:v>
                </c:pt>
                <c:pt idx="5">
                  <c:v>0</c:v>
                </c:pt>
                <c:pt idx="6">
                  <c:v>0</c:v>
                </c:pt>
                <c:pt idx="7">
                  <c:v>0</c:v>
                </c:pt>
                <c:pt idx="8">
                  <c:v>0</c:v>
                </c:pt>
                <c:pt idx="9">
                  <c:v>16.666666666666668</c:v>
                </c:pt>
                <c:pt idx="10">
                  <c:v>83.333333333333329</c:v>
                </c:pt>
                <c:pt idx="11">
                  <c:v>0</c:v>
                </c:pt>
                <c:pt idx="12">
                  <c:v>0</c:v>
                </c:pt>
                <c:pt idx="13">
                  <c:v>0</c:v>
                </c:pt>
                <c:pt idx="14">
                  <c:v>0</c:v>
                </c:pt>
                <c:pt idx="15">
                  <c:v>0</c:v>
                </c:pt>
              </c:numCache>
            </c:numRef>
          </c:val>
          <c:extLst>
            <c:ext xmlns:c16="http://schemas.microsoft.com/office/drawing/2014/chart" uri="{C3380CC4-5D6E-409C-BE32-E72D297353CC}">
              <c16:uniqueId val="{00000009-7487-4B33-BA18-17A2A5F72E36}"/>
            </c:ext>
          </c:extLst>
        </c:ser>
        <c:ser>
          <c:idx val="10"/>
          <c:order val="10"/>
          <c:tx>
            <c:strRef>
              <c:f>CNS!$BG$35</c:f>
              <c:strCache>
                <c:ptCount val="1"/>
                <c:pt idx="0">
                  <c:v>Fosfomycin</c:v>
                </c:pt>
              </c:strCache>
            </c:strRef>
          </c:tx>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CNS!$BG$36:$BG$51</c:f>
              <c:numCache>
                <c:formatCode>0.00</c:formatCode>
                <c:ptCount val="16"/>
                <c:pt idx="0">
                  <c:v>0</c:v>
                </c:pt>
                <c:pt idx="1">
                  <c:v>0</c:v>
                </c:pt>
                <c:pt idx="2">
                  <c:v>0</c:v>
                </c:pt>
                <c:pt idx="3">
                  <c:v>0</c:v>
                </c:pt>
                <c:pt idx="4">
                  <c:v>0</c:v>
                </c:pt>
                <c:pt idx="5">
                  <c:v>0</c:v>
                </c:pt>
                <c:pt idx="6">
                  <c:v>0</c:v>
                </c:pt>
                <c:pt idx="7">
                  <c:v>0</c:v>
                </c:pt>
                <c:pt idx="8">
                  <c:v>0</c:v>
                </c:pt>
                <c:pt idx="9">
                  <c:v>0</c:v>
                </c:pt>
                <c:pt idx="10">
                  <c:v>100</c:v>
                </c:pt>
                <c:pt idx="11">
                  <c:v>0</c:v>
                </c:pt>
                <c:pt idx="12">
                  <c:v>0</c:v>
                </c:pt>
                <c:pt idx="13">
                  <c:v>0</c:v>
                </c:pt>
                <c:pt idx="14">
                  <c:v>0</c:v>
                </c:pt>
                <c:pt idx="15">
                  <c:v>0</c:v>
                </c:pt>
              </c:numCache>
            </c:numRef>
          </c:val>
          <c:extLst>
            <c:ext xmlns:c16="http://schemas.microsoft.com/office/drawing/2014/chart" uri="{C3380CC4-5D6E-409C-BE32-E72D297353CC}">
              <c16:uniqueId val="{0000000A-7487-4B33-BA18-17A2A5F72E36}"/>
            </c:ext>
          </c:extLst>
        </c:ser>
        <c:ser>
          <c:idx val="11"/>
          <c:order val="11"/>
          <c:tx>
            <c:strRef>
              <c:f>CNS!$BH$35</c:f>
              <c:strCache>
                <c:ptCount val="1"/>
                <c:pt idx="0">
                  <c:v>Cotrimoxazol</c:v>
                </c:pt>
              </c:strCache>
            </c:strRef>
          </c:tx>
          <c:spPr>
            <a:solidFill>
              <a:srgbClr val="000099"/>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CNS!$BH$36:$BH$51</c:f>
              <c:numCache>
                <c:formatCode>0.00</c:formatCode>
                <c:ptCount val="16"/>
                <c:pt idx="0">
                  <c:v>0</c:v>
                </c:pt>
                <c:pt idx="1">
                  <c:v>0</c:v>
                </c:pt>
                <c:pt idx="2">
                  <c:v>0</c:v>
                </c:pt>
                <c:pt idx="3">
                  <c:v>0</c:v>
                </c:pt>
                <c:pt idx="4">
                  <c:v>0</c:v>
                </c:pt>
                <c:pt idx="5">
                  <c:v>0</c:v>
                </c:pt>
                <c:pt idx="6">
                  <c:v>0</c:v>
                </c:pt>
                <c:pt idx="7">
                  <c:v>0</c:v>
                </c:pt>
                <c:pt idx="8">
                  <c:v>0</c:v>
                </c:pt>
                <c:pt idx="9">
                  <c:v>0</c:v>
                </c:pt>
                <c:pt idx="10">
                  <c:v>33.333333333333336</c:v>
                </c:pt>
                <c:pt idx="11">
                  <c:v>66.666666666666671</c:v>
                </c:pt>
                <c:pt idx="12">
                  <c:v>0</c:v>
                </c:pt>
                <c:pt idx="13">
                  <c:v>0</c:v>
                </c:pt>
                <c:pt idx="14">
                  <c:v>0</c:v>
                </c:pt>
                <c:pt idx="15">
                  <c:v>0</c:v>
                </c:pt>
              </c:numCache>
            </c:numRef>
          </c:val>
          <c:extLst>
            <c:ext xmlns:c16="http://schemas.microsoft.com/office/drawing/2014/chart" uri="{C3380CC4-5D6E-409C-BE32-E72D297353CC}">
              <c16:uniqueId val="{0000000B-7487-4B33-BA18-17A2A5F72E36}"/>
            </c:ext>
          </c:extLst>
        </c:ser>
        <c:ser>
          <c:idx val="12"/>
          <c:order val="12"/>
          <c:tx>
            <c:strRef>
              <c:f>CNS!$BI$35</c:f>
              <c:strCache>
                <c:ptCount val="1"/>
                <c:pt idx="0">
                  <c:v>Ciprofloxacin</c:v>
                </c:pt>
              </c:strCache>
            </c:strRef>
          </c:tx>
          <c:spPr>
            <a:solidFill>
              <a:srgbClr val="003300"/>
            </a:solidFill>
            <a:ln>
              <a:solidFill>
                <a:srgbClr val="00FF00"/>
              </a:solidFill>
            </a:ln>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CNS!$BI$36:$BI$51</c:f>
              <c:numCache>
                <c:formatCode>0.00</c:formatCode>
                <c:ptCount val="16"/>
                <c:pt idx="0">
                  <c:v>0</c:v>
                </c:pt>
                <c:pt idx="1">
                  <c:v>0</c:v>
                </c:pt>
                <c:pt idx="2">
                  <c:v>0</c:v>
                </c:pt>
                <c:pt idx="3">
                  <c:v>0</c:v>
                </c:pt>
                <c:pt idx="4">
                  <c:v>0</c:v>
                </c:pt>
                <c:pt idx="5">
                  <c:v>0</c:v>
                </c:pt>
                <c:pt idx="6">
                  <c:v>0</c:v>
                </c:pt>
                <c:pt idx="7">
                  <c:v>0</c:v>
                </c:pt>
                <c:pt idx="8">
                  <c:v>0</c:v>
                </c:pt>
                <c:pt idx="9">
                  <c:v>100</c:v>
                </c:pt>
                <c:pt idx="10">
                  <c:v>0</c:v>
                </c:pt>
                <c:pt idx="11">
                  <c:v>0</c:v>
                </c:pt>
                <c:pt idx="12">
                  <c:v>0</c:v>
                </c:pt>
                <c:pt idx="13">
                  <c:v>0</c:v>
                </c:pt>
                <c:pt idx="14">
                  <c:v>0</c:v>
                </c:pt>
                <c:pt idx="15">
                  <c:v>0</c:v>
                </c:pt>
              </c:numCache>
            </c:numRef>
          </c:val>
          <c:extLst>
            <c:ext xmlns:c16="http://schemas.microsoft.com/office/drawing/2014/chart" uri="{C3380CC4-5D6E-409C-BE32-E72D297353CC}">
              <c16:uniqueId val="{0000000C-7487-4B33-BA18-17A2A5F72E36}"/>
            </c:ext>
          </c:extLst>
        </c:ser>
        <c:ser>
          <c:idx val="13"/>
          <c:order val="13"/>
          <c:tx>
            <c:strRef>
              <c:f>CNS!$BJ$35</c:f>
              <c:strCache>
                <c:ptCount val="1"/>
                <c:pt idx="0">
                  <c:v>Levofloxacin</c:v>
                </c:pt>
              </c:strCache>
            </c:strRef>
          </c:tx>
          <c:spPr>
            <a:solidFill>
              <a:srgbClr val="336600"/>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CNS!$BJ$36:$BJ$51</c:f>
              <c:numCache>
                <c:formatCode>0.00</c:formatCode>
                <c:ptCount val="16"/>
                <c:pt idx="0">
                  <c:v>0</c:v>
                </c:pt>
                <c:pt idx="1">
                  <c:v>0</c:v>
                </c:pt>
                <c:pt idx="2">
                  <c:v>0</c:v>
                </c:pt>
                <c:pt idx="3">
                  <c:v>0</c:v>
                </c:pt>
                <c:pt idx="4">
                  <c:v>0</c:v>
                </c:pt>
                <c:pt idx="5">
                  <c:v>0</c:v>
                </c:pt>
                <c:pt idx="6">
                  <c:v>0</c:v>
                </c:pt>
                <c:pt idx="7">
                  <c:v>0</c:v>
                </c:pt>
                <c:pt idx="8">
                  <c:v>16.666666666666668</c:v>
                </c:pt>
                <c:pt idx="9">
                  <c:v>16.666666666666668</c:v>
                </c:pt>
                <c:pt idx="10">
                  <c:v>66.666666666666671</c:v>
                </c:pt>
                <c:pt idx="11">
                  <c:v>0</c:v>
                </c:pt>
                <c:pt idx="12">
                  <c:v>0</c:v>
                </c:pt>
                <c:pt idx="13">
                  <c:v>0</c:v>
                </c:pt>
                <c:pt idx="14">
                  <c:v>0</c:v>
                </c:pt>
                <c:pt idx="15">
                  <c:v>0</c:v>
                </c:pt>
              </c:numCache>
            </c:numRef>
          </c:val>
          <c:extLst>
            <c:ext xmlns:c16="http://schemas.microsoft.com/office/drawing/2014/chart" uri="{C3380CC4-5D6E-409C-BE32-E72D297353CC}">
              <c16:uniqueId val="{0000000D-7487-4B33-BA18-17A2A5F72E36}"/>
            </c:ext>
          </c:extLst>
        </c:ser>
        <c:ser>
          <c:idx val="14"/>
          <c:order val="14"/>
          <c:tx>
            <c:strRef>
              <c:f>CNS!$BK$35</c:f>
              <c:strCache>
                <c:ptCount val="1"/>
                <c:pt idx="0">
                  <c:v>Moxifloxacin</c:v>
                </c:pt>
              </c:strCache>
            </c:strRef>
          </c:tx>
          <c:spPr>
            <a:solidFill>
              <a:srgbClr val="33CC33"/>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CNS!$BK$36:$BK$51</c:f>
              <c:numCache>
                <c:formatCode>0.00</c:formatCode>
                <c:ptCount val="16"/>
                <c:pt idx="0">
                  <c:v>0</c:v>
                </c:pt>
                <c:pt idx="1">
                  <c:v>0</c:v>
                </c:pt>
                <c:pt idx="2">
                  <c:v>0</c:v>
                </c:pt>
                <c:pt idx="3">
                  <c:v>0</c:v>
                </c:pt>
                <c:pt idx="4">
                  <c:v>0</c:v>
                </c:pt>
                <c:pt idx="5">
                  <c:v>0</c:v>
                </c:pt>
                <c:pt idx="6">
                  <c:v>0</c:v>
                </c:pt>
                <c:pt idx="7">
                  <c:v>50</c:v>
                </c:pt>
                <c:pt idx="8">
                  <c:v>50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E-7487-4B33-BA18-17A2A5F72E36}"/>
            </c:ext>
          </c:extLst>
        </c:ser>
        <c:ser>
          <c:idx val="15"/>
          <c:order val="15"/>
          <c:tx>
            <c:strRef>
              <c:f>CNS!$BL$35</c:f>
              <c:strCache>
                <c:ptCount val="1"/>
                <c:pt idx="0">
                  <c:v>Doxycyclin</c:v>
                </c:pt>
              </c:strCache>
            </c:strRef>
          </c:tx>
          <c:spPr>
            <a:solidFill>
              <a:srgbClr val="0066FF"/>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CNS!$BL$36:$BL$51</c:f>
              <c:numCache>
                <c:formatCode>0.00</c:formatCode>
                <c:ptCount val="16"/>
                <c:pt idx="0">
                  <c:v>0</c:v>
                </c:pt>
                <c:pt idx="1">
                  <c:v>0</c:v>
                </c:pt>
                <c:pt idx="2">
                  <c:v>50</c:v>
                </c:pt>
                <c:pt idx="3">
                  <c:v>0</c:v>
                </c:pt>
                <c:pt idx="4">
                  <c:v>0</c:v>
                </c:pt>
                <c:pt idx="5">
                  <c:v>16.666666666666668</c:v>
                </c:pt>
                <c:pt idx="6">
                  <c:v>33.333333333333336</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F-7487-4B33-BA18-17A2A5F72E36}"/>
            </c:ext>
          </c:extLst>
        </c:ser>
        <c:ser>
          <c:idx val="16"/>
          <c:order val="16"/>
          <c:tx>
            <c:strRef>
              <c:f>CNS!$BM$35</c:f>
              <c:strCache>
                <c:ptCount val="1"/>
                <c:pt idx="0">
                  <c:v>Rifampicin</c:v>
                </c:pt>
              </c:strCache>
            </c:strRef>
          </c:tx>
          <c:spPr>
            <a:solidFill>
              <a:srgbClr val="FF6699"/>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CNS!$BM$36:$BM$51</c:f>
              <c:numCache>
                <c:formatCode>0.00</c:formatCode>
                <c:ptCount val="16"/>
                <c:pt idx="0">
                  <c:v>0</c:v>
                </c:pt>
                <c:pt idx="1">
                  <c:v>83.333333333333329</c:v>
                </c:pt>
                <c:pt idx="2">
                  <c:v>0</c:v>
                </c:pt>
                <c:pt idx="3">
                  <c:v>0</c:v>
                </c:pt>
                <c:pt idx="4">
                  <c:v>0</c:v>
                </c:pt>
                <c:pt idx="5">
                  <c:v>0</c:v>
                </c:pt>
                <c:pt idx="6">
                  <c:v>0</c:v>
                </c:pt>
                <c:pt idx="7">
                  <c:v>0</c:v>
                </c:pt>
                <c:pt idx="8">
                  <c:v>0</c:v>
                </c:pt>
                <c:pt idx="9">
                  <c:v>16.666666666666668</c:v>
                </c:pt>
                <c:pt idx="10">
                  <c:v>0</c:v>
                </c:pt>
                <c:pt idx="11">
                  <c:v>0</c:v>
                </c:pt>
                <c:pt idx="12">
                  <c:v>0</c:v>
                </c:pt>
                <c:pt idx="13">
                  <c:v>0</c:v>
                </c:pt>
                <c:pt idx="14">
                  <c:v>0</c:v>
                </c:pt>
                <c:pt idx="15">
                  <c:v>0</c:v>
                </c:pt>
              </c:numCache>
            </c:numRef>
          </c:val>
          <c:extLst>
            <c:ext xmlns:c16="http://schemas.microsoft.com/office/drawing/2014/chart" uri="{C3380CC4-5D6E-409C-BE32-E72D297353CC}">
              <c16:uniqueId val="{00000010-7487-4B33-BA18-17A2A5F72E36}"/>
            </c:ext>
          </c:extLst>
        </c:ser>
        <c:ser>
          <c:idx val="17"/>
          <c:order val="17"/>
          <c:tx>
            <c:strRef>
              <c:f>CNS!$BN$35</c:f>
              <c:strCache>
                <c:ptCount val="1"/>
                <c:pt idx="0">
                  <c:v>Daptomycin</c:v>
                </c:pt>
              </c:strCache>
            </c:strRef>
          </c:tx>
          <c:spPr>
            <a:solidFill>
              <a:srgbClr val="CC0099"/>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CNS!$BN$36:$BN$51</c:f>
              <c:numCache>
                <c:formatCode>0.00</c:formatCode>
                <c:ptCount val="16"/>
                <c:pt idx="0">
                  <c:v>0</c:v>
                </c:pt>
                <c:pt idx="1">
                  <c:v>0</c:v>
                </c:pt>
                <c:pt idx="2">
                  <c:v>0</c:v>
                </c:pt>
                <c:pt idx="3">
                  <c:v>0</c:v>
                </c:pt>
                <c:pt idx="4">
                  <c:v>0</c:v>
                </c:pt>
                <c:pt idx="5">
                  <c:v>83.333333333333329</c:v>
                </c:pt>
                <c:pt idx="6">
                  <c:v>16.666666666666668</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1-7487-4B33-BA18-17A2A5F72E36}"/>
            </c:ext>
          </c:extLst>
        </c:ser>
        <c:ser>
          <c:idx val="18"/>
          <c:order val="18"/>
          <c:tx>
            <c:strRef>
              <c:f>CNS!$BO$35</c:f>
              <c:strCache>
                <c:ptCount val="1"/>
                <c:pt idx="0">
                  <c:v>Roxythromycin</c:v>
                </c:pt>
              </c:strCache>
            </c:strRef>
          </c:tx>
          <c:spPr>
            <a:solidFill>
              <a:srgbClr val="003300"/>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CNS!$BO$36:$BO$51</c:f>
              <c:numCache>
                <c:formatCode>0.00</c:formatCode>
                <c:ptCount val="16"/>
                <c:pt idx="0">
                  <c:v>0</c:v>
                </c:pt>
                <c:pt idx="1">
                  <c:v>0</c:v>
                </c:pt>
                <c:pt idx="2">
                  <c:v>0</c:v>
                </c:pt>
                <c:pt idx="3">
                  <c:v>0</c:v>
                </c:pt>
                <c:pt idx="4">
                  <c:v>0</c:v>
                </c:pt>
                <c:pt idx="5">
                  <c:v>0</c:v>
                </c:pt>
                <c:pt idx="6">
                  <c:v>0</c:v>
                </c:pt>
                <c:pt idx="7">
                  <c:v>0</c:v>
                </c:pt>
                <c:pt idx="8">
                  <c:v>0</c:v>
                </c:pt>
                <c:pt idx="9">
                  <c:v>0</c:v>
                </c:pt>
                <c:pt idx="10">
                  <c:v>0</c:v>
                </c:pt>
                <c:pt idx="11">
                  <c:v>100</c:v>
                </c:pt>
                <c:pt idx="12">
                  <c:v>0</c:v>
                </c:pt>
                <c:pt idx="13">
                  <c:v>0</c:v>
                </c:pt>
                <c:pt idx="14">
                  <c:v>0</c:v>
                </c:pt>
                <c:pt idx="15">
                  <c:v>0</c:v>
                </c:pt>
              </c:numCache>
            </c:numRef>
          </c:val>
          <c:extLst>
            <c:ext xmlns:c16="http://schemas.microsoft.com/office/drawing/2014/chart" uri="{C3380CC4-5D6E-409C-BE32-E72D297353CC}">
              <c16:uniqueId val="{00000012-7487-4B33-BA18-17A2A5F72E36}"/>
            </c:ext>
          </c:extLst>
        </c:ser>
        <c:ser>
          <c:idx val="19"/>
          <c:order val="19"/>
          <c:tx>
            <c:strRef>
              <c:f>CNS!$BP$35</c:f>
              <c:strCache>
                <c:ptCount val="1"/>
                <c:pt idx="0">
                  <c:v>Clindamycin</c:v>
                </c:pt>
              </c:strCache>
            </c:strRef>
          </c:tx>
          <c:spPr>
            <a:solidFill>
              <a:srgbClr val="006600"/>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CNS!$BP$36:$BP$51</c:f>
              <c:numCache>
                <c:formatCode>0.00</c:formatCode>
                <c:ptCount val="16"/>
                <c:pt idx="0">
                  <c:v>0</c:v>
                </c:pt>
                <c:pt idx="1">
                  <c:v>0</c:v>
                </c:pt>
                <c:pt idx="2">
                  <c:v>0</c:v>
                </c:pt>
                <c:pt idx="3">
                  <c:v>66.666666666666671</c:v>
                </c:pt>
                <c:pt idx="4">
                  <c:v>16.666666666666668</c:v>
                </c:pt>
                <c:pt idx="5">
                  <c:v>0</c:v>
                </c:pt>
                <c:pt idx="6">
                  <c:v>0</c:v>
                </c:pt>
                <c:pt idx="7">
                  <c:v>0</c:v>
                </c:pt>
                <c:pt idx="8">
                  <c:v>0</c:v>
                </c:pt>
                <c:pt idx="9">
                  <c:v>16.666666666666668</c:v>
                </c:pt>
                <c:pt idx="10">
                  <c:v>0</c:v>
                </c:pt>
                <c:pt idx="11">
                  <c:v>0</c:v>
                </c:pt>
                <c:pt idx="12">
                  <c:v>0</c:v>
                </c:pt>
                <c:pt idx="13">
                  <c:v>0</c:v>
                </c:pt>
                <c:pt idx="14">
                  <c:v>0</c:v>
                </c:pt>
                <c:pt idx="15">
                  <c:v>0</c:v>
                </c:pt>
              </c:numCache>
            </c:numRef>
          </c:val>
          <c:extLst>
            <c:ext xmlns:c16="http://schemas.microsoft.com/office/drawing/2014/chart" uri="{C3380CC4-5D6E-409C-BE32-E72D297353CC}">
              <c16:uniqueId val="{00000013-7487-4B33-BA18-17A2A5F72E36}"/>
            </c:ext>
          </c:extLst>
        </c:ser>
        <c:ser>
          <c:idx val="20"/>
          <c:order val="20"/>
          <c:tx>
            <c:strRef>
              <c:f>CNS!$BQ$35</c:f>
              <c:strCache>
                <c:ptCount val="1"/>
                <c:pt idx="0">
                  <c:v>Linezolid</c:v>
                </c:pt>
              </c:strCache>
            </c:strRef>
          </c:tx>
          <c:spPr>
            <a:solidFill>
              <a:srgbClr val="FF0066"/>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CNS!$BQ$36:$BQ$51</c:f>
              <c:numCache>
                <c:formatCode>0.00</c:formatCode>
                <c:ptCount val="16"/>
                <c:pt idx="0">
                  <c:v>0</c:v>
                </c:pt>
                <c:pt idx="1">
                  <c:v>0</c:v>
                </c:pt>
                <c:pt idx="2">
                  <c:v>0</c:v>
                </c:pt>
                <c:pt idx="3">
                  <c:v>0</c:v>
                </c:pt>
                <c:pt idx="4">
                  <c:v>0</c:v>
                </c:pt>
                <c:pt idx="5">
                  <c:v>16.666666666666668</c:v>
                </c:pt>
                <c:pt idx="6">
                  <c:v>83.333333333333329</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4-7487-4B33-BA18-17A2A5F72E36}"/>
            </c:ext>
          </c:extLst>
        </c:ser>
        <c:ser>
          <c:idx val="21"/>
          <c:order val="21"/>
          <c:tx>
            <c:strRef>
              <c:f>CNS!$BR$35</c:f>
              <c:strCache>
                <c:ptCount val="1"/>
                <c:pt idx="0">
                  <c:v>Vancomycin</c:v>
                </c:pt>
              </c:strCache>
            </c:strRef>
          </c:tx>
          <c:spPr>
            <a:solidFill>
              <a:srgbClr val="CCCC00"/>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CNS!$BR$36:$BR$51</c:f>
              <c:numCache>
                <c:formatCode>0.00</c:formatCode>
                <c:ptCount val="16"/>
                <c:pt idx="0">
                  <c:v>0</c:v>
                </c:pt>
                <c:pt idx="1">
                  <c:v>0</c:v>
                </c:pt>
                <c:pt idx="2">
                  <c:v>0</c:v>
                </c:pt>
                <c:pt idx="3">
                  <c:v>0</c:v>
                </c:pt>
                <c:pt idx="4">
                  <c:v>0</c:v>
                </c:pt>
                <c:pt idx="5">
                  <c:v>0</c:v>
                </c:pt>
                <c:pt idx="6">
                  <c:v>50</c:v>
                </c:pt>
                <c:pt idx="7">
                  <c:v>50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5-7487-4B33-BA18-17A2A5F72E36}"/>
            </c:ext>
          </c:extLst>
        </c:ser>
        <c:ser>
          <c:idx val="23"/>
          <c:order val="22"/>
          <c:tx>
            <c:strRef>
              <c:f>CNS!$BS$35</c:f>
              <c:strCache>
                <c:ptCount val="1"/>
                <c:pt idx="0">
                  <c:v>Teicoplanin</c:v>
                </c:pt>
              </c:strCache>
            </c:strRef>
          </c:tx>
          <c:spPr>
            <a:solidFill>
              <a:srgbClr val="336699"/>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CNS!$BS$36:$BS$51</c:f>
              <c:numCache>
                <c:formatCode>0.00</c:formatCode>
                <c:ptCount val="16"/>
                <c:pt idx="0">
                  <c:v>0</c:v>
                </c:pt>
                <c:pt idx="1">
                  <c:v>0</c:v>
                </c:pt>
                <c:pt idx="2">
                  <c:v>0</c:v>
                </c:pt>
                <c:pt idx="3">
                  <c:v>0</c:v>
                </c:pt>
                <c:pt idx="4">
                  <c:v>0</c:v>
                </c:pt>
                <c:pt idx="5">
                  <c:v>0</c:v>
                </c:pt>
                <c:pt idx="6">
                  <c:v>16.666666666666668</c:v>
                </c:pt>
                <c:pt idx="7">
                  <c:v>66.666666666666671</c:v>
                </c:pt>
                <c:pt idx="8">
                  <c:v>16.666666666666668</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6-7487-4B33-BA18-17A2A5F72E36}"/>
            </c:ext>
          </c:extLst>
        </c:ser>
        <c:ser>
          <c:idx val="22"/>
          <c:order val="23"/>
          <c:tx>
            <c:strRef>
              <c:f>CNS!$BT$35</c:f>
              <c:strCache>
                <c:ptCount val="1"/>
                <c:pt idx="0">
                  <c:v>Tigecyclin</c:v>
                </c:pt>
              </c:strCache>
            </c:strRef>
          </c:tx>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CNS!$BT$36:$BT$51</c:f>
              <c:numCache>
                <c:formatCode>0.00</c:formatCode>
                <c:ptCount val="16"/>
                <c:pt idx="0">
                  <c:v>0</c:v>
                </c:pt>
                <c:pt idx="1">
                  <c:v>50</c:v>
                </c:pt>
                <c:pt idx="2">
                  <c:v>0</c:v>
                </c:pt>
                <c:pt idx="3">
                  <c:v>33.333333333333336</c:v>
                </c:pt>
                <c:pt idx="4">
                  <c:v>16.666666666666668</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7-7487-4B33-BA18-17A2A5F72E36}"/>
            </c:ext>
          </c:extLst>
        </c:ser>
        <c:dLbls>
          <c:showLegendKey val="0"/>
          <c:showVal val="0"/>
          <c:showCatName val="0"/>
          <c:showSerName val="0"/>
          <c:showPercent val="0"/>
          <c:showBubbleSize val="0"/>
        </c:dLbls>
        <c:gapWidth val="150"/>
        <c:shape val="box"/>
        <c:axId val="83778560"/>
        <c:axId val="83788928"/>
        <c:axId val="83780032"/>
      </c:bar3DChart>
      <c:catAx>
        <c:axId val="83778560"/>
        <c:scaling>
          <c:orientation val="minMax"/>
        </c:scaling>
        <c:delete val="0"/>
        <c:axPos val="b"/>
        <c:majorGridlines/>
        <c:title>
          <c:tx>
            <c:rich>
              <a:bodyPr/>
              <a:lstStyle/>
              <a:p>
                <a:pPr>
                  <a:defRPr sz="1400"/>
                </a:pPr>
                <a:r>
                  <a:rPr lang="en-US" sz="1400"/>
                  <a:t>mg/L</a:t>
                </a:r>
              </a:p>
            </c:rich>
          </c:tx>
          <c:layout>
            <c:manualLayout>
              <c:xMode val="edge"/>
              <c:yMode val="edge"/>
              <c:x val="0.27627548420983611"/>
              <c:y val="0.85222767787200016"/>
            </c:manualLayout>
          </c:layout>
          <c:overlay val="0"/>
        </c:title>
        <c:numFmt formatCode="General" sourceLinked="1"/>
        <c:majorTickMark val="out"/>
        <c:minorTickMark val="none"/>
        <c:tickLblPos val="nextTo"/>
        <c:txPr>
          <a:bodyPr rot="-5400000" vert="horz"/>
          <a:lstStyle/>
          <a:p>
            <a:pPr>
              <a:defRPr sz="1000"/>
            </a:pPr>
            <a:endParaRPr lang="de-DE"/>
          </a:p>
        </c:txPr>
        <c:crossAx val="83788928"/>
        <c:crosses val="autoZero"/>
        <c:auto val="1"/>
        <c:lblAlgn val="ctr"/>
        <c:lblOffset val="100"/>
        <c:tickLblSkip val="1"/>
        <c:noMultiLvlLbl val="0"/>
      </c:catAx>
      <c:valAx>
        <c:axId val="83788928"/>
        <c:scaling>
          <c:orientation val="minMax"/>
        </c:scaling>
        <c:delete val="0"/>
        <c:axPos val="l"/>
        <c:majorGridlines/>
        <c:numFmt formatCode="0.00" sourceLinked="1"/>
        <c:majorTickMark val="out"/>
        <c:minorTickMark val="none"/>
        <c:tickLblPos val="nextTo"/>
        <c:crossAx val="83778560"/>
        <c:crossesAt val="1"/>
        <c:crossBetween val="between"/>
      </c:valAx>
      <c:serAx>
        <c:axId val="83780032"/>
        <c:scaling>
          <c:orientation val="minMax"/>
        </c:scaling>
        <c:delete val="0"/>
        <c:axPos val="b"/>
        <c:title>
          <c:tx>
            <c:rich>
              <a:bodyPr rot="0" vert="horz"/>
              <a:lstStyle/>
              <a:p>
                <a:pPr>
                  <a:defRPr sz="1400"/>
                </a:pPr>
                <a:r>
                  <a:rPr lang="en-US" sz="1400"/>
                  <a:t>%</a:t>
                </a:r>
              </a:p>
            </c:rich>
          </c:tx>
          <c:layout>
            <c:manualLayout>
              <c:xMode val="edge"/>
              <c:yMode val="edge"/>
              <c:x val="5.9533213558209279E-2"/>
              <c:y val="0.61283221764991591"/>
            </c:manualLayout>
          </c:layout>
          <c:overlay val="0"/>
        </c:title>
        <c:majorTickMark val="out"/>
        <c:minorTickMark val="none"/>
        <c:tickLblPos val="nextTo"/>
        <c:txPr>
          <a:bodyPr rot="1500000" vert="horz"/>
          <a:lstStyle/>
          <a:p>
            <a:pPr>
              <a:defRPr sz="1200"/>
            </a:pPr>
            <a:endParaRPr lang="de-DE"/>
          </a:p>
        </c:txPr>
        <c:crossAx val="83788928"/>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4.809831841885906E-2"/>
          <c:y val="2.2445554061839842E-2"/>
          <c:w val="0.91693120865291411"/>
          <c:h val="0.85151616413801923"/>
        </c:manualLayout>
      </c:layout>
      <c:bar3DChart>
        <c:barDir val="col"/>
        <c:grouping val="standard"/>
        <c:varyColors val="0"/>
        <c:ser>
          <c:idx val="0"/>
          <c:order val="0"/>
          <c:tx>
            <c:strRef>
              <c:f>CNS!$AW$67</c:f>
              <c:strCache>
                <c:ptCount val="1"/>
                <c:pt idx="0">
                  <c:v>Penicillin G</c:v>
                </c:pt>
              </c:strCache>
            </c:strRef>
          </c:tx>
          <c:spPr>
            <a:solidFill>
              <a:srgbClr val="C00000"/>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CNS!$AW$68:$AW$83</c:f>
              <c:numCache>
                <c:formatCode>0.00</c:formatCode>
                <c:ptCount val="16"/>
                <c:pt idx="0">
                  <c:v>0</c:v>
                </c:pt>
                <c:pt idx="1">
                  <c:v>0</c:v>
                </c:pt>
                <c:pt idx="2">
                  <c:v>0</c:v>
                </c:pt>
                <c:pt idx="3">
                  <c:v>0</c:v>
                </c:pt>
                <c:pt idx="4">
                  <c:v>6.666666666666667</c:v>
                </c:pt>
                <c:pt idx="5">
                  <c:v>0</c:v>
                </c:pt>
                <c:pt idx="6">
                  <c:v>13.333333333333334</c:v>
                </c:pt>
                <c:pt idx="7">
                  <c:v>6.666666666666667</c:v>
                </c:pt>
                <c:pt idx="8">
                  <c:v>13.333333333333334</c:v>
                </c:pt>
                <c:pt idx="9">
                  <c:v>60</c:v>
                </c:pt>
                <c:pt idx="10">
                  <c:v>0</c:v>
                </c:pt>
                <c:pt idx="11">
                  <c:v>0</c:v>
                </c:pt>
                <c:pt idx="12">
                  <c:v>0</c:v>
                </c:pt>
                <c:pt idx="13">
                  <c:v>0</c:v>
                </c:pt>
                <c:pt idx="14">
                  <c:v>0</c:v>
                </c:pt>
                <c:pt idx="15">
                  <c:v>0</c:v>
                </c:pt>
              </c:numCache>
            </c:numRef>
          </c:val>
          <c:extLst>
            <c:ext xmlns:c16="http://schemas.microsoft.com/office/drawing/2014/chart" uri="{C3380CC4-5D6E-409C-BE32-E72D297353CC}">
              <c16:uniqueId val="{00000000-EE9F-4A4D-B80A-7CB7CBA6470E}"/>
            </c:ext>
          </c:extLst>
        </c:ser>
        <c:ser>
          <c:idx val="1"/>
          <c:order val="1"/>
          <c:tx>
            <c:strRef>
              <c:f>CNS!$AX$67</c:f>
              <c:strCache>
                <c:ptCount val="1"/>
                <c:pt idx="0">
                  <c:v>Oxacillin</c:v>
                </c:pt>
              </c:strCache>
            </c:strRef>
          </c:tx>
          <c:spPr>
            <a:solidFill>
              <a:srgbClr val="FF0000"/>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CNS!$AX$68:$AX$83</c:f>
              <c:numCache>
                <c:formatCode>0.00</c:formatCode>
                <c:ptCount val="16"/>
                <c:pt idx="0">
                  <c:v>0</c:v>
                </c:pt>
                <c:pt idx="1">
                  <c:v>0</c:v>
                </c:pt>
                <c:pt idx="2">
                  <c:v>6.666666666666667</c:v>
                </c:pt>
                <c:pt idx="3">
                  <c:v>0</c:v>
                </c:pt>
                <c:pt idx="4">
                  <c:v>0</c:v>
                </c:pt>
                <c:pt idx="5">
                  <c:v>0</c:v>
                </c:pt>
                <c:pt idx="6">
                  <c:v>6.666666666666667</c:v>
                </c:pt>
                <c:pt idx="7">
                  <c:v>20</c:v>
                </c:pt>
                <c:pt idx="8">
                  <c:v>6.666666666666667</c:v>
                </c:pt>
                <c:pt idx="9">
                  <c:v>0</c:v>
                </c:pt>
                <c:pt idx="10">
                  <c:v>60</c:v>
                </c:pt>
                <c:pt idx="11">
                  <c:v>0</c:v>
                </c:pt>
                <c:pt idx="12">
                  <c:v>0</c:v>
                </c:pt>
                <c:pt idx="13">
                  <c:v>0</c:v>
                </c:pt>
                <c:pt idx="14">
                  <c:v>0</c:v>
                </c:pt>
                <c:pt idx="15">
                  <c:v>0</c:v>
                </c:pt>
              </c:numCache>
            </c:numRef>
          </c:val>
          <c:extLst>
            <c:ext xmlns:c16="http://schemas.microsoft.com/office/drawing/2014/chart" uri="{C3380CC4-5D6E-409C-BE32-E72D297353CC}">
              <c16:uniqueId val="{00000001-EE9F-4A4D-B80A-7CB7CBA6470E}"/>
            </c:ext>
          </c:extLst>
        </c:ser>
        <c:ser>
          <c:idx val="2"/>
          <c:order val="2"/>
          <c:tx>
            <c:strRef>
              <c:f>CNS!$AY$67</c:f>
              <c:strCache>
                <c:ptCount val="1"/>
                <c:pt idx="0">
                  <c:v>Ampicillin/ Sulbactam</c:v>
                </c:pt>
              </c:strCache>
            </c:strRef>
          </c:tx>
          <c:spPr>
            <a:solidFill>
              <a:srgbClr val="FF9900"/>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CNS!$AY$68:$AY$83</c:f>
              <c:numCache>
                <c:formatCode>0.00</c:formatCode>
                <c:ptCount val="16"/>
                <c:pt idx="0">
                  <c:v>0</c:v>
                </c:pt>
                <c:pt idx="1">
                  <c:v>0</c:v>
                </c:pt>
                <c:pt idx="2">
                  <c:v>0</c:v>
                </c:pt>
                <c:pt idx="3">
                  <c:v>6.666666666666667</c:v>
                </c:pt>
                <c:pt idx="4">
                  <c:v>0</c:v>
                </c:pt>
                <c:pt idx="5">
                  <c:v>26.666666666666668</c:v>
                </c:pt>
                <c:pt idx="6">
                  <c:v>6.666666666666667</c:v>
                </c:pt>
                <c:pt idx="7">
                  <c:v>20</c:v>
                </c:pt>
                <c:pt idx="8">
                  <c:v>13.333333333333334</c:v>
                </c:pt>
                <c:pt idx="9">
                  <c:v>6.666666666666667</c:v>
                </c:pt>
                <c:pt idx="10">
                  <c:v>13.333333333333334</c:v>
                </c:pt>
                <c:pt idx="11">
                  <c:v>0</c:v>
                </c:pt>
                <c:pt idx="12">
                  <c:v>6.666666666666667</c:v>
                </c:pt>
                <c:pt idx="13">
                  <c:v>0</c:v>
                </c:pt>
                <c:pt idx="14">
                  <c:v>0</c:v>
                </c:pt>
                <c:pt idx="15">
                  <c:v>0</c:v>
                </c:pt>
              </c:numCache>
            </c:numRef>
          </c:val>
          <c:extLst>
            <c:ext xmlns:c16="http://schemas.microsoft.com/office/drawing/2014/chart" uri="{C3380CC4-5D6E-409C-BE32-E72D297353CC}">
              <c16:uniqueId val="{00000002-EE9F-4A4D-B80A-7CB7CBA6470E}"/>
            </c:ext>
          </c:extLst>
        </c:ser>
        <c:ser>
          <c:idx val="3"/>
          <c:order val="3"/>
          <c:tx>
            <c:strRef>
              <c:f>CNS!$AZ$67</c:f>
              <c:strCache>
                <c:ptCount val="1"/>
                <c:pt idx="0">
                  <c:v>Piperacillin/ Tazobactam</c:v>
                </c:pt>
              </c:strCache>
            </c:strRef>
          </c:tx>
          <c:spPr>
            <a:solidFill>
              <a:srgbClr val="CC9900"/>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CNS!$AZ$68:$AZ$83</c:f>
              <c:numCache>
                <c:formatCode>0.00</c:formatCode>
                <c:ptCount val="16"/>
                <c:pt idx="0">
                  <c:v>0</c:v>
                </c:pt>
                <c:pt idx="1">
                  <c:v>0</c:v>
                </c:pt>
                <c:pt idx="2">
                  <c:v>0</c:v>
                </c:pt>
                <c:pt idx="3">
                  <c:v>0</c:v>
                </c:pt>
                <c:pt idx="4">
                  <c:v>6.666666666666667</c:v>
                </c:pt>
                <c:pt idx="5">
                  <c:v>0</c:v>
                </c:pt>
                <c:pt idx="6">
                  <c:v>6.666666666666667</c:v>
                </c:pt>
                <c:pt idx="7">
                  <c:v>20</c:v>
                </c:pt>
                <c:pt idx="8">
                  <c:v>6.666666666666667</c:v>
                </c:pt>
                <c:pt idx="9">
                  <c:v>33.333333333333336</c:v>
                </c:pt>
                <c:pt idx="10">
                  <c:v>0</c:v>
                </c:pt>
                <c:pt idx="11">
                  <c:v>6.666666666666667</c:v>
                </c:pt>
                <c:pt idx="12">
                  <c:v>13.333333333333334</c:v>
                </c:pt>
                <c:pt idx="13">
                  <c:v>6.666666666666667</c:v>
                </c:pt>
                <c:pt idx="14">
                  <c:v>0</c:v>
                </c:pt>
                <c:pt idx="15">
                  <c:v>0</c:v>
                </c:pt>
              </c:numCache>
            </c:numRef>
          </c:val>
          <c:extLst>
            <c:ext xmlns:c16="http://schemas.microsoft.com/office/drawing/2014/chart" uri="{C3380CC4-5D6E-409C-BE32-E72D297353CC}">
              <c16:uniqueId val="{00000003-EE9F-4A4D-B80A-7CB7CBA6470E}"/>
            </c:ext>
          </c:extLst>
        </c:ser>
        <c:ser>
          <c:idx val="4"/>
          <c:order val="4"/>
          <c:tx>
            <c:strRef>
              <c:f>CNS!$BA$67</c:f>
              <c:strCache>
                <c:ptCount val="1"/>
                <c:pt idx="0">
                  <c:v>Cefotaxim</c:v>
                </c:pt>
              </c:strCache>
            </c:strRef>
          </c:tx>
          <c:spPr>
            <a:solidFill>
              <a:srgbClr val="660066"/>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CNS!$BA$68:$BA$83</c:f>
              <c:numCache>
                <c:formatCode>0.00</c:formatCode>
                <c:ptCount val="16"/>
                <c:pt idx="0">
                  <c:v>0</c:v>
                </c:pt>
                <c:pt idx="1">
                  <c:v>0</c:v>
                </c:pt>
                <c:pt idx="2">
                  <c:v>0</c:v>
                </c:pt>
                <c:pt idx="3">
                  <c:v>0</c:v>
                </c:pt>
                <c:pt idx="4">
                  <c:v>0</c:v>
                </c:pt>
                <c:pt idx="5">
                  <c:v>0</c:v>
                </c:pt>
                <c:pt idx="6">
                  <c:v>0</c:v>
                </c:pt>
                <c:pt idx="7">
                  <c:v>6.666666666666667</c:v>
                </c:pt>
                <c:pt idx="8">
                  <c:v>33.333333333333336</c:v>
                </c:pt>
                <c:pt idx="9">
                  <c:v>13.333333333333334</c:v>
                </c:pt>
                <c:pt idx="10">
                  <c:v>46.666666666666664</c:v>
                </c:pt>
                <c:pt idx="11">
                  <c:v>0</c:v>
                </c:pt>
                <c:pt idx="12">
                  <c:v>0</c:v>
                </c:pt>
                <c:pt idx="13">
                  <c:v>0</c:v>
                </c:pt>
                <c:pt idx="14">
                  <c:v>0</c:v>
                </c:pt>
                <c:pt idx="15">
                  <c:v>0</c:v>
                </c:pt>
              </c:numCache>
            </c:numRef>
          </c:val>
          <c:extLst>
            <c:ext xmlns:c16="http://schemas.microsoft.com/office/drawing/2014/chart" uri="{C3380CC4-5D6E-409C-BE32-E72D297353CC}">
              <c16:uniqueId val="{00000004-EE9F-4A4D-B80A-7CB7CBA6470E}"/>
            </c:ext>
          </c:extLst>
        </c:ser>
        <c:ser>
          <c:idx val="6"/>
          <c:order val="5"/>
          <c:tx>
            <c:strRef>
              <c:f>CNS!$BB$67</c:f>
              <c:strCache>
                <c:ptCount val="1"/>
                <c:pt idx="0">
                  <c:v>Cefuroxim</c:v>
                </c:pt>
              </c:strCache>
            </c:strRef>
          </c:tx>
          <c:spPr>
            <a:solidFill>
              <a:srgbClr val="800080"/>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CNS!$BB$68:$BB$83</c:f>
              <c:numCache>
                <c:formatCode>0.00</c:formatCode>
                <c:ptCount val="16"/>
                <c:pt idx="0">
                  <c:v>0</c:v>
                </c:pt>
                <c:pt idx="1">
                  <c:v>0</c:v>
                </c:pt>
                <c:pt idx="2">
                  <c:v>0</c:v>
                </c:pt>
                <c:pt idx="3">
                  <c:v>0</c:v>
                </c:pt>
                <c:pt idx="4">
                  <c:v>0</c:v>
                </c:pt>
                <c:pt idx="5">
                  <c:v>6.666666666666667</c:v>
                </c:pt>
                <c:pt idx="6">
                  <c:v>6.666666666666667</c:v>
                </c:pt>
                <c:pt idx="7">
                  <c:v>33.333333333333336</c:v>
                </c:pt>
                <c:pt idx="8">
                  <c:v>20</c:v>
                </c:pt>
                <c:pt idx="9">
                  <c:v>6.666666666666667</c:v>
                </c:pt>
                <c:pt idx="10">
                  <c:v>6.666666666666667</c:v>
                </c:pt>
                <c:pt idx="11">
                  <c:v>0</c:v>
                </c:pt>
                <c:pt idx="12">
                  <c:v>20</c:v>
                </c:pt>
                <c:pt idx="13">
                  <c:v>0</c:v>
                </c:pt>
                <c:pt idx="14">
                  <c:v>0</c:v>
                </c:pt>
                <c:pt idx="15">
                  <c:v>0</c:v>
                </c:pt>
              </c:numCache>
            </c:numRef>
          </c:val>
          <c:extLst>
            <c:ext xmlns:c16="http://schemas.microsoft.com/office/drawing/2014/chart" uri="{C3380CC4-5D6E-409C-BE32-E72D297353CC}">
              <c16:uniqueId val="{00000005-EE9F-4A4D-B80A-7CB7CBA6470E}"/>
            </c:ext>
          </c:extLst>
        </c:ser>
        <c:ser>
          <c:idx val="5"/>
          <c:order val="6"/>
          <c:tx>
            <c:strRef>
              <c:f>CNS!$BC$67</c:f>
              <c:strCache>
                <c:ptCount val="1"/>
                <c:pt idx="0">
                  <c:v>Imipenem</c:v>
                </c:pt>
              </c:strCache>
            </c:strRef>
          </c:tx>
          <c:spPr>
            <a:solidFill>
              <a:srgbClr val="000099"/>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CNS!$BC$68:$BC$83</c:f>
              <c:numCache>
                <c:formatCode>0.00</c:formatCode>
                <c:ptCount val="16"/>
                <c:pt idx="0">
                  <c:v>0</c:v>
                </c:pt>
                <c:pt idx="1">
                  <c:v>0</c:v>
                </c:pt>
                <c:pt idx="2">
                  <c:v>46.666666666666664</c:v>
                </c:pt>
                <c:pt idx="3">
                  <c:v>0</c:v>
                </c:pt>
                <c:pt idx="4">
                  <c:v>6.666666666666667</c:v>
                </c:pt>
                <c:pt idx="5">
                  <c:v>0</c:v>
                </c:pt>
                <c:pt idx="6">
                  <c:v>0</c:v>
                </c:pt>
                <c:pt idx="7">
                  <c:v>6.666666666666667</c:v>
                </c:pt>
                <c:pt idx="8">
                  <c:v>0</c:v>
                </c:pt>
                <c:pt idx="9">
                  <c:v>13.333333333333334</c:v>
                </c:pt>
                <c:pt idx="10">
                  <c:v>6.666666666666667</c:v>
                </c:pt>
                <c:pt idx="11">
                  <c:v>20</c:v>
                </c:pt>
                <c:pt idx="12">
                  <c:v>0</c:v>
                </c:pt>
                <c:pt idx="13">
                  <c:v>0</c:v>
                </c:pt>
                <c:pt idx="14">
                  <c:v>0</c:v>
                </c:pt>
                <c:pt idx="15">
                  <c:v>0</c:v>
                </c:pt>
              </c:numCache>
            </c:numRef>
          </c:val>
          <c:extLst>
            <c:ext xmlns:c16="http://schemas.microsoft.com/office/drawing/2014/chart" uri="{C3380CC4-5D6E-409C-BE32-E72D297353CC}">
              <c16:uniqueId val="{00000006-EE9F-4A4D-B80A-7CB7CBA6470E}"/>
            </c:ext>
          </c:extLst>
        </c:ser>
        <c:ser>
          <c:idx val="7"/>
          <c:order val="7"/>
          <c:tx>
            <c:strRef>
              <c:f>CNS!$BD$67</c:f>
              <c:strCache>
                <c:ptCount val="1"/>
                <c:pt idx="0">
                  <c:v>Meropenem</c:v>
                </c:pt>
              </c:strCache>
            </c:strRef>
          </c:tx>
          <c:spPr>
            <a:solidFill>
              <a:srgbClr val="3333FF"/>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CNS!$BD$68:$BD$83</c:f>
              <c:numCache>
                <c:formatCode>0.00</c:formatCode>
                <c:ptCount val="16"/>
                <c:pt idx="0">
                  <c:v>0</c:v>
                </c:pt>
                <c:pt idx="1">
                  <c:v>0</c:v>
                </c:pt>
                <c:pt idx="2">
                  <c:v>6.666666666666667</c:v>
                </c:pt>
                <c:pt idx="3">
                  <c:v>0</c:v>
                </c:pt>
                <c:pt idx="4">
                  <c:v>0</c:v>
                </c:pt>
                <c:pt idx="5">
                  <c:v>0</c:v>
                </c:pt>
                <c:pt idx="6">
                  <c:v>26.666666666666668</c:v>
                </c:pt>
                <c:pt idx="7">
                  <c:v>0</c:v>
                </c:pt>
                <c:pt idx="8">
                  <c:v>20</c:v>
                </c:pt>
                <c:pt idx="9">
                  <c:v>26.666666666666668</c:v>
                </c:pt>
                <c:pt idx="10">
                  <c:v>13.333333333333334</c:v>
                </c:pt>
                <c:pt idx="11">
                  <c:v>6.666666666666667</c:v>
                </c:pt>
                <c:pt idx="12">
                  <c:v>0</c:v>
                </c:pt>
                <c:pt idx="13">
                  <c:v>0</c:v>
                </c:pt>
                <c:pt idx="14">
                  <c:v>0</c:v>
                </c:pt>
                <c:pt idx="15">
                  <c:v>0</c:v>
                </c:pt>
              </c:numCache>
            </c:numRef>
          </c:val>
          <c:extLst>
            <c:ext xmlns:c16="http://schemas.microsoft.com/office/drawing/2014/chart" uri="{C3380CC4-5D6E-409C-BE32-E72D297353CC}">
              <c16:uniqueId val="{00000007-EE9F-4A4D-B80A-7CB7CBA6470E}"/>
            </c:ext>
          </c:extLst>
        </c:ser>
        <c:ser>
          <c:idx val="8"/>
          <c:order val="8"/>
          <c:tx>
            <c:strRef>
              <c:f>CNS!$BE$67</c:f>
              <c:strCache>
                <c:ptCount val="1"/>
                <c:pt idx="0">
                  <c:v>Amikacin</c:v>
                </c:pt>
              </c:strCache>
            </c:strRef>
          </c:tx>
          <c:spPr>
            <a:solidFill>
              <a:srgbClr val="990099"/>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CNS!$BE$68:$BE$83</c:f>
              <c:numCache>
                <c:formatCode>0.00</c:formatCode>
                <c:ptCount val="16"/>
                <c:pt idx="0">
                  <c:v>0</c:v>
                </c:pt>
                <c:pt idx="1">
                  <c:v>0</c:v>
                </c:pt>
                <c:pt idx="2">
                  <c:v>0</c:v>
                </c:pt>
                <c:pt idx="3">
                  <c:v>0</c:v>
                </c:pt>
                <c:pt idx="4">
                  <c:v>60</c:v>
                </c:pt>
                <c:pt idx="5">
                  <c:v>0</c:v>
                </c:pt>
                <c:pt idx="6">
                  <c:v>26.666666666666668</c:v>
                </c:pt>
                <c:pt idx="7">
                  <c:v>6.666666666666667</c:v>
                </c:pt>
                <c:pt idx="8">
                  <c:v>6.666666666666667</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8-EE9F-4A4D-B80A-7CB7CBA6470E}"/>
            </c:ext>
          </c:extLst>
        </c:ser>
        <c:ser>
          <c:idx val="9"/>
          <c:order val="9"/>
          <c:tx>
            <c:strRef>
              <c:f>CNS!$BF$67</c:f>
              <c:strCache>
                <c:ptCount val="1"/>
                <c:pt idx="0">
                  <c:v>Gentamicin</c:v>
                </c:pt>
              </c:strCache>
            </c:strRef>
          </c:tx>
          <c:spPr>
            <a:solidFill>
              <a:srgbClr val="000066"/>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CNS!$BF$68:$BF$83</c:f>
              <c:numCache>
                <c:formatCode>0.00</c:formatCode>
                <c:ptCount val="16"/>
                <c:pt idx="0">
                  <c:v>0</c:v>
                </c:pt>
                <c:pt idx="1">
                  <c:v>0</c:v>
                </c:pt>
                <c:pt idx="2">
                  <c:v>40</c:v>
                </c:pt>
                <c:pt idx="3">
                  <c:v>0</c:v>
                </c:pt>
                <c:pt idx="4">
                  <c:v>0</c:v>
                </c:pt>
                <c:pt idx="5">
                  <c:v>6.666666666666667</c:v>
                </c:pt>
                <c:pt idx="6">
                  <c:v>13.333333333333334</c:v>
                </c:pt>
                <c:pt idx="7">
                  <c:v>13.333333333333334</c:v>
                </c:pt>
                <c:pt idx="8">
                  <c:v>6.666666666666667</c:v>
                </c:pt>
                <c:pt idx="9">
                  <c:v>0</c:v>
                </c:pt>
                <c:pt idx="10">
                  <c:v>20</c:v>
                </c:pt>
                <c:pt idx="11">
                  <c:v>0</c:v>
                </c:pt>
                <c:pt idx="12">
                  <c:v>0</c:v>
                </c:pt>
                <c:pt idx="13">
                  <c:v>0</c:v>
                </c:pt>
                <c:pt idx="14">
                  <c:v>0</c:v>
                </c:pt>
                <c:pt idx="15">
                  <c:v>0</c:v>
                </c:pt>
              </c:numCache>
            </c:numRef>
          </c:val>
          <c:extLst>
            <c:ext xmlns:c16="http://schemas.microsoft.com/office/drawing/2014/chart" uri="{C3380CC4-5D6E-409C-BE32-E72D297353CC}">
              <c16:uniqueId val="{00000009-EE9F-4A4D-B80A-7CB7CBA6470E}"/>
            </c:ext>
          </c:extLst>
        </c:ser>
        <c:ser>
          <c:idx val="10"/>
          <c:order val="10"/>
          <c:tx>
            <c:strRef>
              <c:f>CNS!$BG$67</c:f>
              <c:strCache>
                <c:ptCount val="1"/>
                <c:pt idx="0">
                  <c:v>Fosfomycin</c:v>
                </c:pt>
              </c:strCache>
            </c:strRef>
          </c:tx>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CNS!$BG$68:$BG$83</c:f>
              <c:numCache>
                <c:formatCode>0.00</c:formatCode>
                <c:ptCount val="16"/>
                <c:pt idx="0">
                  <c:v>0</c:v>
                </c:pt>
                <c:pt idx="1">
                  <c:v>0</c:v>
                </c:pt>
                <c:pt idx="2">
                  <c:v>0</c:v>
                </c:pt>
                <c:pt idx="3">
                  <c:v>0</c:v>
                </c:pt>
                <c:pt idx="4">
                  <c:v>0</c:v>
                </c:pt>
                <c:pt idx="5">
                  <c:v>6.666666666666667</c:v>
                </c:pt>
                <c:pt idx="6">
                  <c:v>0</c:v>
                </c:pt>
                <c:pt idx="7">
                  <c:v>0</c:v>
                </c:pt>
                <c:pt idx="8">
                  <c:v>0</c:v>
                </c:pt>
                <c:pt idx="9">
                  <c:v>0</c:v>
                </c:pt>
                <c:pt idx="10">
                  <c:v>0</c:v>
                </c:pt>
                <c:pt idx="11">
                  <c:v>20</c:v>
                </c:pt>
                <c:pt idx="12">
                  <c:v>40</c:v>
                </c:pt>
                <c:pt idx="13">
                  <c:v>20</c:v>
                </c:pt>
                <c:pt idx="14">
                  <c:v>13.333333333333334</c:v>
                </c:pt>
                <c:pt idx="15">
                  <c:v>0</c:v>
                </c:pt>
              </c:numCache>
            </c:numRef>
          </c:val>
          <c:extLst>
            <c:ext xmlns:c16="http://schemas.microsoft.com/office/drawing/2014/chart" uri="{C3380CC4-5D6E-409C-BE32-E72D297353CC}">
              <c16:uniqueId val="{0000000A-EE9F-4A4D-B80A-7CB7CBA6470E}"/>
            </c:ext>
          </c:extLst>
        </c:ser>
        <c:ser>
          <c:idx val="11"/>
          <c:order val="11"/>
          <c:tx>
            <c:strRef>
              <c:f>CNS!$BH$67</c:f>
              <c:strCache>
                <c:ptCount val="1"/>
                <c:pt idx="0">
                  <c:v>Cotrimoxazol</c:v>
                </c:pt>
              </c:strCache>
            </c:strRef>
          </c:tx>
          <c:spPr>
            <a:solidFill>
              <a:srgbClr val="000099"/>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CNS!$BH$68:$BH$83</c:f>
              <c:numCache>
                <c:formatCode>0.00</c:formatCode>
                <c:ptCount val="16"/>
                <c:pt idx="0">
                  <c:v>0</c:v>
                </c:pt>
                <c:pt idx="1">
                  <c:v>0</c:v>
                </c:pt>
                <c:pt idx="2">
                  <c:v>6.666666666666667</c:v>
                </c:pt>
                <c:pt idx="3">
                  <c:v>0</c:v>
                </c:pt>
                <c:pt idx="4">
                  <c:v>6.666666666666667</c:v>
                </c:pt>
                <c:pt idx="5">
                  <c:v>6.666666666666667</c:v>
                </c:pt>
                <c:pt idx="6">
                  <c:v>0</c:v>
                </c:pt>
                <c:pt idx="7">
                  <c:v>13.333333333333334</c:v>
                </c:pt>
                <c:pt idx="8">
                  <c:v>40</c:v>
                </c:pt>
                <c:pt idx="9">
                  <c:v>6.666666666666667</c:v>
                </c:pt>
                <c:pt idx="10">
                  <c:v>6.666666666666667</c:v>
                </c:pt>
                <c:pt idx="11">
                  <c:v>13.333333333333334</c:v>
                </c:pt>
                <c:pt idx="12">
                  <c:v>0</c:v>
                </c:pt>
                <c:pt idx="13">
                  <c:v>0</c:v>
                </c:pt>
                <c:pt idx="14">
                  <c:v>0</c:v>
                </c:pt>
                <c:pt idx="15">
                  <c:v>0</c:v>
                </c:pt>
              </c:numCache>
            </c:numRef>
          </c:val>
          <c:extLst>
            <c:ext xmlns:c16="http://schemas.microsoft.com/office/drawing/2014/chart" uri="{C3380CC4-5D6E-409C-BE32-E72D297353CC}">
              <c16:uniqueId val="{0000000B-EE9F-4A4D-B80A-7CB7CBA6470E}"/>
            </c:ext>
          </c:extLst>
        </c:ser>
        <c:ser>
          <c:idx val="12"/>
          <c:order val="12"/>
          <c:tx>
            <c:strRef>
              <c:f>CNS!$BI$67</c:f>
              <c:strCache>
                <c:ptCount val="1"/>
                <c:pt idx="0">
                  <c:v>Ciprofloxacin</c:v>
                </c:pt>
              </c:strCache>
            </c:strRef>
          </c:tx>
          <c:spPr>
            <a:solidFill>
              <a:srgbClr val="003300"/>
            </a:solidFill>
            <a:ln>
              <a:solidFill>
                <a:srgbClr val="00FF00"/>
              </a:solidFill>
            </a:ln>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CNS!$BI$68:$BI$83</c:f>
              <c:numCache>
                <c:formatCode>0.00</c:formatCode>
                <c:ptCount val="16"/>
                <c:pt idx="0">
                  <c:v>0</c:v>
                </c:pt>
                <c:pt idx="1">
                  <c:v>0</c:v>
                </c:pt>
                <c:pt idx="2">
                  <c:v>0</c:v>
                </c:pt>
                <c:pt idx="3">
                  <c:v>20</c:v>
                </c:pt>
                <c:pt idx="4">
                  <c:v>6.666666666666667</c:v>
                </c:pt>
                <c:pt idx="5">
                  <c:v>0</c:v>
                </c:pt>
                <c:pt idx="6">
                  <c:v>0</c:v>
                </c:pt>
                <c:pt idx="7">
                  <c:v>0</c:v>
                </c:pt>
                <c:pt idx="8">
                  <c:v>0</c:v>
                </c:pt>
                <c:pt idx="9">
                  <c:v>73.333333333333329</c:v>
                </c:pt>
                <c:pt idx="10">
                  <c:v>0</c:v>
                </c:pt>
                <c:pt idx="11">
                  <c:v>0</c:v>
                </c:pt>
                <c:pt idx="12">
                  <c:v>0</c:v>
                </c:pt>
                <c:pt idx="13">
                  <c:v>0</c:v>
                </c:pt>
                <c:pt idx="14">
                  <c:v>0</c:v>
                </c:pt>
                <c:pt idx="15">
                  <c:v>0</c:v>
                </c:pt>
              </c:numCache>
            </c:numRef>
          </c:val>
          <c:extLst>
            <c:ext xmlns:c16="http://schemas.microsoft.com/office/drawing/2014/chart" uri="{C3380CC4-5D6E-409C-BE32-E72D297353CC}">
              <c16:uniqueId val="{0000000C-EE9F-4A4D-B80A-7CB7CBA6470E}"/>
            </c:ext>
          </c:extLst>
        </c:ser>
        <c:ser>
          <c:idx val="13"/>
          <c:order val="13"/>
          <c:tx>
            <c:strRef>
              <c:f>CNS!$BJ$67</c:f>
              <c:strCache>
                <c:ptCount val="1"/>
                <c:pt idx="0">
                  <c:v>Levofloxacin</c:v>
                </c:pt>
              </c:strCache>
            </c:strRef>
          </c:tx>
          <c:spPr>
            <a:solidFill>
              <a:srgbClr val="336600"/>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CNS!$BJ$68:$BJ$83</c:f>
              <c:numCache>
                <c:formatCode>0.00</c:formatCode>
                <c:ptCount val="16"/>
                <c:pt idx="0">
                  <c:v>0</c:v>
                </c:pt>
                <c:pt idx="1">
                  <c:v>0</c:v>
                </c:pt>
                <c:pt idx="2">
                  <c:v>0</c:v>
                </c:pt>
                <c:pt idx="3">
                  <c:v>6.666666666666667</c:v>
                </c:pt>
                <c:pt idx="4">
                  <c:v>20</c:v>
                </c:pt>
                <c:pt idx="5">
                  <c:v>0</c:v>
                </c:pt>
                <c:pt idx="6">
                  <c:v>0</c:v>
                </c:pt>
                <c:pt idx="7">
                  <c:v>6.666666666666667</c:v>
                </c:pt>
                <c:pt idx="8">
                  <c:v>0</c:v>
                </c:pt>
                <c:pt idx="9">
                  <c:v>6.666666666666667</c:v>
                </c:pt>
                <c:pt idx="10">
                  <c:v>60</c:v>
                </c:pt>
                <c:pt idx="11">
                  <c:v>0</c:v>
                </c:pt>
                <c:pt idx="12">
                  <c:v>0</c:v>
                </c:pt>
                <c:pt idx="13">
                  <c:v>0</c:v>
                </c:pt>
                <c:pt idx="14">
                  <c:v>0</c:v>
                </c:pt>
                <c:pt idx="15">
                  <c:v>0</c:v>
                </c:pt>
              </c:numCache>
            </c:numRef>
          </c:val>
          <c:extLst>
            <c:ext xmlns:c16="http://schemas.microsoft.com/office/drawing/2014/chart" uri="{C3380CC4-5D6E-409C-BE32-E72D297353CC}">
              <c16:uniqueId val="{0000000D-EE9F-4A4D-B80A-7CB7CBA6470E}"/>
            </c:ext>
          </c:extLst>
        </c:ser>
        <c:ser>
          <c:idx val="14"/>
          <c:order val="14"/>
          <c:tx>
            <c:strRef>
              <c:f>CNS!$BK$67</c:f>
              <c:strCache>
                <c:ptCount val="1"/>
                <c:pt idx="0">
                  <c:v>Moxifloxacin</c:v>
                </c:pt>
              </c:strCache>
            </c:strRef>
          </c:tx>
          <c:spPr>
            <a:solidFill>
              <a:srgbClr val="33CC33"/>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CNS!$BK$68:$BK$83</c:f>
              <c:numCache>
                <c:formatCode>0.00</c:formatCode>
                <c:ptCount val="16"/>
                <c:pt idx="0">
                  <c:v>0</c:v>
                </c:pt>
                <c:pt idx="1">
                  <c:v>0</c:v>
                </c:pt>
                <c:pt idx="2">
                  <c:v>6.666666666666667</c:v>
                </c:pt>
                <c:pt idx="3">
                  <c:v>13.333333333333334</c:v>
                </c:pt>
                <c:pt idx="4">
                  <c:v>6.666666666666667</c:v>
                </c:pt>
                <c:pt idx="5">
                  <c:v>0</c:v>
                </c:pt>
                <c:pt idx="6">
                  <c:v>0</c:v>
                </c:pt>
                <c:pt idx="7">
                  <c:v>20</c:v>
                </c:pt>
                <c:pt idx="8">
                  <c:v>26.666666666666668</c:v>
                </c:pt>
                <c:pt idx="9">
                  <c:v>26.666666666666668</c:v>
                </c:pt>
                <c:pt idx="10">
                  <c:v>0</c:v>
                </c:pt>
                <c:pt idx="11">
                  <c:v>0</c:v>
                </c:pt>
                <c:pt idx="12">
                  <c:v>0</c:v>
                </c:pt>
                <c:pt idx="13">
                  <c:v>0</c:v>
                </c:pt>
                <c:pt idx="14">
                  <c:v>0</c:v>
                </c:pt>
                <c:pt idx="15">
                  <c:v>0</c:v>
                </c:pt>
              </c:numCache>
            </c:numRef>
          </c:val>
          <c:extLst>
            <c:ext xmlns:c16="http://schemas.microsoft.com/office/drawing/2014/chart" uri="{C3380CC4-5D6E-409C-BE32-E72D297353CC}">
              <c16:uniqueId val="{0000000E-EE9F-4A4D-B80A-7CB7CBA6470E}"/>
            </c:ext>
          </c:extLst>
        </c:ser>
        <c:ser>
          <c:idx val="15"/>
          <c:order val="15"/>
          <c:tx>
            <c:strRef>
              <c:f>CNS!$BL$67</c:f>
              <c:strCache>
                <c:ptCount val="1"/>
                <c:pt idx="0">
                  <c:v>Doxycyclin</c:v>
                </c:pt>
              </c:strCache>
            </c:strRef>
          </c:tx>
          <c:spPr>
            <a:solidFill>
              <a:srgbClr val="0066FF"/>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CNS!$BL$68:$BL$83</c:f>
              <c:numCache>
                <c:formatCode>0.00</c:formatCode>
                <c:ptCount val="16"/>
                <c:pt idx="0">
                  <c:v>0</c:v>
                </c:pt>
                <c:pt idx="1">
                  <c:v>0</c:v>
                </c:pt>
                <c:pt idx="2">
                  <c:v>26.666666666666668</c:v>
                </c:pt>
                <c:pt idx="3">
                  <c:v>0</c:v>
                </c:pt>
                <c:pt idx="4">
                  <c:v>13.333333333333334</c:v>
                </c:pt>
                <c:pt idx="5">
                  <c:v>13.333333333333334</c:v>
                </c:pt>
                <c:pt idx="6">
                  <c:v>20</c:v>
                </c:pt>
                <c:pt idx="7">
                  <c:v>13.333333333333334</c:v>
                </c:pt>
                <c:pt idx="8">
                  <c:v>13.333333333333334</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F-EE9F-4A4D-B80A-7CB7CBA6470E}"/>
            </c:ext>
          </c:extLst>
        </c:ser>
        <c:ser>
          <c:idx val="16"/>
          <c:order val="16"/>
          <c:tx>
            <c:strRef>
              <c:f>CNS!$BM$67</c:f>
              <c:strCache>
                <c:ptCount val="1"/>
                <c:pt idx="0">
                  <c:v>Rifampicin</c:v>
                </c:pt>
              </c:strCache>
            </c:strRef>
          </c:tx>
          <c:spPr>
            <a:solidFill>
              <a:srgbClr val="FF6699"/>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CNS!$BM$68:$BM$83</c:f>
              <c:numCache>
                <c:formatCode>0.00</c:formatCode>
                <c:ptCount val="16"/>
                <c:pt idx="0">
                  <c:v>0</c:v>
                </c:pt>
                <c:pt idx="1">
                  <c:v>80</c:v>
                </c:pt>
                <c:pt idx="2">
                  <c:v>6.666666666666667</c:v>
                </c:pt>
                <c:pt idx="3">
                  <c:v>6.666666666666667</c:v>
                </c:pt>
                <c:pt idx="4">
                  <c:v>0</c:v>
                </c:pt>
                <c:pt idx="5">
                  <c:v>0</c:v>
                </c:pt>
                <c:pt idx="6">
                  <c:v>0</c:v>
                </c:pt>
                <c:pt idx="7">
                  <c:v>0</c:v>
                </c:pt>
                <c:pt idx="8">
                  <c:v>0</c:v>
                </c:pt>
                <c:pt idx="9">
                  <c:v>6.666666666666667</c:v>
                </c:pt>
                <c:pt idx="10">
                  <c:v>0</c:v>
                </c:pt>
                <c:pt idx="11">
                  <c:v>0</c:v>
                </c:pt>
                <c:pt idx="12">
                  <c:v>0</c:v>
                </c:pt>
                <c:pt idx="13">
                  <c:v>0</c:v>
                </c:pt>
                <c:pt idx="14">
                  <c:v>0</c:v>
                </c:pt>
                <c:pt idx="15">
                  <c:v>0</c:v>
                </c:pt>
              </c:numCache>
            </c:numRef>
          </c:val>
          <c:extLst>
            <c:ext xmlns:c16="http://schemas.microsoft.com/office/drawing/2014/chart" uri="{C3380CC4-5D6E-409C-BE32-E72D297353CC}">
              <c16:uniqueId val="{00000010-EE9F-4A4D-B80A-7CB7CBA6470E}"/>
            </c:ext>
          </c:extLst>
        </c:ser>
        <c:ser>
          <c:idx val="17"/>
          <c:order val="17"/>
          <c:tx>
            <c:strRef>
              <c:f>CNS!$BN$67</c:f>
              <c:strCache>
                <c:ptCount val="1"/>
                <c:pt idx="0">
                  <c:v>Daptomycin</c:v>
                </c:pt>
              </c:strCache>
            </c:strRef>
          </c:tx>
          <c:spPr>
            <a:solidFill>
              <a:srgbClr val="CC0099"/>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CNS!$BN$68:$BN$83</c:f>
              <c:numCache>
                <c:formatCode>0.00</c:formatCode>
                <c:ptCount val="16"/>
                <c:pt idx="0">
                  <c:v>0</c:v>
                </c:pt>
                <c:pt idx="1">
                  <c:v>0</c:v>
                </c:pt>
                <c:pt idx="2">
                  <c:v>0</c:v>
                </c:pt>
                <c:pt idx="3">
                  <c:v>0</c:v>
                </c:pt>
                <c:pt idx="4">
                  <c:v>40</c:v>
                </c:pt>
                <c:pt idx="5">
                  <c:v>46.666666666666664</c:v>
                </c:pt>
                <c:pt idx="6">
                  <c:v>13.333333333333334</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1-EE9F-4A4D-B80A-7CB7CBA6470E}"/>
            </c:ext>
          </c:extLst>
        </c:ser>
        <c:ser>
          <c:idx val="18"/>
          <c:order val="18"/>
          <c:tx>
            <c:strRef>
              <c:f>CNS!$BO$67</c:f>
              <c:strCache>
                <c:ptCount val="1"/>
                <c:pt idx="0">
                  <c:v>Roxythromycin</c:v>
                </c:pt>
              </c:strCache>
            </c:strRef>
          </c:tx>
          <c:spPr>
            <a:solidFill>
              <a:srgbClr val="003300"/>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CNS!$BO$68:$BO$83</c:f>
              <c:numCache>
                <c:formatCode>0.00</c:formatCode>
                <c:ptCount val="16"/>
                <c:pt idx="0">
                  <c:v>0</c:v>
                </c:pt>
                <c:pt idx="1">
                  <c:v>0</c:v>
                </c:pt>
                <c:pt idx="2">
                  <c:v>0</c:v>
                </c:pt>
                <c:pt idx="3">
                  <c:v>0</c:v>
                </c:pt>
                <c:pt idx="4">
                  <c:v>6.666666666666667</c:v>
                </c:pt>
                <c:pt idx="5">
                  <c:v>0</c:v>
                </c:pt>
                <c:pt idx="6">
                  <c:v>6.666666666666667</c:v>
                </c:pt>
                <c:pt idx="7">
                  <c:v>0</c:v>
                </c:pt>
                <c:pt idx="8">
                  <c:v>0</c:v>
                </c:pt>
                <c:pt idx="9">
                  <c:v>0</c:v>
                </c:pt>
                <c:pt idx="10">
                  <c:v>0</c:v>
                </c:pt>
                <c:pt idx="11">
                  <c:v>86.666666666666671</c:v>
                </c:pt>
                <c:pt idx="12">
                  <c:v>0</c:v>
                </c:pt>
                <c:pt idx="13">
                  <c:v>0</c:v>
                </c:pt>
                <c:pt idx="14">
                  <c:v>0</c:v>
                </c:pt>
                <c:pt idx="15">
                  <c:v>0</c:v>
                </c:pt>
              </c:numCache>
            </c:numRef>
          </c:val>
          <c:extLst>
            <c:ext xmlns:c16="http://schemas.microsoft.com/office/drawing/2014/chart" uri="{C3380CC4-5D6E-409C-BE32-E72D297353CC}">
              <c16:uniqueId val="{00000012-EE9F-4A4D-B80A-7CB7CBA6470E}"/>
            </c:ext>
          </c:extLst>
        </c:ser>
        <c:ser>
          <c:idx val="19"/>
          <c:order val="19"/>
          <c:tx>
            <c:strRef>
              <c:f>CNS!$BP$67</c:f>
              <c:strCache>
                <c:ptCount val="1"/>
                <c:pt idx="0">
                  <c:v>Clindamycin</c:v>
                </c:pt>
              </c:strCache>
            </c:strRef>
          </c:tx>
          <c:spPr>
            <a:solidFill>
              <a:srgbClr val="006600"/>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CNS!$BP$68:$BP$83</c:f>
              <c:numCache>
                <c:formatCode>0.00</c:formatCode>
                <c:ptCount val="16"/>
                <c:pt idx="0">
                  <c:v>0</c:v>
                </c:pt>
                <c:pt idx="1">
                  <c:v>6.666666666666667</c:v>
                </c:pt>
                <c:pt idx="2">
                  <c:v>33.333333333333336</c:v>
                </c:pt>
                <c:pt idx="3">
                  <c:v>13.333333333333334</c:v>
                </c:pt>
                <c:pt idx="4">
                  <c:v>13.333333333333334</c:v>
                </c:pt>
                <c:pt idx="5">
                  <c:v>0</c:v>
                </c:pt>
                <c:pt idx="6">
                  <c:v>0</c:v>
                </c:pt>
                <c:pt idx="7">
                  <c:v>0</c:v>
                </c:pt>
                <c:pt idx="8">
                  <c:v>0</c:v>
                </c:pt>
                <c:pt idx="9">
                  <c:v>33.333333333333336</c:v>
                </c:pt>
                <c:pt idx="10">
                  <c:v>0</c:v>
                </c:pt>
                <c:pt idx="11">
                  <c:v>0</c:v>
                </c:pt>
                <c:pt idx="12">
                  <c:v>0</c:v>
                </c:pt>
                <c:pt idx="13">
                  <c:v>0</c:v>
                </c:pt>
                <c:pt idx="14">
                  <c:v>0</c:v>
                </c:pt>
                <c:pt idx="15">
                  <c:v>0</c:v>
                </c:pt>
              </c:numCache>
            </c:numRef>
          </c:val>
          <c:extLst>
            <c:ext xmlns:c16="http://schemas.microsoft.com/office/drawing/2014/chart" uri="{C3380CC4-5D6E-409C-BE32-E72D297353CC}">
              <c16:uniqueId val="{00000013-EE9F-4A4D-B80A-7CB7CBA6470E}"/>
            </c:ext>
          </c:extLst>
        </c:ser>
        <c:ser>
          <c:idx val="20"/>
          <c:order val="20"/>
          <c:tx>
            <c:strRef>
              <c:f>CNS!$BQ$67</c:f>
              <c:strCache>
                <c:ptCount val="1"/>
                <c:pt idx="0">
                  <c:v>Linezolid</c:v>
                </c:pt>
              </c:strCache>
            </c:strRef>
          </c:tx>
          <c:spPr>
            <a:solidFill>
              <a:srgbClr val="FF0066"/>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CNS!$BQ$68:$BQ$83</c:f>
              <c:numCache>
                <c:formatCode>0.00</c:formatCode>
                <c:ptCount val="16"/>
                <c:pt idx="0">
                  <c:v>0</c:v>
                </c:pt>
                <c:pt idx="1">
                  <c:v>0</c:v>
                </c:pt>
                <c:pt idx="2">
                  <c:v>0</c:v>
                </c:pt>
                <c:pt idx="3">
                  <c:v>0</c:v>
                </c:pt>
                <c:pt idx="4">
                  <c:v>0</c:v>
                </c:pt>
                <c:pt idx="5">
                  <c:v>26.666666666666668</c:v>
                </c:pt>
                <c:pt idx="6">
                  <c:v>60</c:v>
                </c:pt>
                <c:pt idx="7">
                  <c:v>13.333333333333334</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4-EE9F-4A4D-B80A-7CB7CBA6470E}"/>
            </c:ext>
          </c:extLst>
        </c:ser>
        <c:ser>
          <c:idx val="21"/>
          <c:order val="21"/>
          <c:tx>
            <c:strRef>
              <c:f>CNS!$BR$67</c:f>
              <c:strCache>
                <c:ptCount val="1"/>
                <c:pt idx="0">
                  <c:v>Vancomycin</c:v>
                </c:pt>
              </c:strCache>
            </c:strRef>
          </c:tx>
          <c:spPr>
            <a:solidFill>
              <a:srgbClr val="CCCC00"/>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CNS!$BR$68:$BR$83</c:f>
              <c:numCache>
                <c:formatCode>0.00</c:formatCode>
                <c:ptCount val="16"/>
                <c:pt idx="0">
                  <c:v>0</c:v>
                </c:pt>
                <c:pt idx="1">
                  <c:v>0</c:v>
                </c:pt>
                <c:pt idx="2">
                  <c:v>0</c:v>
                </c:pt>
                <c:pt idx="3">
                  <c:v>0</c:v>
                </c:pt>
                <c:pt idx="4">
                  <c:v>0</c:v>
                </c:pt>
                <c:pt idx="5">
                  <c:v>46.666666666666664</c:v>
                </c:pt>
                <c:pt idx="6">
                  <c:v>40</c:v>
                </c:pt>
                <c:pt idx="7">
                  <c:v>13.333333333333334</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5-EE9F-4A4D-B80A-7CB7CBA6470E}"/>
            </c:ext>
          </c:extLst>
        </c:ser>
        <c:ser>
          <c:idx val="23"/>
          <c:order val="22"/>
          <c:tx>
            <c:strRef>
              <c:f>CNS!$BS$67</c:f>
              <c:strCache>
                <c:ptCount val="1"/>
                <c:pt idx="0">
                  <c:v>Teicoplanin</c:v>
                </c:pt>
              </c:strCache>
            </c:strRef>
          </c:tx>
          <c:spPr>
            <a:solidFill>
              <a:srgbClr val="336699"/>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CNS!$BS$68:$BS$83</c:f>
              <c:numCache>
                <c:formatCode>0.00</c:formatCode>
                <c:ptCount val="16"/>
                <c:pt idx="0">
                  <c:v>0</c:v>
                </c:pt>
                <c:pt idx="1">
                  <c:v>0</c:v>
                </c:pt>
                <c:pt idx="2">
                  <c:v>0</c:v>
                </c:pt>
                <c:pt idx="3">
                  <c:v>60</c:v>
                </c:pt>
                <c:pt idx="4">
                  <c:v>0</c:v>
                </c:pt>
                <c:pt idx="5">
                  <c:v>20</c:v>
                </c:pt>
                <c:pt idx="6">
                  <c:v>6.666666666666667</c:v>
                </c:pt>
                <c:pt idx="7">
                  <c:v>6.666666666666667</c:v>
                </c:pt>
                <c:pt idx="8">
                  <c:v>6.666666666666667</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6-EE9F-4A4D-B80A-7CB7CBA6470E}"/>
            </c:ext>
          </c:extLst>
        </c:ser>
        <c:ser>
          <c:idx val="22"/>
          <c:order val="23"/>
          <c:tx>
            <c:strRef>
              <c:f>CNS!$BT$67</c:f>
              <c:strCache>
                <c:ptCount val="1"/>
                <c:pt idx="0">
                  <c:v>Tigecyclin</c:v>
                </c:pt>
              </c:strCache>
            </c:strRef>
          </c:tx>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CNS!$BT$68:$BT$83</c:f>
              <c:numCache>
                <c:formatCode>0.00</c:formatCode>
                <c:ptCount val="16"/>
                <c:pt idx="0">
                  <c:v>0</c:v>
                </c:pt>
                <c:pt idx="1">
                  <c:v>73.333333333333329</c:v>
                </c:pt>
                <c:pt idx="2">
                  <c:v>0</c:v>
                </c:pt>
                <c:pt idx="3">
                  <c:v>13.333333333333334</c:v>
                </c:pt>
                <c:pt idx="4">
                  <c:v>13.333333333333334</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7-EE9F-4A4D-B80A-7CB7CBA6470E}"/>
            </c:ext>
          </c:extLst>
        </c:ser>
        <c:dLbls>
          <c:showLegendKey val="0"/>
          <c:showVal val="0"/>
          <c:showCatName val="0"/>
          <c:showSerName val="0"/>
          <c:showPercent val="0"/>
          <c:showBubbleSize val="0"/>
        </c:dLbls>
        <c:gapWidth val="150"/>
        <c:shape val="box"/>
        <c:axId val="83778560"/>
        <c:axId val="83788928"/>
        <c:axId val="83780032"/>
      </c:bar3DChart>
      <c:catAx>
        <c:axId val="83778560"/>
        <c:scaling>
          <c:orientation val="minMax"/>
        </c:scaling>
        <c:delete val="0"/>
        <c:axPos val="b"/>
        <c:majorGridlines/>
        <c:title>
          <c:tx>
            <c:rich>
              <a:bodyPr/>
              <a:lstStyle/>
              <a:p>
                <a:pPr>
                  <a:defRPr sz="1400"/>
                </a:pPr>
                <a:r>
                  <a:rPr lang="en-US" sz="1400"/>
                  <a:t>mg/L</a:t>
                </a:r>
              </a:p>
            </c:rich>
          </c:tx>
          <c:layout>
            <c:manualLayout>
              <c:xMode val="edge"/>
              <c:yMode val="edge"/>
              <c:x val="0.27627548420983611"/>
              <c:y val="0.85222767787200016"/>
            </c:manualLayout>
          </c:layout>
          <c:overlay val="0"/>
        </c:title>
        <c:numFmt formatCode="General" sourceLinked="1"/>
        <c:majorTickMark val="out"/>
        <c:minorTickMark val="none"/>
        <c:tickLblPos val="nextTo"/>
        <c:txPr>
          <a:bodyPr rot="-5400000" vert="horz"/>
          <a:lstStyle/>
          <a:p>
            <a:pPr>
              <a:defRPr sz="1000"/>
            </a:pPr>
            <a:endParaRPr lang="de-DE"/>
          </a:p>
        </c:txPr>
        <c:crossAx val="83788928"/>
        <c:crosses val="autoZero"/>
        <c:auto val="1"/>
        <c:lblAlgn val="ctr"/>
        <c:lblOffset val="100"/>
        <c:tickLblSkip val="1"/>
        <c:noMultiLvlLbl val="0"/>
      </c:catAx>
      <c:valAx>
        <c:axId val="83788928"/>
        <c:scaling>
          <c:orientation val="minMax"/>
        </c:scaling>
        <c:delete val="0"/>
        <c:axPos val="l"/>
        <c:majorGridlines/>
        <c:numFmt formatCode="0.00" sourceLinked="1"/>
        <c:majorTickMark val="out"/>
        <c:minorTickMark val="none"/>
        <c:tickLblPos val="nextTo"/>
        <c:crossAx val="83778560"/>
        <c:crossesAt val="1"/>
        <c:crossBetween val="between"/>
      </c:valAx>
      <c:serAx>
        <c:axId val="83780032"/>
        <c:scaling>
          <c:orientation val="minMax"/>
        </c:scaling>
        <c:delete val="0"/>
        <c:axPos val="b"/>
        <c:title>
          <c:tx>
            <c:rich>
              <a:bodyPr rot="0" vert="horz"/>
              <a:lstStyle/>
              <a:p>
                <a:pPr>
                  <a:defRPr sz="1400"/>
                </a:pPr>
                <a:r>
                  <a:rPr lang="en-US" sz="1400"/>
                  <a:t>%</a:t>
                </a:r>
              </a:p>
            </c:rich>
          </c:tx>
          <c:layout>
            <c:manualLayout>
              <c:xMode val="edge"/>
              <c:yMode val="edge"/>
              <c:x val="5.9533213558209279E-2"/>
              <c:y val="0.61283221764991591"/>
            </c:manualLayout>
          </c:layout>
          <c:overlay val="0"/>
        </c:title>
        <c:majorTickMark val="out"/>
        <c:minorTickMark val="none"/>
        <c:tickLblPos val="nextTo"/>
        <c:txPr>
          <a:bodyPr rot="1500000" vert="horz"/>
          <a:lstStyle/>
          <a:p>
            <a:pPr>
              <a:defRPr sz="1200"/>
            </a:pPr>
            <a:endParaRPr lang="de-DE"/>
          </a:p>
        </c:txPr>
        <c:crossAx val="83788928"/>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4.809831841885906E-2"/>
          <c:y val="1.4315472761026822E-2"/>
          <c:w val="0.91952300130950138"/>
          <c:h val="0.86723500416106525"/>
        </c:manualLayout>
      </c:layout>
      <c:bar3DChart>
        <c:barDir val="col"/>
        <c:grouping val="standard"/>
        <c:varyColors val="0"/>
        <c:ser>
          <c:idx val="0"/>
          <c:order val="0"/>
          <c:tx>
            <c:strRef>
              <c:f>EK!$AW$4</c:f>
              <c:strCache>
                <c:ptCount val="1"/>
                <c:pt idx="0">
                  <c:v>Penicillin G</c:v>
                </c:pt>
              </c:strCache>
            </c:strRef>
          </c:tx>
          <c:spPr>
            <a:solidFill>
              <a:srgbClr val="C000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EK!$AW$5:$AW$20</c:f>
              <c:numCache>
                <c:formatCode>0.00</c:formatCode>
                <c:ptCount val="16"/>
                <c:pt idx="0">
                  <c:v>0</c:v>
                </c:pt>
                <c:pt idx="1">
                  <c:v>0</c:v>
                </c:pt>
                <c:pt idx="2">
                  <c:v>0</c:v>
                </c:pt>
                <c:pt idx="3">
                  <c:v>0</c:v>
                </c:pt>
                <c:pt idx="4">
                  <c:v>0</c:v>
                </c:pt>
                <c:pt idx="5">
                  <c:v>0</c:v>
                </c:pt>
                <c:pt idx="6">
                  <c:v>0</c:v>
                </c:pt>
                <c:pt idx="7">
                  <c:v>73.07692307692308</c:v>
                </c:pt>
                <c:pt idx="8">
                  <c:v>23.076923076923077</c:v>
                </c:pt>
                <c:pt idx="9">
                  <c:v>3.8461538461538463</c:v>
                </c:pt>
                <c:pt idx="10">
                  <c:v>0</c:v>
                </c:pt>
                <c:pt idx="11">
                  <c:v>0</c:v>
                </c:pt>
                <c:pt idx="12">
                  <c:v>0</c:v>
                </c:pt>
                <c:pt idx="13">
                  <c:v>0</c:v>
                </c:pt>
                <c:pt idx="14">
                  <c:v>0</c:v>
                </c:pt>
                <c:pt idx="15">
                  <c:v>0</c:v>
                </c:pt>
              </c:numCache>
            </c:numRef>
          </c:val>
          <c:extLst>
            <c:ext xmlns:c16="http://schemas.microsoft.com/office/drawing/2014/chart" uri="{C3380CC4-5D6E-409C-BE32-E72D297353CC}">
              <c16:uniqueId val="{00000000-B5DB-4FC5-9F12-E405449A6EDB}"/>
            </c:ext>
          </c:extLst>
        </c:ser>
        <c:ser>
          <c:idx val="1"/>
          <c:order val="1"/>
          <c:tx>
            <c:strRef>
              <c:f>EK!$AX$4</c:f>
              <c:strCache>
                <c:ptCount val="1"/>
                <c:pt idx="0">
                  <c:v>Oxacillin</c:v>
                </c:pt>
              </c:strCache>
            </c:strRef>
          </c:tx>
          <c:spPr>
            <a:solidFill>
              <a:srgbClr val="FF00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EK!$AX$5:$AX$20</c:f>
              <c:numCache>
                <c:formatCode>0.00</c:formatCode>
                <c:ptCount val="16"/>
                <c:pt idx="0">
                  <c:v>0</c:v>
                </c:pt>
                <c:pt idx="1">
                  <c:v>0</c:v>
                </c:pt>
                <c:pt idx="2">
                  <c:v>0</c:v>
                </c:pt>
                <c:pt idx="3">
                  <c:v>0</c:v>
                </c:pt>
                <c:pt idx="4">
                  <c:v>0</c:v>
                </c:pt>
                <c:pt idx="5">
                  <c:v>0</c:v>
                </c:pt>
                <c:pt idx="6">
                  <c:v>0</c:v>
                </c:pt>
                <c:pt idx="7">
                  <c:v>0</c:v>
                </c:pt>
                <c:pt idx="8">
                  <c:v>0</c:v>
                </c:pt>
                <c:pt idx="9">
                  <c:v>0</c:v>
                </c:pt>
                <c:pt idx="10">
                  <c:v>100</c:v>
                </c:pt>
                <c:pt idx="11">
                  <c:v>0</c:v>
                </c:pt>
                <c:pt idx="12">
                  <c:v>0</c:v>
                </c:pt>
                <c:pt idx="13">
                  <c:v>0</c:v>
                </c:pt>
                <c:pt idx="14">
                  <c:v>0</c:v>
                </c:pt>
                <c:pt idx="15">
                  <c:v>0</c:v>
                </c:pt>
              </c:numCache>
            </c:numRef>
          </c:val>
          <c:extLst>
            <c:ext xmlns:c16="http://schemas.microsoft.com/office/drawing/2014/chart" uri="{C3380CC4-5D6E-409C-BE32-E72D297353CC}">
              <c16:uniqueId val="{00000001-B5DB-4FC5-9F12-E405449A6EDB}"/>
            </c:ext>
          </c:extLst>
        </c:ser>
        <c:ser>
          <c:idx val="2"/>
          <c:order val="2"/>
          <c:tx>
            <c:strRef>
              <c:f>EK!$AY$4</c:f>
              <c:strCache>
                <c:ptCount val="1"/>
                <c:pt idx="0">
                  <c:v>Ampicillin/ Sulbactam</c:v>
                </c:pt>
              </c:strCache>
            </c:strRef>
          </c:tx>
          <c:spPr>
            <a:solidFill>
              <a:srgbClr val="FF99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EK!$AY$5:$AY$20</c:f>
              <c:numCache>
                <c:formatCode>0.00</c:formatCode>
                <c:ptCount val="16"/>
                <c:pt idx="0">
                  <c:v>0</c:v>
                </c:pt>
                <c:pt idx="1">
                  <c:v>0</c:v>
                </c:pt>
                <c:pt idx="2">
                  <c:v>0</c:v>
                </c:pt>
                <c:pt idx="3">
                  <c:v>7.6923076923076925</c:v>
                </c:pt>
                <c:pt idx="4">
                  <c:v>0</c:v>
                </c:pt>
                <c:pt idx="5">
                  <c:v>42.307692307692307</c:v>
                </c:pt>
                <c:pt idx="6">
                  <c:v>42.307692307692307</c:v>
                </c:pt>
                <c:pt idx="7">
                  <c:v>7.6923076923076925</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B5DB-4FC5-9F12-E405449A6EDB}"/>
            </c:ext>
          </c:extLst>
        </c:ser>
        <c:ser>
          <c:idx val="3"/>
          <c:order val="3"/>
          <c:tx>
            <c:strRef>
              <c:f>EK!$AZ$4</c:f>
              <c:strCache>
                <c:ptCount val="1"/>
                <c:pt idx="0">
                  <c:v>Piperacillin/ Tazobactam</c:v>
                </c:pt>
              </c:strCache>
            </c:strRef>
          </c:tx>
          <c:spPr>
            <a:solidFill>
              <a:srgbClr val="CC99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EK!$AZ$5:$AZ$20</c:f>
              <c:numCache>
                <c:formatCode>0.00</c:formatCode>
                <c:ptCount val="16"/>
                <c:pt idx="0">
                  <c:v>0</c:v>
                </c:pt>
                <c:pt idx="1">
                  <c:v>0</c:v>
                </c:pt>
                <c:pt idx="2">
                  <c:v>0</c:v>
                </c:pt>
                <c:pt idx="3">
                  <c:v>0</c:v>
                </c:pt>
                <c:pt idx="4">
                  <c:v>0</c:v>
                </c:pt>
                <c:pt idx="5">
                  <c:v>0</c:v>
                </c:pt>
                <c:pt idx="6">
                  <c:v>0</c:v>
                </c:pt>
                <c:pt idx="7">
                  <c:v>50</c:v>
                </c:pt>
                <c:pt idx="8">
                  <c:v>42.307692307692307</c:v>
                </c:pt>
                <c:pt idx="9">
                  <c:v>3.8461538461538463</c:v>
                </c:pt>
                <c:pt idx="10">
                  <c:v>3.8461538461538463</c:v>
                </c:pt>
                <c:pt idx="11">
                  <c:v>0</c:v>
                </c:pt>
                <c:pt idx="12">
                  <c:v>0</c:v>
                </c:pt>
                <c:pt idx="13">
                  <c:v>0</c:v>
                </c:pt>
                <c:pt idx="14">
                  <c:v>0</c:v>
                </c:pt>
                <c:pt idx="15">
                  <c:v>0</c:v>
                </c:pt>
              </c:numCache>
            </c:numRef>
          </c:val>
          <c:extLst>
            <c:ext xmlns:c16="http://schemas.microsoft.com/office/drawing/2014/chart" uri="{C3380CC4-5D6E-409C-BE32-E72D297353CC}">
              <c16:uniqueId val="{00000003-B5DB-4FC5-9F12-E405449A6EDB}"/>
            </c:ext>
          </c:extLst>
        </c:ser>
        <c:ser>
          <c:idx val="4"/>
          <c:order val="4"/>
          <c:tx>
            <c:strRef>
              <c:f>EK!$BA$4</c:f>
              <c:strCache>
                <c:ptCount val="1"/>
                <c:pt idx="0">
                  <c:v>Cefotaxim</c:v>
                </c:pt>
              </c:strCache>
            </c:strRef>
          </c:tx>
          <c:spPr>
            <a:solidFill>
              <a:srgbClr val="660066"/>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EK!$BA$5:$BA$20</c:f>
              <c:numCache>
                <c:formatCode>0.00</c:formatCode>
                <c:ptCount val="16"/>
                <c:pt idx="0">
                  <c:v>0</c:v>
                </c:pt>
                <c:pt idx="1">
                  <c:v>0</c:v>
                </c:pt>
                <c:pt idx="2">
                  <c:v>0</c:v>
                </c:pt>
                <c:pt idx="3">
                  <c:v>0</c:v>
                </c:pt>
                <c:pt idx="4">
                  <c:v>0</c:v>
                </c:pt>
                <c:pt idx="5">
                  <c:v>0</c:v>
                </c:pt>
                <c:pt idx="6">
                  <c:v>0</c:v>
                </c:pt>
                <c:pt idx="7">
                  <c:v>0</c:v>
                </c:pt>
                <c:pt idx="8">
                  <c:v>0</c:v>
                </c:pt>
                <c:pt idx="9">
                  <c:v>0</c:v>
                </c:pt>
                <c:pt idx="10">
                  <c:v>100</c:v>
                </c:pt>
                <c:pt idx="11">
                  <c:v>0</c:v>
                </c:pt>
                <c:pt idx="12">
                  <c:v>0</c:v>
                </c:pt>
                <c:pt idx="13">
                  <c:v>0</c:v>
                </c:pt>
                <c:pt idx="14">
                  <c:v>0</c:v>
                </c:pt>
                <c:pt idx="15">
                  <c:v>0</c:v>
                </c:pt>
              </c:numCache>
            </c:numRef>
          </c:val>
          <c:extLst>
            <c:ext xmlns:c16="http://schemas.microsoft.com/office/drawing/2014/chart" uri="{C3380CC4-5D6E-409C-BE32-E72D297353CC}">
              <c16:uniqueId val="{00000004-B5DB-4FC5-9F12-E405449A6EDB}"/>
            </c:ext>
          </c:extLst>
        </c:ser>
        <c:ser>
          <c:idx val="6"/>
          <c:order val="5"/>
          <c:tx>
            <c:strRef>
              <c:f>EK!$BB$4</c:f>
              <c:strCache>
                <c:ptCount val="1"/>
                <c:pt idx="0">
                  <c:v>Cefuroxim</c:v>
                </c:pt>
              </c:strCache>
            </c:strRef>
          </c:tx>
          <c:spPr>
            <a:solidFill>
              <a:srgbClr val="80008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EK!$BB$5:$BB$20</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100</c:v>
                </c:pt>
                <c:pt idx="13">
                  <c:v>0</c:v>
                </c:pt>
                <c:pt idx="14">
                  <c:v>0</c:v>
                </c:pt>
                <c:pt idx="15">
                  <c:v>0</c:v>
                </c:pt>
              </c:numCache>
            </c:numRef>
          </c:val>
          <c:extLst>
            <c:ext xmlns:c16="http://schemas.microsoft.com/office/drawing/2014/chart" uri="{C3380CC4-5D6E-409C-BE32-E72D297353CC}">
              <c16:uniqueId val="{00000005-B5DB-4FC5-9F12-E405449A6EDB}"/>
            </c:ext>
          </c:extLst>
        </c:ser>
        <c:ser>
          <c:idx val="5"/>
          <c:order val="6"/>
          <c:tx>
            <c:strRef>
              <c:f>EK!$BC$4</c:f>
              <c:strCache>
                <c:ptCount val="1"/>
                <c:pt idx="0">
                  <c:v>Imipenem</c:v>
                </c:pt>
              </c:strCache>
            </c:strRef>
          </c:tx>
          <c:spPr>
            <a:solidFill>
              <a:srgbClr val="000099"/>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EK!$BC$5:$BC$20</c:f>
              <c:numCache>
                <c:formatCode>0.00</c:formatCode>
                <c:ptCount val="16"/>
                <c:pt idx="0">
                  <c:v>0</c:v>
                </c:pt>
                <c:pt idx="1">
                  <c:v>0</c:v>
                </c:pt>
                <c:pt idx="2">
                  <c:v>0</c:v>
                </c:pt>
                <c:pt idx="3">
                  <c:v>0</c:v>
                </c:pt>
                <c:pt idx="4">
                  <c:v>0</c:v>
                </c:pt>
                <c:pt idx="5">
                  <c:v>7.6923076923076925</c:v>
                </c:pt>
                <c:pt idx="6">
                  <c:v>69.230769230769226</c:v>
                </c:pt>
                <c:pt idx="7">
                  <c:v>15.384615384615385</c:v>
                </c:pt>
                <c:pt idx="8">
                  <c:v>3.8461538461538463</c:v>
                </c:pt>
                <c:pt idx="9">
                  <c:v>3.8461538461538463</c:v>
                </c:pt>
                <c:pt idx="10">
                  <c:v>0</c:v>
                </c:pt>
                <c:pt idx="11">
                  <c:v>0</c:v>
                </c:pt>
                <c:pt idx="12">
                  <c:v>0</c:v>
                </c:pt>
                <c:pt idx="13">
                  <c:v>0</c:v>
                </c:pt>
                <c:pt idx="14">
                  <c:v>0</c:v>
                </c:pt>
                <c:pt idx="15">
                  <c:v>0</c:v>
                </c:pt>
              </c:numCache>
            </c:numRef>
          </c:val>
          <c:extLst>
            <c:ext xmlns:c16="http://schemas.microsoft.com/office/drawing/2014/chart" uri="{C3380CC4-5D6E-409C-BE32-E72D297353CC}">
              <c16:uniqueId val="{00000007-B5DB-4FC5-9F12-E405449A6EDB}"/>
            </c:ext>
          </c:extLst>
        </c:ser>
        <c:ser>
          <c:idx val="7"/>
          <c:order val="7"/>
          <c:tx>
            <c:strRef>
              <c:f>EK!$BD$4</c:f>
              <c:strCache>
                <c:ptCount val="1"/>
                <c:pt idx="0">
                  <c:v>Meropenem</c:v>
                </c:pt>
              </c:strCache>
            </c:strRef>
          </c:tx>
          <c:spPr>
            <a:solidFill>
              <a:srgbClr val="3333FF"/>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EK!$BD$5:$BD$20</c:f>
              <c:numCache>
                <c:formatCode>0.00</c:formatCode>
                <c:ptCount val="16"/>
                <c:pt idx="0">
                  <c:v>0</c:v>
                </c:pt>
                <c:pt idx="1">
                  <c:v>0</c:v>
                </c:pt>
                <c:pt idx="2">
                  <c:v>0</c:v>
                </c:pt>
                <c:pt idx="3">
                  <c:v>0</c:v>
                </c:pt>
                <c:pt idx="4">
                  <c:v>0</c:v>
                </c:pt>
                <c:pt idx="5">
                  <c:v>0</c:v>
                </c:pt>
                <c:pt idx="6">
                  <c:v>7.6923076923076925</c:v>
                </c:pt>
                <c:pt idx="7">
                  <c:v>38.46153846153846</c:v>
                </c:pt>
                <c:pt idx="8">
                  <c:v>46.153846153846153</c:v>
                </c:pt>
                <c:pt idx="9">
                  <c:v>7.6923076923076925</c:v>
                </c:pt>
                <c:pt idx="10">
                  <c:v>0</c:v>
                </c:pt>
                <c:pt idx="11">
                  <c:v>0</c:v>
                </c:pt>
                <c:pt idx="12">
                  <c:v>0</c:v>
                </c:pt>
                <c:pt idx="13">
                  <c:v>0</c:v>
                </c:pt>
                <c:pt idx="14">
                  <c:v>0</c:v>
                </c:pt>
                <c:pt idx="15">
                  <c:v>0</c:v>
                </c:pt>
              </c:numCache>
            </c:numRef>
          </c:val>
          <c:extLst>
            <c:ext xmlns:c16="http://schemas.microsoft.com/office/drawing/2014/chart" uri="{C3380CC4-5D6E-409C-BE32-E72D297353CC}">
              <c16:uniqueId val="{00000008-B5DB-4FC5-9F12-E405449A6EDB}"/>
            </c:ext>
          </c:extLst>
        </c:ser>
        <c:ser>
          <c:idx val="8"/>
          <c:order val="8"/>
          <c:tx>
            <c:strRef>
              <c:f>EK!$BE$4</c:f>
              <c:strCache>
                <c:ptCount val="1"/>
                <c:pt idx="0">
                  <c:v>Amikacin</c:v>
                </c:pt>
              </c:strCache>
            </c:strRef>
          </c:tx>
          <c:spPr>
            <a:solidFill>
              <a:srgbClr val="990099"/>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EK!$BE$5:$BE$20</c:f>
              <c:numCache>
                <c:formatCode>0.00</c:formatCode>
                <c:ptCount val="16"/>
                <c:pt idx="0">
                  <c:v>0</c:v>
                </c:pt>
                <c:pt idx="1">
                  <c:v>0</c:v>
                </c:pt>
                <c:pt idx="2">
                  <c:v>0</c:v>
                </c:pt>
                <c:pt idx="3">
                  <c:v>0</c:v>
                </c:pt>
                <c:pt idx="4">
                  <c:v>0</c:v>
                </c:pt>
                <c:pt idx="5">
                  <c:v>0</c:v>
                </c:pt>
                <c:pt idx="6">
                  <c:v>0</c:v>
                </c:pt>
                <c:pt idx="7">
                  <c:v>0</c:v>
                </c:pt>
                <c:pt idx="8">
                  <c:v>0</c:v>
                </c:pt>
                <c:pt idx="9">
                  <c:v>0</c:v>
                </c:pt>
                <c:pt idx="10">
                  <c:v>0</c:v>
                </c:pt>
                <c:pt idx="11">
                  <c:v>3.8461538461538463</c:v>
                </c:pt>
                <c:pt idx="12">
                  <c:v>30.76923076923077</c:v>
                </c:pt>
                <c:pt idx="13">
                  <c:v>65.384615384615387</c:v>
                </c:pt>
                <c:pt idx="14">
                  <c:v>0</c:v>
                </c:pt>
                <c:pt idx="15">
                  <c:v>0</c:v>
                </c:pt>
              </c:numCache>
            </c:numRef>
          </c:val>
          <c:extLst>
            <c:ext xmlns:c16="http://schemas.microsoft.com/office/drawing/2014/chart" uri="{C3380CC4-5D6E-409C-BE32-E72D297353CC}">
              <c16:uniqueId val="{00000009-B5DB-4FC5-9F12-E405449A6EDB}"/>
            </c:ext>
          </c:extLst>
        </c:ser>
        <c:ser>
          <c:idx val="9"/>
          <c:order val="9"/>
          <c:tx>
            <c:strRef>
              <c:f>EK!$BF$4</c:f>
              <c:strCache>
                <c:ptCount val="1"/>
                <c:pt idx="0">
                  <c:v>Gentamicin</c:v>
                </c:pt>
              </c:strCache>
            </c:strRef>
          </c:tx>
          <c:spPr>
            <a:solidFill>
              <a:srgbClr val="000066"/>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EK!$BF$5:$BF$20</c:f>
              <c:numCache>
                <c:formatCode>0.00</c:formatCode>
                <c:ptCount val="16"/>
                <c:pt idx="0">
                  <c:v>0</c:v>
                </c:pt>
                <c:pt idx="1">
                  <c:v>0</c:v>
                </c:pt>
                <c:pt idx="2">
                  <c:v>0</c:v>
                </c:pt>
                <c:pt idx="3">
                  <c:v>0</c:v>
                </c:pt>
                <c:pt idx="4">
                  <c:v>0</c:v>
                </c:pt>
                <c:pt idx="5">
                  <c:v>0</c:v>
                </c:pt>
                <c:pt idx="6">
                  <c:v>0</c:v>
                </c:pt>
                <c:pt idx="7">
                  <c:v>0</c:v>
                </c:pt>
                <c:pt idx="8">
                  <c:v>26.923076923076923</c:v>
                </c:pt>
                <c:pt idx="9">
                  <c:v>38.46153846153846</c:v>
                </c:pt>
                <c:pt idx="10">
                  <c:v>34.615384615384613</c:v>
                </c:pt>
                <c:pt idx="11">
                  <c:v>0</c:v>
                </c:pt>
                <c:pt idx="12">
                  <c:v>0</c:v>
                </c:pt>
                <c:pt idx="13">
                  <c:v>0</c:v>
                </c:pt>
                <c:pt idx="14">
                  <c:v>0</c:v>
                </c:pt>
                <c:pt idx="15">
                  <c:v>0</c:v>
                </c:pt>
              </c:numCache>
            </c:numRef>
          </c:val>
          <c:extLst>
            <c:ext xmlns:c16="http://schemas.microsoft.com/office/drawing/2014/chart" uri="{C3380CC4-5D6E-409C-BE32-E72D297353CC}">
              <c16:uniqueId val="{0000000A-B5DB-4FC5-9F12-E405449A6EDB}"/>
            </c:ext>
          </c:extLst>
        </c:ser>
        <c:ser>
          <c:idx val="10"/>
          <c:order val="10"/>
          <c:tx>
            <c:strRef>
              <c:f>EK!$BG$4</c:f>
              <c:strCache>
                <c:ptCount val="1"/>
                <c:pt idx="0">
                  <c:v>Fosfomycin</c:v>
                </c:pt>
              </c:strCache>
            </c:strRef>
          </c:tx>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EK!$BG$5:$BG$20</c:f>
              <c:numCache>
                <c:formatCode>0.00</c:formatCode>
                <c:ptCount val="16"/>
                <c:pt idx="0">
                  <c:v>0</c:v>
                </c:pt>
                <c:pt idx="1">
                  <c:v>0</c:v>
                </c:pt>
                <c:pt idx="2">
                  <c:v>0</c:v>
                </c:pt>
                <c:pt idx="3">
                  <c:v>0</c:v>
                </c:pt>
                <c:pt idx="4">
                  <c:v>0</c:v>
                </c:pt>
                <c:pt idx="5">
                  <c:v>0</c:v>
                </c:pt>
                <c:pt idx="6">
                  <c:v>0</c:v>
                </c:pt>
                <c:pt idx="7">
                  <c:v>0</c:v>
                </c:pt>
                <c:pt idx="8">
                  <c:v>0</c:v>
                </c:pt>
                <c:pt idx="9">
                  <c:v>0</c:v>
                </c:pt>
                <c:pt idx="10">
                  <c:v>3.8461538461538463</c:v>
                </c:pt>
                <c:pt idx="11">
                  <c:v>76.92307692307692</c:v>
                </c:pt>
                <c:pt idx="12">
                  <c:v>15.384615384615385</c:v>
                </c:pt>
                <c:pt idx="13">
                  <c:v>3.8461538461538463</c:v>
                </c:pt>
                <c:pt idx="14">
                  <c:v>0</c:v>
                </c:pt>
                <c:pt idx="15">
                  <c:v>0</c:v>
                </c:pt>
              </c:numCache>
            </c:numRef>
          </c:val>
          <c:extLst>
            <c:ext xmlns:c16="http://schemas.microsoft.com/office/drawing/2014/chart" uri="{C3380CC4-5D6E-409C-BE32-E72D297353CC}">
              <c16:uniqueId val="{0000000B-B5DB-4FC5-9F12-E405449A6EDB}"/>
            </c:ext>
          </c:extLst>
        </c:ser>
        <c:ser>
          <c:idx val="11"/>
          <c:order val="11"/>
          <c:tx>
            <c:strRef>
              <c:f>EK!$BH$4</c:f>
              <c:strCache>
                <c:ptCount val="1"/>
                <c:pt idx="0">
                  <c:v>Cotrimoxazol</c:v>
                </c:pt>
              </c:strCache>
            </c:strRef>
          </c:tx>
          <c:spPr>
            <a:solidFill>
              <a:srgbClr val="000099"/>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EK!$BH$5:$BH$20</c:f>
              <c:numCache>
                <c:formatCode>General</c:formatCode>
                <c:ptCount val="16"/>
                <c:pt idx="0">
                  <c:v>0</c:v>
                </c:pt>
                <c:pt idx="1">
                  <c:v>0</c:v>
                </c:pt>
                <c:pt idx="2">
                  <c:v>84.615384615384613</c:v>
                </c:pt>
                <c:pt idx="3">
                  <c:v>0</c:v>
                </c:pt>
                <c:pt idx="4">
                  <c:v>3.8461538461538463</c:v>
                </c:pt>
                <c:pt idx="5">
                  <c:v>0</c:v>
                </c:pt>
                <c:pt idx="6">
                  <c:v>0</c:v>
                </c:pt>
                <c:pt idx="7">
                  <c:v>0</c:v>
                </c:pt>
                <c:pt idx="8">
                  <c:v>0</c:v>
                </c:pt>
                <c:pt idx="9">
                  <c:v>0</c:v>
                </c:pt>
                <c:pt idx="10">
                  <c:v>7.6923076923076925</c:v>
                </c:pt>
                <c:pt idx="11">
                  <c:v>3.8461538461538463</c:v>
                </c:pt>
                <c:pt idx="12">
                  <c:v>0</c:v>
                </c:pt>
                <c:pt idx="13">
                  <c:v>0</c:v>
                </c:pt>
                <c:pt idx="14">
                  <c:v>0</c:v>
                </c:pt>
                <c:pt idx="15">
                  <c:v>0</c:v>
                </c:pt>
              </c:numCache>
            </c:numRef>
          </c:val>
          <c:extLst>
            <c:ext xmlns:c16="http://schemas.microsoft.com/office/drawing/2014/chart" uri="{C3380CC4-5D6E-409C-BE32-E72D297353CC}">
              <c16:uniqueId val="{0000000C-B5DB-4FC5-9F12-E405449A6EDB}"/>
            </c:ext>
          </c:extLst>
        </c:ser>
        <c:ser>
          <c:idx val="12"/>
          <c:order val="12"/>
          <c:tx>
            <c:strRef>
              <c:f>EK!$BI$4</c:f>
              <c:strCache>
                <c:ptCount val="1"/>
                <c:pt idx="0">
                  <c:v>Ciprofloxacin</c:v>
                </c:pt>
              </c:strCache>
            </c:strRef>
          </c:tx>
          <c:spPr>
            <a:solidFill>
              <a:srgbClr val="003300"/>
            </a:solidFill>
            <a:ln>
              <a:solidFill>
                <a:srgbClr val="00FF00"/>
              </a:solidFill>
            </a:ln>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EK!$BI$5:$BI$20</c:f>
              <c:numCache>
                <c:formatCode>0.00</c:formatCode>
                <c:ptCount val="16"/>
                <c:pt idx="0">
                  <c:v>0</c:v>
                </c:pt>
                <c:pt idx="1">
                  <c:v>0</c:v>
                </c:pt>
                <c:pt idx="2">
                  <c:v>0</c:v>
                </c:pt>
                <c:pt idx="3">
                  <c:v>0</c:v>
                </c:pt>
                <c:pt idx="4">
                  <c:v>0</c:v>
                </c:pt>
                <c:pt idx="5">
                  <c:v>15.384615384615385</c:v>
                </c:pt>
                <c:pt idx="6">
                  <c:v>38.46153846153846</c:v>
                </c:pt>
                <c:pt idx="7">
                  <c:v>3.8461538461538463</c:v>
                </c:pt>
                <c:pt idx="8">
                  <c:v>7.6923076923076925</c:v>
                </c:pt>
                <c:pt idx="9">
                  <c:v>34.615384615384613</c:v>
                </c:pt>
                <c:pt idx="10">
                  <c:v>0</c:v>
                </c:pt>
                <c:pt idx="11">
                  <c:v>0</c:v>
                </c:pt>
                <c:pt idx="12">
                  <c:v>0</c:v>
                </c:pt>
                <c:pt idx="13">
                  <c:v>0</c:v>
                </c:pt>
                <c:pt idx="14">
                  <c:v>0</c:v>
                </c:pt>
                <c:pt idx="15">
                  <c:v>0</c:v>
                </c:pt>
              </c:numCache>
            </c:numRef>
          </c:val>
          <c:extLst>
            <c:ext xmlns:c16="http://schemas.microsoft.com/office/drawing/2014/chart" uri="{C3380CC4-5D6E-409C-BE32-E72D297353CC}">
              <c16:uniqueId val="{0000000D-B5DB-4FC5-9F12-E405449A6EDB}"/>
            </c:ext>
          </c:extLst>
        </c:ser>
        <c:ser>
          <c:idx val="13"/>
          <c:order val="13"/>
          <c:tx>
            <c:strRef>
              <c:f>EK!$BJ$4</c:f>
              <c:strCache>
                <c:ptCount val="1"/>
                <c:pt idx="0">
                  <c:v>Levofloxacin</c:v>
                </c:pt>
              </c:strCache>
            </c:strRef>
          </c:tx>
          <c:spPr>
            <a:solidFill>
              <a:srgbClr val="3366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EK!$BJ$5:$BJ$20</c:f>
              <c:numCache>
                <c:formatCode>0.00</c:formatCode>
                <c:ptCount val="16"/>
                <c:pt idx="0">
                  <c:v>0</c:v>
                </c:pt>
                <c:pt idx="1">
                  <c:v>0</c:v>
                </c:pt>
                <c:pt idx="2">
                  <c:v>0</c:v>
                </c:pt>
                <c:pt idx="3">
                  <c:v>0</c:v>
                </c:pt>
                <c:pt idx="4">
                  <c:v>0</c:v>
                </c:pt>
                <c:pt idx="5">
                  <c:v>11.538461538461538</c:v>
                </c:pt>
                <c:pt idx="6">
                  <c:v>50</c:v>
                </c:pt>
                <c:pt idx="7">
                  <c:v>3.8461538461538463</c:v>
                </c:pt>
                <c:pt idx="8">
                  <c:v>0</c:v>
                </c:pt>
                <c:pt idx="9">
                  <c:v>3.8461538461538463</c:v>
                </c:pt>
                <c:pt idx="10">
                  <c:v>30.76923076923077</c:v>
                </c:pt>
                <c:pt idx="11">
                  <c:v>0</c:v>
                </c:pt>
                <c:pt idx="12">
                  <c:v>0</c:v>
                </c:pt>
                <c:pt idx="13">
                  <c:v>0</c:v>
                </c:pt>
                <c:pt idx="14">
                  <c:v>0</c:v>
                </c:pt>
                <c:pt idx="15">
                  <c:v>0</c:v>
                </c:pt>
              </c:numCache>
            </c:numRef>
          </c:val>
          <c:extLst>
            <c:ext xmlns:c16="http://schemas.microsoft.com/office/drawing/2014/chart" uri="{C3380CC4-5D6E-409C-BE32-E72D297353CC}">
              <c16:uniqueId val="{0000000E-B5DB-4FC5-9F12-E405449A6EDB}"/>
            </c:ext>
          </c:extLst>
        </c:ser>
        <c:ser>
          <c:idx val="14"/>
          <c:order val="14"/>
          <c:tx>
            <c:strRef>
              <c:f>EK!$BK$4</c:f>
              <c:strCache>
                <c:ptCount val="1"/>
                <c:pt idx="0">
                  <c:v>Moxifloxacin</c:v>
                </c:pt>
              </c:strCache>
            </c:strRef>
          </c:tx>
          <c:spPr>
            <a:solidFill>
              <a:srgbClr val="33CC33"/>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EK!$BK$5:$BK$20</c:f>
              <c:numCache>
                <c:formatCode>0.00</c:formatCode>
                <c:ptCount val="16"/>
                <c:pt idx="0">
                  <c:v>0</c:v>
                </c:pt>
                <c:pt idx="1">
                  <c:v>0</c:v>
                </c:pt>
                <c:pt idx="2">
                  <c:v>0</c:v>
                </c:pt>
                <c:pt idx="3">
                  <c:v>0</c:v>
                </c:pt>
                <c:pt idx="4">
                  <c:v>46.153846153846153</c:v>
                </c:pt>
                <c:pt idx="5">
                  <c:v>15.384615384615385</c:v>
                </c:pt>
                <c:pt idx="6">
                  <c:v>3.8461538461538463</c:v>
                </c:pt>
                <c:pt idx="7">
                  <c:v>0</c:v>
                </c:pt>
                <c:pt idx="8">
                  <c:v>7.6923076923076925</c:v>
                </c:pt>
                <c:pt idx="9">
                  <c:v>26.923076923076923</c:v>
                </c:pt>
                <c:pt idx="10">
                  <c:v>0</c:v>
                </c:pt>
                <c:pt idx="11">
                  <c:v>0</c:v>
                </c:pt>
                <c:pt idx="12">
                  <c:v>0</c:v>
                </c:pt>
                <c:pt idx="13">
                  <c:v>0</c:v>
                </c:pt>
                <c:pt idx="14">
                  <c:v>0</c:v>
                </c:pt>
                <c:pt idx="15">
                  <c:v>0</c:v>
                </c:pt>
              </c:numCache>
            </c:numRef>
          </c:val>
          <c:extLst>
            <c:ext xmlns:c16="http://schemas.microsoft.com/office/drawing/2014/chart" uri="{C3380CC4-5D6E-409C-BE32-E72D297353CC}">
              <c16:uniqueId val="{0000000F-B5DB-4FC5-9F12-E405449A6EDB}"/>
            </c:ext>
          </c:extLst>
        </c:ser>
        <c:ser>
          <c:idx val="15"/>
          <c:order val="15"/>
          <c:tx>
            <c:strRef>
              <c:f>EK!$BL$4</c:f>
              <c:strCache>
                <c:ptCount val="1"/>
                <c:pt idx="0">
                  <c:v>Doxycyclin</c:v>
                </c:pt>
              </c:strCache>
            </c:strRef>
          </c:tx>
          <c:spPr>
            <a:solidFill>
              <a:srgbClr val="0066FF"/>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EK!$BL$5:$BL$20</c:f>
              <c:numCache>
                <c:formatCode>0.00</c:formatCode>
                <c:ptCount val="16"/>
                <c:pt idx="0">
                  <c:v>0</c:v>
                </c:pt>
                <c:pt idx="1">
                  <c:v>0</c:v>
                </c:pt>
                <c:pt idx="2">
                  <c:v>3.8461538461538463</c:v>
                </c:pt>
                <c:pt idx="3">
                  <c:v>0</c:v>
                </c:pt>
                <c:pt idx="4">
                  <c:v>30.76923076923077</c:v>
                </c:pt>
                <c:pt idx="5">
                  <c:v>3.8461538461538463</c:v>
                </c:pt>
                <c:pt idx="6">
                  <c:v>0</c:v>
                </c:pt>
                <c:pt idx="7">
                  <c:v>0</c:v>
                </c:pt>
                <c:pt idx="8">
                  <c:v>11.538461538461538</c:v>
                </c:pt>
                <c:pt idx="9">
                  <c:v>42.307692307692307</c:v>
                </c:pt>
                <c:pt idx="10">
                  <c:v>7.6923076923076925</c:v>
                </c:pt>
                <c:pt idx="11">
                  <c:v>0</c:v>
                </c:pt>
                <c:pt idx="12">
                  <c:v>0</c:v>
                </c:pt>
                <c:pt idx="13">
                  <c:v>0</c:v>
                </c:pt>
                <c:pt idx="14">
                  <c:v>0</c:v>
                </c:pt>
                <c:pt idx="15">
                  <c:v>0</c:v>
                </c:pt>
              </c:numCache>
            </c:numRef>
          </c:val>
          <c:extLst>
            <c:ext xmlns:c16="http://schemas.microsoft.com/office/drawing/2014/chart" uri="{C3380CC4-5D6E-409C-BE32-E72D297353CC}">
              <c16:uniqueId val="{00000010-B5DB-4FC5-9F12-E405449A6EDB}"/>
            </c:ext>
          </c:extLst>
        </c:ser>
        <c:ser>
          <c:idx val="16"/>
          <c:order val="16"/>
          <c:tx>
            <c:strRef>
              <c:f>EK!$BM$4</c:f>
              <c:strCache>
                <c:ptCount val="1"/>
                <c:pt idx="0">
                  <c:v>Rifampicin</c:v>
                </c:pt>
              </c:strCache>
            </c:strRef>
          </c:tx>
          <c:spPr>
            <a:solidFill>
              <a:srgbClr val="FF6699"/>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EK!$BM$5:$BM$20</c:f>
              <c:numCache>
                <c:formatCode>0.00</c:formatCode>
                <c:ptCount val="16"/>
                <c:pt idx="0">
                  <c:v>0</c:v>
                </c:pt>
                <c:pt idx="1">
                  <c:v>0</c:v>
                </c:pt>
                <c:pt idx="2">
                  <c:v>0</c:v>
                </c:pt>
                <c:pt idx="3">
                  <c:v>0</c:v>
                </c:pt>
                <c:pt idx="4">
                  <c:v>0</c:v>
                </c:pt>
                <c:pt idx="5">
                  <c:v>0</c:v>
                </c:pt>
                <c:pt idx="6">
                  <c:v>23.076923076923077</c:v>
                </c:pt>
                <c:pt idx="7">
                  <c:v>26.923076923076923</c:v>
                </c:pt>
                <c:pt idx="8">
                  <c:v>26.923076923076923</c:v>
                </c:pt>
                <c:pt idx="9">
                  <c:v>23.076923076923077</c:v>
                </c:pt>
                <c:pt idx="10">
                  <c:v>0</c:v>
                </c:pt>
                <c:pt idx="11">
                  <c:v>0</c:v>
                </c:pt>
                <c:pt idx="12">
                  <c:v>0</c:v>
                </c:pt>
                <c:pt idx="13">
                  <c:v>0</c:v>
                </c:pt>
                <c:pt idx="14">
                  <c:v>0</c:v>
                </c:pt>
                <c:pt idx="15">
                  <c:v>0</c:v>
                </c:pt>
              </c:numCache>
            </c:numRef>
          </c:val>
          <c:extLst>
            <c:ext xmlns:c16="http://schemas.microsoft.com/office/drawing/2014/chart" uri="{C3380CC4-5D6E-409C-BE32-E72D297353CC}">
              <c16:uniqueId val="{00000011-B5DB-4FC5-9F12-E405449A6EDB}"/>
            </c:ext>
          </c:extLst>
        </c:ser>
        <c:ser>
          <c:idx val="17"/>
          <c:order val="17"/>
          <c:tx>
            <c:strRef>
              <c:f>EK!$BN$4</c:f>
              <c:strCache>
                <c:ptCount val="1"/>
                <c:pt idx="0">
                  <c:v>Daptomycin</c:v>
                </c:pt>
              </c:strCache>
            </c:strRef>
          </c:tx>
          <c:spPr>
            <a:solidFill>
              <a:srgbClr val="CC0099"/>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EK!$BN$5:$BN$20</c:f>
              <c:numCache>
                <c:formatCode>0.00</c:formatCode>
                <c:ptCount val="16"/>
                <c:pt idx="0">
                  <c:v>0</c:v>
                </c:pt>
                <c:pt idx="1">
                  <c:v>0</c:v>
                </c:pt>
                <c:pt idx="2">
                  <c:v>0</c:v>
                </c:pt>
                <c:pt idx="3">
                  <c:v>0</c:v>
                </c:pt>
                <c:pt idx="4">
                  <c:v>0</c:v>
                </c:pt>
                <c:pt idx="5">
                  <c:v>0</c:v>
                </c:pt>
                <c:pt idx="6">
                  <c:v>11.538461538461538</c:v>
                </c:pt>
                <c:pt idx="7">
                  <c:v>61.53846153846154</c:v>
                </c:pt>
                <c:pt idx="8">
                  <c:v>23.076923076923077</c:v>
                </c:pt>
                <c:pt idx="9">
                  <c:v>3.8461538461538463</c:v>
                </c:pt>
                <c:pt idx="10">
                  <c:v>0</c:v>
                </c:pt>
                <c:pt idx="11">
                  <c:v>0</c:v>
                </c:pt>
                <c:pt idx="12">
                  <c:v>0</c:v>
                </c:pt>
                <c:pt idx="13">
                  <c:v>0</c:v>
                </c:pt>
                <c:pt idx="14">
                  <c:v>0</c:v>
                </c:pt>
                <c:pt idx="15">
                  <c:v>0</c:v>
                </c:pt>
              </c:numCache>
            </c:numRef>
          </c:val>
          <c:extLst>
            <c:ext xmlns:c16="http://schemas.microsoft.com/office/drawing/2014/chart" uri="{C3380CC4-5D6E-409C-BE32-E72D297353CC}">
              <c16:uniqueId val="{00000012-B5DB-4FC5-9F12-E405449A6EDB}"/>
            </c:ext>
          </c:extLst>
        </c:ser>
        <c:ser>
          <c:idx val="18"/>
          <c:order val="18"/>
          <c:tx>
            <c:strRef>
              <c:f>EK!$BO$4</c:f>
              <c:strCache>
                <c:ptCount val="1"/>
                <c:pt idx="0">
                  <c:v>Roxythromycin</c:v>
                </c:pt>
              </c:strCache>
            </c:strRef>
          </c:tx>
          <c:spPr>
            <a:solidFill>
              <a:srgbClr val="0033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EK!$BO$5:$BO$20</c:f>
              <c:numCache>
                <c:formatCode>0.00</c:formatCode>
                <c:ptCount val="16"/>
                <c:pt idx="0">
                  <c:v>0</c:v>
                </c:pt>
                <c:pt idx="1">
                  <c:v>0</c:v>
                </c:pt>
                <c:pt idx="2">
                  <c:v>0</c:v>
                </c:pt>
                <c:pt idx="3">
                  <c:v>0</c:v>
                </c:pt>
                <c:pt idx="4">
                  <c:v>0</c:v>
                </c:pt>
                <c:pt idx="5">
                  <c:v>3.8461538461538463</c:v>
                </c:pt>
                <c:pt idx="6">
                  <c:v>0</c:v>
                </c:pt>
                <c:pt idx="7">
                  <c:v>7.6923076923076925</c:v>
                </c:pt>
                <c:pt idx="8">
                  <c:v>19.23076923076923</c:v>
                </c:pt>
                <c:pt idx="9">
                  <c:v>19.23076923076923</c:v>
                </c:pt>
                <c:pt idx="10">
                  <c:v>11.538461538461538</c:v>
                </c:pt>
                <c:pt idx="11">
                  <c:v>38.46153846153846</c:v>
                </c:pt>
                <c:pt idx="12">
                  <c:v>0</c:v>
                </c:pt>
                <c:pt idx="13">
                  <c:v>0</c:v>
                </c:pt>
                <c:pt idx="14">
                  <c:v>0</c:v>
                </c:pt>
                <c:pt idx="15">
                  <c:v>0</c:v>
                </c:pt>
              </c:numCache>
            </c:numRef>
          </c:val>
          <c:extLst>
            <c:ext xmlns:c16="http://schemas.microsoft.com/office/drawing/2014/chart" uri="{C3380CC4-5D6E-409C-BE32-E72D297353CC}">
              <c16:uniqueId val="{00000013-B5DB-4FC5-9F12-E405449A6EDB}"/>
            </c:ext>
          </c:extLst>
        </c:ser>
        <c:ser>
          <c:idx val="19"/>
          <c:order val="19"/>
          <c:tx>
            <c:strRef>
              <c:f>EK!$BP$4</c:f>
              <c:strCache>
                <c:ptCount val="1"/>
                <c:pt idx="0">
                  <c:v>Clindamycin</c:v>
                </c:pt>
              </c:strCache>
            </c:strRef>
          </c:tx>
          <c:spPr>
            <a:solidFill>
              <a:srgbClr val="0066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EK!$BP$5:$BP$20</c:f>
              <c:numCache>
                <c:formatCode>0.00</c:formatCode>
                <c:ptCount val="16"/>
                <c:pt idx="0">
                  <c:v>0</c:v>
                </c:pt>
                <c:pt idx="1">
                  <c:v>0</c:v>
                </c:pt>
                <c:pt idx="2">
                  <c:v>0</c:v>
                </c:pt>
                <c:pt idx="3">
                  <c:v>0</c:v>
                </c:pt>
                <c:pt idx="4">
                  <c:v>0</c:v>
                </c:pt>
                <c:pt idx="5">
                  <c:v>0</c:v>
                </c:pt>
                <c:pt idx="6">
                  <c:v>0</c:v>
                </c:pt>
                <c:pt idx="7">
                  <c:v>0</c:v>
                </c:pt>
                <c:pt idx="8">
                  <c:v>0</c:v>
                </c:pt>
                <c:pt idx="9">
                  <c:v>100</c:v>
                </c:pt>
                <c:pt idx="10">
                  <c:v>0</c:v>
                </c:pt>
                <c:pt idx="11">
                  <c:v>0</c:v>
                </c:pt>
                <c:pt idx="12">
                  <c:v>0</c:v>
                </c:pt>
                <c:pt idx="13">
                  <c:v>0</c:v>
                </c:pt>
                <c:pt idx="14">
                  <c:v>0</c:v>
                </c:pt>
                <c:pt idx="15">
                  <c:v>0</c:v>
                </c:pt>
              </c:numCache>
            </c:numRef>
          </c:val>
          <c:extLst>
            <c:ext xmlns:c16="http://schemas.microsoft.com/office/drawing/2014/chart" uri="{C3380CC4-5D6E-409C-BE32-E72D297353CC}">
              <c16:uniqueId val="{00000014-B5DB-4FC5-9F12-E405449A6EDB}"/>
            </c:ext>
          </c:extLst>
        </c:ser>
        <c:ser>
          <c:idx val="20"/>
          <c:order val="20"/>
          <c:tx>
            <c:strRef>
              <c:f>EK!$BQ$4</c:f>
              <c:strCache>
                <c:ptCount val="1"/>
                <c:pt idx="0">
                  <c:v>Linezolid</c:v>
                </c:pt>
              </c:strCache>
            </c:strRef>
          </c:tx>
          <c:spPr>
            <a:solidFill>
              <a:srgbClr val="FF0066"/>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EK!$BQ$5:$BQ$20</c:f>
              <c:numCache>
                <c:formatCode>0.00</c:formatCode>
                <c:ptCount val="16"/>
                <c:pt idx="0">
                  <c:v>0</c:v>
                </c:pt>
                <c:pt idx="1">
                  <c:v>0</c:v>
                </c:pt>
                <c:pt idx="2">
                  <c:v>0</c:v>
                </c:pt>
                <c:pt idx="3">
                  <c:v>0</c:v>
                </c:pt>
                <c:pt idx="4">
                  <c:v>0</c:v>
                </c:pt>
                <c:pt idx="5">
                  <c:v>0</c:v>
                </c:pt>
                <c:pt idx="6">
                  <c:v>50</c:v>
                </c:pt>
                <c:pt idx="7">
                  <c:v>46.153846153846153</c:v>
                </c:pt>
                <c:pt idx="8">
                  <c:v>3.8461538461538463</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5-B5DB-4FC5-9F12-E405449A6EDB}"/>
            </c:ext>
          </c:extLst>
        </c:ser>
        <c:ser>
          <c:idx val="21"/>
          <c:order val="21"/>
          <c:tx>
            <c:strRef>
              <c:f>EK!$BR$4</c:f>
              <c:strCache>
                <c:ptCount val="1"/>
                <c:pt idx="0">
                  <c:v>Vancomycin</c:v>
                </c:pt>
              </c:strCache>
            </c:strRef>
          </c:tx>
          <c:spPr>
            <a:solidFill>
              <a:srgbClr val="CCCC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EK!$BR$5:$BR$20</c:f>
              <c:numCache>
                <c:formatCode>0.00</c:formatCode>
                <c:ptCount val="16"/>
                <c:pt idx="0">
                  <c:v>0</c:v>
                </c:pt>
                <c:pt idx="1">
                  <c:v>0</c:v>
                </c:pt>
                <c:pt idx="2">
                  <c:v>0</c:v>
                </c:pt>
                <c:pt idx="3">
                  <c:v>0</c:v>
                </c:pt>
                <c:pt idx="4">
                  <c:v>0</c:v>
                </c:pt>
                <c:pt idx="5">
                  <c:v>3.8461538461538463</c:v>
                </c:pt>
                <c:pt idx="6">
                  <c:v>84.615384615384613</c:v>
                </c:pt>
                <c:pt idx="7">
                  <c:v>11.538461538461538</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6-B5DB-4FC5-9F12-E405449A6EDB}"/>
            </c:ext>
          </c:extLst>
        </c:ser>
        <c:ser>
          <c:idx val="23"/>
          <c:order val="22"/>
          <c:tx>
            <c:strRef>
              <c:f>EK!$BS$4</c:f>
              <c:strCache>
                <c:ptCount val="1"/>
                <c:pt idx="0">
                  <c:v>Teicoplanin</c:v>
                </c:pt>
              </c:strCache>
            </c:strRef>
          </c:tx>
          <c:spPr>
            <a:solidFill>
              <a:srgbClr val="336699"/>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EK!$BS$5:$BS$20</c:f>
              <c:numCache>
                <c:formatCode>0.00</c:formatCode>
                <c:ptCount val="16"/>
                <c:pt idx="0">
                  <c:v>0</c:v>
                </c:pt>
                <c:pt idx="1">
                  <c:v>0</c:v>
                </c:pt>
                <c:pt idx="2">
                  <c:v>0</c:v>
                </c:pt>
                <c:pt idx="3">
                  <c:v>100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7-B5DB-4FC5-9F12-E405449A6EDB}"/>
            </c:ext>
          </c:extLst>
        </c:ser>
        <c:ser>
          <c:idx val="22"/>
          <c:order val="23"/>
          <c:tx>
            <c:strRef>
              <c:f>EK!$BT$4</c:f>
              <c:strCache>
                <c:ptCount val="1"/>
                <c:pt idx="0">
                  <c:v>Tigecyclin</c:v>
                </c:pt>
              </c:strCache>
            </c:strRef>
          </c:tx>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EK!$BT$5:$BT$20</c:f>
              <c:numCache>
                <c:formatCode>0.00</c:formatCode>
                <c:ptCount val="16"/>
                <c:pt idx="0">
                  <c:v>0</c:v>
                </c:pt>
                <c:pt idx="1">
                  <c:v>65.384615384615387</c:v>
                </c:pt>
                <c:pt idx="2">
                  <c:v>0</c:v>
                </c:pt>
                <c:pt idx="3">
                  <c:v>30.76923076923077</c:v>
                </c:pt>
                <c:pt idx="4">
                  <c:v>3.8461538461538463</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2C8E-4CA9-959D-DCC8A7417B8D}"/>
            </c:ext>
          </c:extLst>
        </c:ser>
        <c:dLbls>
          <c:showLegendKey val="0"/>
          <c:showVal val="0"/>
          <c:showCatName val="0"/>
          <c:showSerName val="0"/>
          <c:showPercent val="0"/>
          <c:showBubbleSize val="0"/>
        </c:dLbls>
        <c:gapWidth val="150"/>
        <c:shape val="box"/>
        <c:axId val="99422976"/>
        <c:axId val="99424896"/>
        <c:axId val="99431296"/>
      </c:bar3DChart>
      <c:catAx>
        <c:axId val="99422976"/>
        <c:scaling>
          <c:orientation val="minMax"/>
        </c:scaling>
        <c:delete val="0"/>
        <c:axPos val="b"/>
        <c:majorGridlines/>
        <c:title>
          <c:tx>
            <c:rich>
              <a:bodyPr/>
              <a:lstStyle/>
              <a:p>
                <a:pPr>
                  <a:defRPr sz="1400"/>
                </a:pPr>
                <a:r>
                  <a:rPr lang="en-US" sz="1400"/>
                  <a:t>mg/L</a:t>
                </a:r>
              </a:p>
            </c:rich>
          </c:tx>
          <c:layout>
            <c:manualLayout>
              <c:xMode val="edge"/>
              <c:yMode val="edge"/>
              <c:x val="0.31917968534649738"/>
              <c:y val="0.86881544601445371"/>
            </c:manualLayout>
          </c:layout>
          <c:overlay val="0"/>
        </c:title>
        <c:numFmt formatCode="General" sourceLinked="1"/>
        <c:majorTickMark val="out"/>
        <c:minorTickMark val="none"/>
        <c:tickLblPos val="nextTo"/>
        <c:txPr>
          <a:bodyPr rot="-5400000" vert="horz"/>
          <a:lstStyle/>
          <a:p>
            <a:pPr>
              <a:defRPr sz="1000"/>
            </a:pPr>
            <a:endParaRPr lang="de-DE"/>
          </a:p>
        </c:txPr>
        <c:crossAx val="99424896"/>
        <c:crosses val="autoZero"/>
        <c:auto val="0"/>
        <c:lblAlgn val="ctr"/>
        <c:lblOffset val="100"/>
        <c:tickLblSkip val="1"/>
        <c:noMultiLvlLbl val="0"/>
      </c:catAx>
      <c:valAx>
        <c:axId val="99424896"/>
        <c:scaling>
          <c:orientation val="minMax"/>
        </c:scaling>
        <c:delete val="0"/>
        <c:axPos val="l"/>
        <c:majorGridlines/>
        <c:numFmt formatCode="0.00" sourceLinked="1"/>
        <c:majorTickMark val="out"/>
        <c:minorTickMark val="none"/>
        <c:tickLblPos val="nextTo"/>
        <c:crossAx val="99422976"/>
        <c:crossesAt val="1"/>
        <c:crossBetween val="between"/>
      </c:valAx>
      <c:serAx>
        <c:axId val="99431296"/>
        <c:scaling>
          <c:orientation val="minMax"/>
        </c:scaling>
        <c:delete val="0"/>
        <c:axPos val="b"/>
        <c:title>
          <c:tx>
            <c:rich>
              <a:bodyPr rot="0" vert="horz"/>
              <a:lstStyle/>
              <a:p>
                <a:pPr>
                  <a:defRPr sz="1400"/>
                </a:pPr>
                <a:r>
                  <a:rPr lang="en-US" sz="1400"/>
                  <a:t>%</a:t>
                </a:r>
              </a:p>
            </c:rich>
          </c:tx>
          <c:layout>
            <c:manualLayout>
              <c:xMode val="edge"/>
              <c:yMode val="edge"/>
              <c:x val="0.12922717826011509"/>
              <c:y val="0.65409988135044761"/>
            </c:manualLayout>
          </c:layout>
          <c:overlay val="0"/>
        </c:title>
        <c:majorTickMark val="out"/>
        <c:minorTickMark val="none"/>
        <c:tickLblPos val="nextTo"/>
        <c:txPr>
          <a:bodyPr rot="1500000" vert="horz"/>
          <a:lstStyle/>
          <a:p>
            <a:pPr>
              <a:defRPr sz="1200"/>
            </a:pPr>
            <a:endParaRPr lang="de-DE"/>
          </a:p>
        </c:txPr>
        <c:crossAx val="99424896"/>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4.809831841885906E-2"/>
          <c:y val="1.4315472761026822E-2"/>
          <c:w val="0.91952300130950138"/>
          <c:h val="0.86723500416106525"/>
        </c:manualLayout>
      </c:layout>
      <c:bar3DChart>
        <c:barDir val="col"/>
        <c:grouping val="standard"/>
        <c:varyColors val="0"/>
        <c:ser>
          <c:idx val="0"/>
          <c:order val="0"/>
          <c:tx>
            <c:strRef>
              <c:f>EK!$AW$40</c:f>
              <c:strCache>
                <c:ptCount val="1"/>
                <c:pt idx="0">
                  <c:v>Penicillin G</c:v>
                </c:pt>
              </c:strCache>
            </c:strRef>
          </c:tx>
          <c:spPr>
            <a:solidFill>
              <a:srgbClr val="C000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EK!$AW$41:$AW$56</c:f>
              <c:numCache>
                <c:formatCode>0.00</c:formatCode>
                <c:ptCount val="16"/>
                <c:pt idx="0">
                  <c:v>0</c:v>
                </c:pt>
                <c:pt idx="1">
                  <c:v>0</c:v>
                </c:pt>
                <c:pt idx="2">
                  <c:v>0</c:v>
                </c:pt>
                <c:pt idx="3">
                  <c:v>0</c:v>
                </c:pt>
                <c:pt idx="4">
                  <c:v>0</c:v>
                </c:pt>
                <c:pt idx="5">
                  <c:v>0</c:v>
                </c:pt>
                <c:pt idx="6">
                  <c:v>0</c:v>
                </c:pt>
                <c:pt idx="7">
                  <c:v>0</c:v>
                </c:pt>
                <c:pt idx="8">
                  <c:v>0</c:v>
                </c:pt>
                <c:pt idx="9">
                  <c:v>100</c:v>
                </c:pt>
                <c:pt idx="10">
                  <c:v>0</c:v>
                </c:pt>
                <c:pt idx="11">
                  <c:v>0</c:v>
                </c:pt>
                <c:pt idx="12">
                  <c:v>0</c:v>
                </c:pt>
                <c:pt idx="13">
                  <c:v>0</c:v>
                </c:pt>
                <c:pt idx="14">
                  <c:v>0</c:v>
                </c:pt>
                <c:pt idx="15">
                  <c:v>0</c:v>
                </c:pt>
              </c:numCache>
            </c:numRef>
          </c:val>
          <c:extLst>
            <c:ext xmlns:c16="http://schemas.microsoft.com/office/drawing/2014/chart" uri="{C3380CC4-5D6E-409C-BE32-E72D297353CC}">
              <c16:uniqueId val="{00000000-8C37-4322-B314-EDAFC26F91B3}"/>
            </c:ext>
          </c:extLst>
        </c:ser>
        <c:ser>
          <c:idx val="1"/>
          <c:order val="1"/>
          <c:tx>
            <c:strRef>
              <c:f>EK!$AX$40</c:f>
              <c:strCache>
                <c:ptCount val="1"/>
                <c:pt idx="0">
                  <c:v>Oxacillin</c:v>
                </c:pt>
              </c:strCache>
            </c:strRef>
          </c:tx>
          <c:spPr>
            <a:solidFill>
              <a:srgbClr val="FF00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EK!$AX$41:$AX$56</c:f>
              <c:numCache>
                <c:formatCode>0.00</c:formatCode>
                <c:ptCount val="16"/>
                <c:pt idx="0">
                  <c:v>0</c:v>
                </c:pt>
                <c:pt idx="1">
                  <c:v>0</c:v>
                </c:pt>
                <c:pt idx="2">
                  <c:v>0</c:v>
                </c:pt>
                <c:pt idx="3">
                  <c:v>0</c:v>
                </c:pt>
                <c:pt idx="4">
                  <c:v>0</c:v>
                </c:pt>
                <c:pt idx="5">
                  <c:v>0</c:v>
                </c:pt>
                <c:pt idx="6">
                  <c:v>0</c:v>
                </c:pt>
                <c:pt idx="7">
                  <c:v>0</c:v>
                </c:pt>
                <c:pt idx="8">
                  <c:v>0</c:v>
                </c:pt>
                <c:pt idx="9">
                  <c:v>0</c:v>
                </c:pt>
                <c:pt idx="10">
                  <c:v>100</c:v>
                </c:pt>
                <c:pt idx="11">
                  <c:v>0</c:v>
                </c:pt>
                <c:pt idx="12">
                  <c:v>0</c:v>
                </c:pt>
                <c:pt idx="13">
                  <c:v>0</c:v>
                </c:pt>
                <c:pt idx="14">
                  <c:v>0</c:v>
                </c:pt>
                <c:pt idx="15">
                  <c:v>0</c:v>
                </c:pt>
              </c:numCache>
            </c:numRef>
          </c:val>
          <c:extLst>
            <c:ext xmlns:c16="http://schemas.microsoft.com/office/drawing/2014/chart" uri="{C3380CC4-5D6E-409C-BE32-E72D297353CC}">
              <c16:uniqueId val="{00000001-8C37-4322-B314-EDAFC26F91B3}"/>
            </c:ext>
          </c:extLst>
        </c:ser>
        <c:ser>
          <c:idx val="2"/>
          <c:order val="2"/>
          <c:tx>
            <c:strRef>
              <c:f>EK!$AY$40</c:f>
              <c:strCache>
                <c:ptCount val="1"/>
                <c:pt idx="0">
                  <c:v>Ampicillin/ Sulbactam</c:v>
                </c:pt>
              </c:strCache>
            </c:strRef>
          </c:tx>
          <c:spPr>
            <a:solidFill>
              <a:srgbClr val="FF99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EK!$AY$41:$AY$56</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100</c:v>
                </c:pt>
                <c:pt idx="13">
                  <c:v>0</c:v>
                </c:pt>
                <c:pt idx="14">
                  <c:v>0</c:v>
                </c:pt>
                <c:pt idx="15">
                  <c:v>0</c:v>
                </c:pt>
              </c:numCache>
            </c:numRef>
          </c:val>
          <c:extLst>
            <c:ext xmlns:c16="http://schemas.microsoft.com/office/drawing/2014/chart" uri="{C3380CC4-5D6E-409C-BE32-E72D297353CC}">
              <c16:uniqueId val="{00000002-8C37-4322-B314-EDAFC26F91B3}"/>
            </c:ext>
          </c:extLst>
        </c:ser>
        <c:ser>
          <c:idx val="3"/>
          <c:order val="3"/>
          <c:tx>
            <c:strRef>
              <c:f>EK!$AZ$40</c:f>
              <c:strCache>
                <c:ptCount val="1"/>
                <c:pt idx="0">
                  <c:v>Piperacillin/ Tazobactam</c:v>
                </c:pt>
              </c:strCache>
            </c:strRef>
          </c:tx>
          <c:spPr>
            <a:solidFill>
              <a:srgbClr val="CC99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EK!$AZ$41:$AZ$56</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100</c:v>
                </c:pt>
                <c:pt idx="14">
                  <c:v>0</c:v>
                </c:pt>
                <c:pt idx="15">
                  <c:v>0</c:v>
                </c:pt>
              </c:numCache>
            </c:numRef>
          </c:val>
          <c:extLst>
            <c:ext xmlns:c16="http://schemas.microsoft.com/office/drawing/2014/chart" uri="{C3380CC4-5D6E-409C-BE32-E72D297353CC}">
              <c16:uniqueId val="{00000003-8C37-4322-B314-EDAFC26F91B3}"/>
            </c:ext>
          </c:extLst>
        </c:ser>
        <c:ser>
          <c:idx val="4"/>
          <c:order val="4"/>
          <c:tx>
            <c:strRef>
              <c:f>EK!$BA$40</c:f>
              <c:strCache>
                <c:ptCount val="1"/>
                <c:pt idx="0">
                  <c:v>Cefotaxim</c:v>
                </c:pt>
              </c:strCache>
            </c:strRef>
          </c:tx>
          <c:spPr>
            <a:solidFill>
              <a:srgbClr val="660066"/>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EK!$BA$41:$BA$56</c:f>
              <c:numCache>
                <c:formatCode>0.00</c:formatCode>
                <c:ptCount val="16"/>
                <c:pt idx="0">
                  <c:v>0</c:v>
                </c:pt>
                <c:pt idx="1">
                  <c:v>0</c:v>
                </c:pt>
                <c:pt idx="2">
                  <c:v>0</c:v>
                </c:pt>
                <c:pt idx="3">
                  <c:v>0</c:v>
                </c:pt>
                <c:pt idx="4">
                  <c:v>0</c:v>
                </c:pt>
                <c:pt idx="5">
                  <c:v>0</c:v>
                </c:pt>
                <c:pt idx="6">
                  <c:v>0</c:v>
                </c:pt>
                <c:pt idx="7">
                  <c:v>0</c:v>
                </c:pt>
                <c:pt idx="8">
                  <c:v>0</c:v>
                </c:pt>
                <c:pt idx="9">
                  <c:v>0</c:v>
                </c:pt>
                <c:pt idx="10">
                  <c:v>100</c:v>
                </c:pt>
                <c:pt idx="11">
                  <c:v>0</c:v>
                </c:pt>
                <c:pt idx="12">
                  <c:v>0</c:v>
                </c:pt>
                <c:pt idx="13">
                  <c:v>0</c:v>
                </c:pt>
                <c:pt idx="14">
                  <c:v>0</c:v>
                </c:pt>
                <c:pt idx="15">
                  <c:v>0</c:v>
                </c:pt>
              </c:numCache>
            </c:numRef>
          </c:val>
          <c:extLst>
            <c:ext xmlns:c16="http://schemas.microsoft.com/office/drawing/2014/chart" uri="{C3380CC4-5D6E-409C-BE32-E72D297353CC}">
              <c16:uniqueId val="{00000004-8C37-4322-B314-EDAFC26F91B3}"/>
            </c:ext>
          </c:extLst>
        </c:ser>
        <c:ser>
          <c:idx val="6"/>
          <c:order val="5"/>
          <c:tx>
            <c:strRef>
              <c:f>EK!$BB$40</c:f>
              <c:strCache>
                <c:ptCount val="1"/>
                <c:pt idx="0">
                  <c:v>Cefuroxim</c:v>
                </c:pt>
              </c:strCache>
            </c:strRef>
          </c:tx>
          <c:spPr>
            <a:solidFill>
              <a:srgbClr val="80008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EK!$BB$41:$BB$56</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100</c:v>
                </c:pt>
                <c:pt idx="13">
                  <c:v>0</c:v>
                </c:pt>
                <c:pt idx="14">
                  <c:v>0</c:v>
                </c:pt>
                <c:pt idx="15">
                  <c:v>0</c:v>
                </c:pt>
              </c:numCache>
            </c:numRef>
          </c:val>
          <c:extLst>
            <c:ext xmlns:c16="http://schemas.microsoft.com/office/drawing/2014/chart" uri="{C3380CC4-5D6E-409C-BE32-E72D297353CC}">
              <c16:uniqueId val="{00000005-8C37-4322-B314-EDAFC26F91B3}"/>
            </c:ext>
          </c:extLst>
        </c:ser>
        <c:ser>
          <c:idx val="5"/>
          <c:order val="6"/>
          <c:tx>
            <c:strRef>
              <c:f>EK!$BC$40</c:f>
              <c:strCache>
                <c:ptCount val="1"/>
                <c:pt idx="0">
                  <c:v>Imipenem</c:v>
                </c:pt>
              </c:strCache>
            </c:strRef>
          </c:tx>
          <c:spPr>
            <a:solidFill>
              <a:srgbClr val="000099"/>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EK!$BC$41:$BC$56</c:f>
              <c:numCache>
                <c:formatCode>0.00</c:formatCode>
                <c:ptCount val="16"/>
                <c:pt idx="0">
                  <c:v>0</c:v>
                </c:pt>
                <c:pt idx="1">
                  <c:v>0</c:v>
                </c:pt>
                <c:pt idx="2">
                  <c:v>0</c:v>
                </c:pt>
                <c:pt idx="3">
                  <c:v>0</c:v>
                </c:pt>
                <c:pt idx="4">
                  <c:v>0</c:v>
                </c:pt>
                <c:pt idx="5">
                  <c:v>0</c:v>
                </c:pt>
                <c:pt idx="6">
                  <c:v>0</c:v>
                </c:pt>
                <c:pt idx="7">
                  <c:v>0</c:v>
                </c:pt>
                <c:pt idx="8">
                  <c:v>0</c:v>
                </c:pt>
                <c:pt idx="9">
                  <c:v>0</c:v>
                </c:pt>
                <c:pt idx="10">
                  <c:v>0</c:v>
                </c:pt>
                <c:pt idx="11">
                  <c:v>100</c:v>
                </c:pt>
                <c:pt idx="12">
                  <c:v>0</c:v>
                </c:pt>
                <c:pt idx="13">
                  <c:v>0</c:v>
                </c:pt>
                <c:pt idx="14">
                  <c:v>0</c:v>
                </c:pt>
                <c:pt idx="15">
                  <c:v>0</c:v>
                </c:pt>
              </c:numCache>
            </c:numRef>
          </c:val>
          <c:extLst>
            <c:ext xmlns:c16="http://schemas.microsoft.com/office/drawing/2014/chart" uri="{C3380CC4-5D6E-409C-BE32-E72D297353CC}">
              <c16:uniqueId val="{00000006-8C37-4322-B314-EDAFC26F91B3}"/>
            </c:ext>
          </c:extLst>
        </c:ser>
        <c:ser>
          <c:idx val="7"/>
          <c:order val="7"/>
          <c:tx>
            <c:strRef>
              <c:f>EK!$BD$40</c:f>
              <c:strCache>
                <c:ptCount val="1"/>
                <c:pt idx="0">
                  <c:v>Meropenem</c:v>
                </c:pt>
              </c:strCache>
            </c:strRef>
          </c:tx>
          <c:spPr>
            <a:solidFill>
              <a:srgbClr val="3333FF"/>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EK!$BD$41:$BD$56</c:f>
              <c:numCache>
                <c:formatCode>0.00</c:formatCode>
                <c:ptCount val="16"/>
                <c:pt idx="0">
                  <c:v>0</c:v>
                </c:pt>
                <c:pt idx="1">
                  <c:v>0</c:v>
                </c:pt>
                <c:pt idx="2">
                  <c:v>0</c:v>
                </c:pt>
                <c:pt idx="3">
                  <c:v>0</c:v>
                </c:pt>
                <c:pt idx="4">
                  <c:v>0</c:v>
                </c:pt>
                <c:pt idx="5">
                  <c:v>0</c:v>
                </c:pt>
                <c:pt idx="6">
                  <c:v>0</c:v>
                </c:pt>
                <c:pt idx="7">
                  <c:v>0</c:v>
                </c:pt>
                <c:pt idx="8">
                  <c:v>0</c:v>
                </c:pt>
                <c:pt idx="9">
                  <c:v>0</c:v>
                </c:pt>
                <c:pt idx="10">
                  <c:v>0</c:v>
                </c:pt>
                <c:pt idx="11">
                  <c:v>100</c:v>
                </c:pt>
                <c:pt idx="12">
                  <c:v>0</c:v>
                </c:pt>
                <c:pt idx="13">
                  <c:v>0</c:v>
                </c:pt>
                <c:pt idx="14">
                  <c:v>0</c:v>
                </c:pt>
                <c:pt idx="15">
                  <c:v>0</c:v>
                </c:pt>
              </c:numCache>
            </c:numRef>
          </c:val>
          <c:extLst>
            <c:ext xmlns:c16="http://schemas.microsoft.com/office/drawing/2014/chart" uri="{C3380CC4-5D6E-409C-BE32-E72D297353CC}">
              <c16:uniqueId val="{00000007-8C37-4322-B314-EDAFC26F91B3}"/>
            </c:ext>
          </c:extLst>
        </c:ser>
        <c:ser>
          <c:idx val="8"/>
          <c:order val="8"/>
          <c:tx>
            <c:strRef>
              <c:f>EK!$BE$40</c:f>
              <c:strCache>
                <c:ptCount val="1"/>
                <c:pt idx="0">
                  <c:v>Amikacin</c:v>
                </c:pt>
              </c:strCache>
            </c:strRef>
          </c:tx>
          <c:spPr>
            <a:solidFill>
              <a:srgbClr val="990099"/>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EK!$BE$41:$BE$56</c:f>
              <c:numCache>
                <c:formatCode>0.00</c:formatCode>
                <c:ptCount val="16"/>
                <c:pt idx="0">
                  <c:v>0</c:v>
                </c:pt>
                <c:pt idx="1">
                  <c:v>0</c:v>
                </c:pt>
                <c:pt idx="2">
                  <c:v>0</c:v>
                </c:pt>
                <c:pt idx="3">
                  <c:v>0</c:v>
                </c:pt>
                <c:pt idx="4">
                  <c:v>0</c:v>
                </c:pt>
                <c:pt idx="5">
                  <c:v>0</c:v>
                </c:pt>
                <c:pt idx="6">
                  <c:v>0</c:v>
                </c:pt>
                <c:pt idx="7">
                  <c:v>0</c:v>
                </c:pt>
                <c:pt idx="8">
                  <c:v>0</c:v>
                </c:pt>
                <c:pt idx="9">
                  <c:v>0</c:v>
                </c:pt>
                <c:pt idx="10">
                  <c:v>20.833333333333332</c:v>
                </c:pt>
                <c:pt idx="11">
                  <c:v>4.166666666666667</c:v>
                </c:pt>
                <c:pt idx="12">
                  <c:v>0</c:v>
                </c:pt>
                <c:pt idx="13">
                  <c:v>75</c:v>
                </c:pt>
                <c:pt idx="14">
                  <c:v>0</c:v>
                </c:pt>
                <c:pt idx="15">
                  <c:v>0</c:v>
                </c:pt>
              </c:numCache>
            </c:numRef>
          </c:val>
          <c:extLst>
            <c:ext xmlns:c16="http://schemas.microsoft.com/office/drawing/2014/chart" uri="{C3380CC4-5D6E-409C-BE32-E72D297353CC}">
              <c16:uniqueId val="{00000008-8C37-4322-B314-EDAFC26F91B3}"/>
            </c:ext>
          </c:extLst>
        </c:ser>
        <c:ser>
          <c:idx val="9"/>
          <c:order val="9"/>
          <c:tx>
            <c:strRef>
              <c:f>EK!$BF$40</c:f>
              <c:strCache>
                <c:ptCount val="1"/>
                <c:pt idx="0">
                  <c:v>Gentamicin</c:v>
                </c:pt>
              </c:strCache>
            </c:strRef>
          </c:tx>
          <c:spPr>
            <a:solidFill>
              <a:srgbClr val="000066"/>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EK!$BF$41:$BF$56</c:f>
              <c:numCache>
                <c:formatCode>0.00</c:formatCode>
                <c:ptCount val="16"/>
                <c:pt idx="0">
                  <c:v>0</c:v>
                </c:pt>
                <c:pt idx="1">
                  <c:v>0</c:v>
                </c:pt>
                <c:pt idx="2">
                  <c:v>0</c:v>
                </c:pt>
                <c:pt idx="3">
                  <c:v>0</c:v>
                </c:pt>
                <c:pt idx="4">
                  <c:v>0</c:v>
                </c:pt>
                <c:pt idx="5">
                  <c:v>0</c:v>
                </c:pt>
                <c:pt idx="6">
                  <c:v>8.3333333333333339</c:v>
                </c:pt>
                <c:pt idx="7">
                  <c:v>12.5</c:v>
                </c:pt>
                <c:pt idx="8">
                  <c:v>4.166666666666667</c:v>
                </c:pt>
                <c:pt idx="9">
                  <c:v>0</c:v>
                </c:pt>
                <c:pt idx="10">
                  <c:v>75</c:v>
                </c:pt>
                <c:pt idx="11">
                  <c:v>0</c:v>
                </c:pt>
                <c:pt idx="12">
                  <c:v>0</c:v>
                </c:pt>
                <c:pt idx="13">
                  <c:v>0</c:v>
                </c:pt>
                <c:pt idx="14">
                  <c:v>0</c:v>
                </c:pt>
                <c:pt idx="15">
                  <c:v>0</c:v>
                </c:pt>
              </c:numCache>
            </c:numRef>
          </c:val>
          <c:extLst>
            <c:ext xmlns:c16="http://schemas.microsoft.com/office/drawing/2014/chart" uri="{C3380CC4-5D6E-409C-BE32-E72D297353CC}">
              <c16:uniqueId val="{00000009-8C37-4322-B314-EDAFC26F91B3}"/>
            </c:ext>
          </c:extLst>
        </c:ser>
        <c:ser>
          <c:idx val="10"/>
          <c:order val="10"/>
          <c:tx>
            <c:strRef>
              <c:f>EK!$BG$40</c:f>
              <c:strCache>
                <c:ptCount val="1"/>
                <c:pt idx="0">
                  <c:v>Fosfomycin</c:v>
                </c:pt>
              </c:strCache>
            </c:strRef>
          </c:tx>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EK!$BG$41:$BG$56</c:f>
              <c:numCache>
                <c:formatCode>0.00</c:formatCode>
                <c:ptCount val="16"/>
                <c:pt idx="0">
                  <c:v>0</c:v>
                </c:pt>
                <c:pt idx="1">
                  <c:v>0</c:v>
                </c:pt>
                <c:pt idx="2">
                  <c:v>0</c:v>
                </c:pt>
                <c:pt idx="3">
                  <c:v>0</c:v>
                </c:pt>
                <c:pt idx="4">
                  <c:v>0</c:v>
                </c:pt>
                <c:pt idx="5">
                  <c:v>0</c:v>
                </c:pt>
                <c:pt idx="6">
                  <c:v>0</c:v>
                </c:pt>
                <c:pt idx="7">
                  <c:v>0</c:v>
                </c:pt>
                <c:pt idx="8">
                  <c:v>0</c:v>
                </c:pt>
                <c:pt idx="9">
                  <c:v>0</c:v>
                </c:pt>
                <c:pt idx="10">
                  <c:v>0</c:v>
                </c:pt>
                <c:pt idx="11">
                  <c:v>25</c:v>
                </c:pt>
                <c:pt idx="12">
                  <c:v>54.166666666666664</c:v>
                </c:pt>
                <c:pt idx="13">
                  <c:v>12.5</c:v>
                </c:pt>
                <c:pt idx="14">
                  <c:v>8.3333333333333339</c:v>
                </c:pt>
                <c:pt idx="15">
                  <c:v>0</c:v>
                </c:pt>
              </c:numCache>
            </c:numRef>
          </c:val>
          <c:extLst>
            <c:ext xmlns:c16="http://schemas.microsoft.com/office/drawing/2014/chart" uri="{C3380CC4-5D6E-409C-BE32-E72D297353CC}">
              <c16:uniqueId val="{0000000A-8C37-4322-B314-EDAFC26F91B3}"/>
            </c:ext>
          </c:extLst>
        </c:ser>
        <c:ser>
          <c:idx val="11"/>
          <c:order val="11"/>
          <c:tx>
            <c:strRef>
              <c:f>EK!$BH$40</c:f>
              <c:strCache>
                <c:ptCount val="1"/>
                <c:pt idx="0">
                  <c:v>Cotrimoxazol</c:v>
                </c:pt>
              </c:strCache>
            </c:strRef>
          </c:tx>
          <c:spPr>
            <a:solidFill>
              <a:srgbClr val="000099"/>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EK!$BH$41:$BH$56</c:f>
              <c:numCache>
                <c:formatCode>General</c:formatCode>
                <c:ptCount val="16"/>
                <c:pt idx="0">
                  <c:v>0</c:v>
                </c:pt>
                <c:pt idx="1">
                  <c:v>0</c:v>
                </c:pt>
                <c:pt idx="2">
                  <c:v>58.333333333333336</c:v>
                </c:pt>
                <c:pt idx="3">
                  <c:v>0</c:v>
                </c:pt>
                <c:pt idx="4">
                  <c:v>12.5</c:v>
                </c:pt>
                <c:pt idx="5">
                  <c:v>12.5</c:v>
                </c:pt>
                <c:pt idx="6">
                  <c:v>0</c:v>
                </c:pt>
                <c:pt idx="7">
                  <c:v>0</c:v>
                </c:pt>
                <c:pt idx="8">
                  <c:v>0</c:v>
                </c:pt>
                <c:pt idx="9">
                  <c:v>0</c:v>
                </c:pt>
                <c:pt idx="10">
                  <c:v>4.166666666666667</c:v>
                </c:pt>
                <c:pt idx="11">
                  <c:v>12.5</c:v>
                </c:pt>
                <c:pt idx="12">
                  <c:v>0</c:v>
                </c:pt>
                <c:pt idx="13">
                  <c:v>0</c:v>
                </c:pt>
                <c:pt idx="14">
                  <c:v>0</c:v>
                </c:pt>
                <c:pt idx="15">
                  <c:v>0</c:v>
                </c:pt>
              </c:numCache>
            </c:numRef>
          </c:val>
          <c:extLst>
            <c:ext xmlns:c16="http://schemas.microsoft.com/office/drawing/2014/chart" uri="{C3380CC4-5D6E-409C-BE32-E72D297353CC}">
              <c16:uniqueId val="{0000000B-8C37-4322-B314-EDAFC26F91B3}"/>
            </c:ext>
          </c:extLst>
        </c:ser>
        <c:ser>
          <c:idx val="12"/>
          <c:order val="12"/>
          <c:tx>
            <c:strRef>
              <c:f>EK!$BI$40</c:f>
              <c:strCache>
                <c:ptCount val="1"/>
                <c:pt idx="0">
                  <c:v>Ciprofloxacin</c:v>
                </c:pt>
              </c:strCache>
            </c:strRef>
          </c:tx>
          <c:spPr>
            <a:solidFill>
              <a:srgbClr val="003300"/>
            </a:solidFill>
            <a:ln>
              <a:solidFill>
                <a:srgbClr val="00FF00"/>
              </a:solidFill>
            </a:ln>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EK!$BI$41:$BI$56</c:f>
              <c:numCache>
                <c:formatCode>0.00</c:formatCode>
                <c:ptCount val="16"/>
                <c:pt idx="0">
                  <c:v>0</c:v>
                </c:pt>
                <c:pt idx="1">
                  <c:v>0</c:v>
                </c:pt>
                <c:pt idx="2">
                  <c:v>0</c:v>
                </c:pt>
                <c:pt idx="3">
                  <c:v>0</c:v>
                </c:pt>
                <c:pt idx="4">
                  <c:v>0</c:v>
                </c:pt>
                <c:pt idx="5">
                  <c:v>0</c:v>
                </c:pt>
                <c:pt idx="6">
                  <c:v>0</c:v>
                </c:pt>
                <c:pt idx="7">
                  <c:v>0</c:v>
                </c:pt>
                <c:pt idx="8">
                  <c:v>0</c:v>
                </c:pt>
                <c:pt idx="9">
                  <c:v>100</c:v>
                </c:pt>
                <c:pt idx="10">
                  <c:v>0</c:v>
                </c:pt>
                <c:pt idx="11">
                  <c:v>0</c:v>
                </c:pt>
                <c:pt idx="12">
                  <c:v>0</c:v>
                </c:pt>
                <c:pt idx="13">
                  <c:v>0</c:v>
                </c:pt>
                <c:pt idx="14">
                  <c:v>0</c:v>
                </c:pt>
                <c:pt idx="15">
                  <c:v>0</c:v>
                </c:pt>
              </c:numCache>
            </c:numRef>
          </c:val>
          <c:extLst>
            <c:ext xmlns:c16="http://schemas.microsoft.com/office/drawing/2014/chart" uri="{C3380CC4-5D6E-409C-BE32-E72D297353CC}">
              <c16:uniqueId val="{0000000C-8C37-4322-B314-EDAFC26F91B3}"/>
            </c:ext>
          </c:extLst>
        </c:ser>
        <c:ser>
          <c:idx val="13"/>
          <c:order val="13"/>
          <c:tx>
            <c:strRef>
              <c:f>EK!$BJ$40</c:f>
              <c:strCache>
                <c:ptCount val="1"/>
                <c:pt idx="0">
                  <c:v>Levofloxacin</c:v>
                </c:pt>
              </c:strCache>
            </c:strRef>
          </c:tx>
          <c:spPr>
            <a:solidFill>
              <a:srgbClr val="3366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EK!$BJ$41:$BJ$56</c:f>
              <c:numCache>
                <c:formatCode>0.00</c:formatCode>
                <c:ptCount val="16"/>
                <c:pt idx="0">
                  <c:v>0</c:v>
                </c:pt>
                <c:pt idx="1">
                  <c:v>0</c:v>
                </c:pt>
                <c:pt idx="2">
                  <c:v>0</c:v>
                </c:pt>
                <c:pt idx="3">
                  <c:v>0</c:v>
                </c:pt>
                <c:pt idx="4">
                  <c:v>0</c:v>
                </c:pt>
                <c:pt idx="5">
                  <c:v>0</c:v>
                </c:pt>
                <c:pt idx="6">
                  <c:v>0</c:v>
                </c:pt>
                <c:pt idx="7">
                  <c:v>0</c:v>
                </c:pt>
                <c:pt idx="8">
                  <c:v>0</c:v>
                </c:pt>
                <c:pt idx="9">
                  <c:v>0</c:v>
                </c:pt>
                <c:pt idx="10">
                  <c:v>100</c:v>
                </c:pt>
                <c:pt idx="11">
                  <c:v>0</c:v>
                </c:pt>
                <c:pt idx="12">
                  <c:v>0</c:v>
                </c:pt>
                <c:pt idx="13">
                  <c:v>0</c:v>
                </c:pt>
                <c:pt idx="14">
                  <c:v>0</c:v>
                </c:pt>
                <c:pt idx="15">
                  <c:v>0</c:v>
                </c:pt>
              </c:numCache>
            </c:numRef>
          </c:val>
          <c:extLst>
            <c:ext xmlns:c16="http://schemas.microsoft.com/office/drawing/2014/chart" uri="{C3380CC4-5D6E-409C-BE32-E72D297353CC}">
              <c16:uniqueId val="{0000000D-8C37-4322-B314-EDAFC26F91B3}"/>
            </c:ext>
          </c:extLst>
        </c:ser>
        <c:ser>
          <c:idx val="14"/>
          <c:order val="14"/>
          <c:tx>
            <c:strRef>
              <c:f>EK!$BK$40</c:f>
              <c:strCache>
                <c:ptCount val="1"/>
                <c:pt idx="0">
                  <c:v>Moxifloxacin</c:v>
                </c:pt>
              </c:strCache>
            </c:strRef>
          </c:tx>
          <c:spPr>
            <a:solidFill>
              <a:srgbClr val="33CC33"/>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EK!$BK$41:$BK$56</c:f>
              <c:numCache>
                <c:formatCode>0.00</c:formatCode>
                <c:ptCount val="16"/>
                <c:pt idx="0">
                  <c:v>0</c:v>
                </c:pt>
                <c:pt idx="1">
                  <c:v>0</c:v>
                </c:pt>
                <c:pt idx="2">
                  <c:v>0</c:v>
                </c:pt>
                <c:pt idx="3">
                  <c:v>0</c:v>
                </c:pt>
                <c:pt idx="4">
                  <c:v>0</c:v>
                </c:pt>
                <c:pt idx="5">
                  <c:v>0</c:v>
                </c:pt>
                <c:pt idx="6">
                  <c:v>0</c:v>
                </c:pt>
                <c:pt idx="7">
                  <c:v>0</c:v>
                </c:pt>
                <c:pt idx="8">
                  <c:v>0</c:v>
                </c:pt>
                <c:pt idx="9">
                  <c:v>100</c:v>
                </c:pt>
                <c:pt idx="10">
                  <c:v>0</c:v>
                </c:pt>
                <c:pt idx="11">
                  <c:v>0</c:v>
                </c:pt>
                <c:pt idx="12">
                  <c:v>0</c:v>
                </c:pt>
                <c:pt idx="13">
                  <c:v>0</c:v>
                </c:pt>
                <c:pt idx="14">
                  <c:v>0</c:v>
                </c:pt>
                <c:pt idx="15">
                  <c:v>0</c:v>
                </c:pt>
              </c:numCache>
            </c:numRef>
          </c:val>
          <c:extLst>
            <c:ext xmlns:c16="http://schemas.microsoft.com/office/drawing/2014/chart" uri="{C3380CC4-5D6E-409C-BE32-E72D297353CC}">
              <c16:uniqueId val="{0000000E-8C37-4322-B314-EDAFC26F91B3}"/>
            </c:ext>
          </c:extLst>
        </c:ser>
        <c:ser>
          <c:idx val="15"/>
          <c:order val="15"/>
          <c:tx>
            <c:strRef>
              <c:f>EK!$BL$40</c:f>
              <c:strCache>
                <c:ptCount val="1"/>
                <c:pt idx="0">
                  <c:v>Doxycyclin</c:v>
                </c:pt>
              </c:strCache>
            </c:strRef>
          </c:tx>
          <c:spPr>
            <a:solidFill>
              <a:srgbClr val="0066FF"/>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EK!$BL$41:$BL$56</c:f>
              <c:numCache>
                <c:formatCode>0.00</c:formatCode>
                <c:ptCount val="16"/>
                <c:pt idx="0">
                  <c:v>0</c:v>
                </c:pt>
                <c:pt idx="1">
                  <c:v>0</c:v>
                </c:pt>
                <c:pt idx="2">
                  <c:v>79.166666666666671</c:v>
                </c:pt>
                <c:pt idx="3">
                  <c:v>0</c:v>
                </c:pt>
                <c:pt idx="4">
                  <c:v>4.166666666666667</c:v>
                </c:pt>
                <c:pt idx="5">
                  <c:v>4.166666666666667</c:v>
                </c:pt>
                <c:pt idx="6">
                  <c:v>0</c:v>
                </c:pt>
                <c:pt idx="7">
                  <c:v>0</c:v>
                </c:pt>
                <c:pt idx="8">
                  <c:v>8.3333333333333339</c:v>
                </c:pt>
                <c:pt idx="9">
                  <c:v>0</c:v>
                </c:pt>
                <c:pt idx="10">
                  <c:v>4.166666666666667</c:v>
                </c:pt>
                <c:pt idx="11">
                  <c:v>0</c:v>
                </c:pt>
                <c:pt idx="12">
                  <c:v>0</c:v>
                </c:pt>
                <c:pt idx="13">
                  <c:v>0</c:v>
                </c:pt>
                <c:pt idx="14">
                  <c:v>0</c:v>
                </c:pt>
                <c:pt idx="15">
                  <c:v>0</c:v>
                </c:pt>
              </c:numCache>
            </c:numRef>
          </c:val>
          <c:extLst>
            <c:ext xmlns:c16="http://schemas.microsoft.com/office/drawing/2014/chart" uri="{C3380CC4-5D6E-409C-BE32-E72D297353CC}">
              <c16:uniqueId val="{0000000F-8C37-4322-B314-EDAFC26F91B3}"/>
            </c:ext>
          </c:extLst>
        </c:ser>
        <c:ser>
          <c:idx val="16"/>
          <c:order val="16"/>
          <c:tx>
            <c:strRef>
              <c:f>EK!$BM$40</c:f>
              <c:strCache>
                <c:ptCount val="1"/>
                <c:pt idx="0">
                  <c:v>Rifampicin</c:v>
                </c:pt>
              </c:strCache>
            </c:strRef>
          </c:tx>
          <c:spPr>
            <a:solidFill>
              <a:srgbClr val="FF6699"/>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EK!$BM$41:$BM$56</c:f>
              <c:numCache>
                <c:formatCode>0.00</c:formatCode>
                <c:ptCount val="16"/>
                <c:pt idx="0">
                  <c:v>0</c:v>
                </c:pt>
                <c:pt idx="1">
                  <c:v>0</c:v>
                </c:pt>
                <c:pt idx="2">
                  <c:v>0</c:v>
                </c:pt>
                <c:pt idx="3">
                  <c:v>0</c:v>
                </c:pt>
                <c:pt idx="4">
                  <c:v>0</c:v>
                </c:pt>
                <c:pt idx="5">
                  <c:v>0</c:v>
                </c:pt>
                <c:pt idx="6">
                  <c:v>4.166666666666667</c:v>
                </c:pt>
                <c:pt idx="7">
                  <c:v>0</c:v>
                </c:pt>
                <c:pt idx="8">
                  <c:v>8.3333333333333339</c:v>
                </c:pt>
                <c:pt idx="9">
                  <c:v>87.5</c:v>
                </c:pt>
                <c:pt idx="10">
                  <c:v>0</c:v>
                </c:pt>
                <c:pt idx="11">
                  <c:v>0</c:v>
                </c:pt>
                <c:pt idx="12">
                  <c:v>0</c:v>
                </c:pt>
                <c:pt idx="13">
                  <c:v>0</c:v>
                </c:pt>
                <c:pt idx="14">
                  <c:v>0</c:v>
                </c:pt>
                <c:pt idx="15">
                  <c:v>0</c:v>
                </c:pt>
              </c:numCache>
            </c:numRef>
          </c:val>
          <c:extLst>
            <c:ext xmlns:c16="http://schemas.microsoft.com/office/drawing/2014/chart" uri="{C3380CC4-5D6E-409C-BE32-E72D297353CC}">
              <c16:uniqueId val="{00000010-8C37-4322-B314-EDAFC26F91B3}"/>
            </c:ext>
          </c:extLst>
        </c:ser>
        <c:ser>
          <c:idx val="17"/>
          <c:order val="17"/>
          <c:tx>
            <c:strRef>
              <c:f>EK!$BN$40</c:f>
              <c:strCache>
                <c:ptCount val="1"/>
                <c:pt idx="0">
                  <c:v>Daptomycin</c:v>
                </c:pt>
              </c:strCache>
            </c:strRef>
          </c:tx>
          <c:spPr>
            <a:solidFill>
              <a:srgbClr val="CC0099"/>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EK!$BN$41:$BN$56</c:f>
              <c:numCache>
                <c:formatCode>0.00</c:formatCode>
                <c:ptCount val="16"/>
                <c:pt idx="0">
                  <c:v>0</c:v>
                </c:pt>
                <c:pt idx="1">
                  <c:v>0</c:v>
                </c:pt>
                <c:pt idx="2">
                  <c:v>0</c:v>
                </c:pt>
                <c:pt idx="3">
                  <c:v>0</c:v>
                </c:pt>
                <c:pt idx="4">
                  <c:v>0</c:v>
                </c:pt>
                <c:pt idx="5">
                  <c:v>0</c:v>
                </c:pt>
                <c:pt idx="6">
                  <c:v>0</c:v>
                </c:pt>
                <c:pt idx="7">
                  <c:v>16.666666666666668</c:v>
                </c:pt>
                <c:pt idx="8">
                  <c:v>83.333333333333329</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1-8C37-4322-B314-EDAFC26F91B3}"/>
            </c:ext>
          </c:extLst>
        </c:ser>
        <c:ser>
          <c:idx val="18"/>
          <c:order val="18"/>
          <c:tx>
            <c:strRef>
              <c:f>EK!$BO$40</c:f>
              <c:strCache>
                <c:ptCount val="1"/>
                <c:pt idx="0">
                  <c:v>Roxythromycin</c:v>
                </c:pt>
              </c:strCache>
            </c:strRef>
          </c:tx>
          <c:spPr>
            <a:solidFill>
              <a:srgbClr val="0033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EK!$BO$41:$BO$56</c:f>
              <c:numCache>
                <c:formatCode>0.00</c:formatCode>
                <c:ptCount val="16"/>
                <c:pt idx="0">
                  <c:v>0</c:v>
                </c:pt>
                <c:pt idx="1">
                  <c:v>0</c:v>
                </c:pt>
                <c:pt idx="2">
                  <c:v>0</c:v>
                </c:pt>
                <c:pt idx="3">
                  <c:v>0</c:v>
                </c:pt>
                <c:pt idx="4">
                  <c:v>0</c:v>
                </c:pt>
                <c:pt idx="5">
                  <c:v>4.166666666666667</c:v>
                </c:pt>
                <c:pt idx="6">
                  <c:v>0</c:v>
                </c:pt>
                <c:pt idx="7">
                  <c:v>0</c:v>
                </c:pt>
                <c:pt idx="8">
                  <c:v>0</c:v>
                </c:pt>
                <c:pt idx="9">
                  <c:v>0</c:v>
                </c:pt>
                <c:pt idx="10">
                  <c:v>0</c:v>
                </c:pt>
                <c:pt idx="11">
                  <c:v>95.833333333333329</c:v>
                </c:pt>
                <c:pt idx="12">
                  <c:v>0</c:v>
                </c:pt>
                <c:pt idx="13">
                  <c:v>0</c:v>
                </c:pt>
                <c:pt idx="14">
                  <c:v>0</c:v>
                </c:pt>
                <c:pt idx="15">
                  <c:v>0</c:v>
                </c:pt>
              </c:numCache>
            </c:numRef>
          </c:val>
          <c:extLst>
            <c:ext xmlns:c16="http://schemas.microsoft.com/office/drawing/2014/chart" uri="{C3380CC4-5D6E-409C-BE32-E72D297353CC}">
              <c16:uniqueId val="{00000012-8C37-4322-B314-EDAFC26F91B3}"/>
            </c:ext>
          </c:extLst>
        </c:ser>
        <c:ser>
          <c:idx val="19"/>
          <c:order val="19"/>
          <c:tx>
            <c:strRef>
              <c:f>EK!$BP$40</c:f>
              <c:strCache>
                <c:ptCount val="1"/>
                <c:pt idx="0">
                  <c:v>Clindamycin</c:v>
                </c:pt>
              </c:strCache>
            </c:strRef>
          </c:tx>
          <c:spPr>
            <a:solidFill>
              <a:srgbClr val="0066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EK!$BP$41:$BP$56</c:f>
              <c:numCache>
                <c:formatCode>0.00</c:formatCode>
                <c:ptCount val="16"/>
                <c:pt idx="0">
                  <c:v>0</c:v>
                </c:pt>
                <c:pt idx="1">
                  <c:v>0</c:v>
                </c:pt>
                <c:pt idx="2">
                  <c:v>0</c:v>
                </c:pt>
                <c:pt idx="3">
                  <c:v>0</c:v>
                </c:pt>
                <c:pt idx="4">
                  <c:v>4.166666666666667</c:v>
                </c:pt>
                <c:pt idx="5">
                  <c:v>0</c:v>
                </c:pt>
                <c:pt idx="6">
                  <c:v>0</c:v>
                </c:pt>
                <c:pt idx="7">
                  <c:v>0</c:v>
                </c:pt>
                <c:pt idx="8">
                  <c:v>0</c:v>
                </c:pt>
                <c:pt idx="9">
                  <c:v>95.833333333333329</c:v>
                </c:pt>
                <c:pt idx="10">
                  <c:v>0</c:v>
                </c:pt>
                <c:pt idx="11">
                  <c:v>0</c:v>
                </c:pt>
                <c:pt idx="12">
                  <c:v>0</c:v>
                </c:pt>
                <c:pt idx="13">
                  <c:v>0</c:v>
                </c:pt>
                <c:pt idx="14">
                  <c:v>0</c:v>
                </c:pt>
                <c:pt idx="15">
                  <c:v>0</c:v>
                </c:pt>
              </c:numCache>
            </c:numRef>
          </c:val>
          <c:extLst>
            <c:ext xmlns:c16="http://schemas.microsoft.com/office/drawing/2014/chart" uri="{C3380CC4-5D6E-409C-BE32-E72D297353CC}">
              <c16:uniqueId val="{00000013-8C37-4322-B314-EDAFC26F91B3}"/>
            </c:ext>
          </c:extLst>
        </c:ser>
        <c:ser>
          <c:idx val="20"/>
          <c:order val="20"/>
          <c:tx>
            <c:strRef>
              <c:f>EK!$BQ$40</c:f>
              <c:strCache>
                <c:ptCount val="1"/>
                <c:pt idx="0">
                  <c:v>Linezolid</c:v>
                </c:pt>
              </c:strCache>
            </c:strRef>
          </c:tx>
          <c:spPr>
            <a:solidFill>
              <a:srgbClr val="FF0066"/>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EK!$BQ$41:$BQ$56</c:f>
              <c:numCache>
                <c:formatCode>0.00</c:formatCode>
                <c:ptCount val="16"/>
                <c:pt idx="0">
                  <c:v>0</c:v>
                </c:pt>
                <c:pt idx="1">
                  <c:v>0</c:v>
                </c:pt>
                <c:pt idx="2">
                  <c:v>0</c:v>
                </c:pt>
                <c:pt idx="3">
                  <c:v>0</c:v>
                </c:pt>
                <c:pt idx="4">
                  <c:v>0</c:v>
                </c:pt>
                <c:pt idx="5">
                  <c:v>16.666666666666668</c:v>
                </c:pt>
                <c:pt idx="6">
                  <c:v>50</c:v>
                </c:pt>
                <c:pt idx="7">
                  <c:v>33.333333333333336</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4-8C37-4322-B314-EDAFC26F91B3}"/>
            </c:ext>
          </c:extLst>
        </c:ser>
        <c:ser>
          <c:idx val="21"/>
          <c:order val="21"/>
          <c:tx>
            <c:strRef>
              <c:f>EK!$BR$40</c:f>
              <c:strCache>
                <c:ptCount val="1"/>
                <c:pt idx="0">
                  <c:v>Vancomycin</c:v>
                </c:pt>
              </c:strCache>
            </c:strRef>
          </c:tx>
          <c:spPr>
            <a:solidFill>
              <a:srgbClr val="CCCC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EK!$BR$41:$BR$56</c:f>
              <c:numCache>
                <c:formatCode>0.00</c:formatCode>
                <c:ptCount val="16"/>
                <c:pt idx="0">
                  <c:v>0</c:v>
                </c:pt>
                <c:pt idx="1">
                  <c:v>0</c:v>
                </c:pt>
                <c:pt idx="2">
                  <c:v>0</c:v>
                </c:pt>
                <c:pt idx="3">
                  <c:v>0</c:v>
                </c:pt>
                <c:pt idx="4">
                  <c:v>4.166666666666667</c:v>
                </c:pt>
                <c:pt idx="5">
                  <c:v>54.166666666666664</c:v>
                </c:pt>
                <c:pt idx="6">
                  <c:v>33.333333333333336</c:v>
                </c:pt>
                <c:pt idx="7">
                  <c:v>0</c:v>
                </c:pt>
                <c:pt idx="8">
                  <c:v>0</c:v>
                </c:pt>
                <c:pt idx="9">
                  <c:v>0</c:v>
                </c:pt>
                <c:pt idx="10">
                  <c:v>0</c:v>
                </c:pt>
                <c:pt idx="11">
                  <c:v>8.3333333333333339</c:v>
                </c:pt>
                <c:pt idx="12">
                  <c:v>0</c:v>
                </c:pt>
                <c:pt idx="13">
                  <c:v>0</c:v>
                </c:pt>
                <c:pt idx="14">
                  <c:v>0</c:v>
                </c:pt>
                <c:pt idx="15">
                  <c:v>0</c:v>
                </c:pt>
              </c:numCache>
            </c:numRef>
          </c:val>
          <c:extLst>
            <c:ext xmlns:c16="http://schemas.microsoft.com/office/drawing/2014/chart" uri="{C3380CC4-5D6E-409C-BE32-E72D297353CC}">
              <c16:uniqueId val="{00000015-8C37-4322-B314-EDAFC26F91B3}"/>
            </c:ext>
          </c:extLst>
        </c:ser>
        <c:ser>
          <c:idx val="23"/>
          <c:order val="22"/>
          <c:tx>
            <c:strRef>
              <c:f>EK!$BS$40</c:f>
              <c:strCache>
                <c:ptCount val="1"/>
                <c:pt idx="0">
                  <c:v>Teicoplanin</c:v>
                </c:pt>
              </c:strCache>
            </c:strRef>
          </c:tx>
          <c:spPr>
            <a:solidFill>
              <a:srgbClr val="336699"/>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EK!$BS$41:$BS$56</c:f>
              <c:numCache>
                <c:formatCode>0.00</c:formatCode>
                <c:ptCount val="16"/>
                <c:pt idx="0">
                  <c:v>0</c:v>
                </c:pt>
                <c:pt idx="1">
                  <c:v>0</c:v>
                </c:pt>
                <c:pt idx="2">
                  <c:v>0</c:v>
                </c:pt>
                <c:pt idx="3">
                  <c:v>25</c:v>
                </c:pt>
                <c:pt idx="4">
                  <c:v>0</c:v>
                </c:pt>
                <c:pt idx="5">
                  <c:v>70.833333333333329</c:v>
                </c:pt>
                <c:pt idx="6">
                  <c:v>0</c:v>
                </c:pt>
                <c:pt idx="7">
                  <c:v>0</c:v>
                </c:pt>
                <c:pt idx="8">
                  <c:v>0</c:v>
                </c:pt>
                <c:pt idx="9">
                  <c:v>0</c:v>
                </c:pt>
                <c:pt idx="10">
                  <c:v>0</c:v>
                </c:pt>
                <c:pt idx="11">
                  <c:v>4.166666666666667</c:v>
                </c:pt>
                <c:pt idx="12">
                  <c:v>0</c:v>
                </c:pt>
                <c:pt idx="13">
                  <c:v>0</c:v>
                </c:pt>
                <c:pt idx="14">
                  <c:v>0</c:v>
                </c:pt>
                <c:pt idx="15">
                  <c:v>0</c:v>
                </c:pt>
              </c:numCache>
            </c:numRef>
          </c:val>
          <c:extLst>
            <c:ext xmlns:c16="http://schemas.microsoft.com/office/drawing/2014/chart" uri="{C3380CC4-5D6E-409C-BE32-E72D297353CC}">
              <c16:uniqueId val="{00000016-8C37-4322-B314-EDAFC26F91B3}"/>
            </c:ext>
          </c:extLst>
        </c:ser>
        <c:ser>
          <c:idx val="22"/>
          <c:order val="23"/>
          <c:tx>
            <c:strRef>
              <c:f>EK!$BT$40</c:f>
              <c:strCache>
                <c:ptCount val="1"/>
                <c:pt idx="0">
                  <c:v>Tigecyclin</c:v>
                </c:pt>
              </c:strCache>
            </c:strRef>
          </c:tx>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EK!$BT$41:$BT$56</c:f>
              <c:numCache>
                <c:formatCode>0.00</c:formatCode>
                <c:ptCount val="16"/>
                <c:pt idx="0">
                  <c:v>0</c:v>
                </c:pt>
                <c:pt idx="1">
                  <c:v>95.833333333333329</c:v>
                </c:pt>
                <c:pt idx="2">
                  <c:v>0</c:v>
                </c:pt>
                <c:pt idx="3">
                  <c:v>4.166666666666667</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7-8C37-4322-B314-EDAFC26F91B3}"/>
            </c:ext>
          </c:extLst>
        </c:ser>
        <c:dLbls>
          <c:showLegendKey val="0"/>
          <c:showVal val="0"/>
          <c:showCatName val="0"/>
          <c:showSerName val="0"/>
          <c:showPercent val="0"/>
          <c:showBubbleSize val="0"/>
        </c:dLbls>
        <c:gapWidth val="150"/>
        <c:shape val="box"/>
        <c:axId val="99422976"/>
        <c:axId val="99424896"/>
        <c:axId val="99431296"/>
      </c:bar3DChart>
      <c:catAx>
        <c:axId val="99422976"/>
        <c:scaling>
          <c:orientation val="minMax"/>
        </c:scaling>
        <c:delete val="0"/>
        <c:axPos val="b"/>
        <c:majorGridlines/>
        <c:title>
          <c:tx>
            <c:rich>
              <a:bodyPr/>
              <a:lstStyle/>
              <a:p>
                <a:pPr>
                  <a:defRPr sz="1400"/>
                </a:pPr>
                <a:r>
                  <a:rPr lang="en-US" sz="1400"/>
                  <a:t>mg/L</a:t>
                </a:r>
              </a:p>
            </c:rich>
          </c:tx>
          <c:layout>
            <c:manualLayout>
              <c:xMode val="edge"/>
              <c:yMode val="edge"/>
              <c:x val="0.31917968534649738"/>
              <c:y val="0.86881544601445371"/>
            </c:manualLayout>
          </c:layout>
          <c:overlay val="0"/>
        </c:title>
        <c:numFmt formatCode="General" sourceLinked="1"/>
        <c:majorTickMark val="out"/>
        <c:minorTickMark val="none"/>
        <c:tickLblPos val="nextTo"/>
        <c:txPr>
          <a:bodyPr rot="-5400000" vert="horz"/>
          <a:lstStyle/>
          <a:p>
            <a:pPr>
              <a:defRPr sz="1000"/>
            </a:pPr>
            <a:endParaRPr lang="de-DE"/>
          </a:p>
        </c:txPr>
        <c:crossAx val="99424896"/>
        <c:crosses val="autoZero"/>
        <c:auto val="0"/>
        <c:lblAlgn val="ctr"/>
        <c:lblOffset val="100"/>
        <c:tickLblSkip val="1"/>
        <c:noMultiLvlLbl val="0"/>
      </c:catAx>
      <c:valAx>
        <c:axId val="99424896"/>
        <c:scaling>
          <c:orientation val="minMax"/>
        </c:scaling>
        <c:delete val="0"/>
        <c:axPos val="l"/>
        <c:majorGridlines/>
        <c:numFmt formatCode="0.00" sourceLinked="1"/>
        <c:majorTickMark val="out"/>
        <c:minorTickMark val="none"/>
        <c:tickLblPos val="nextTo"/>
        <c:crossAx val="99422976"/>
        <c:crossesAt val="1"/>
        <c:crossBetween val="between"/>
      </c:valAx>
      <c:serAx>
        <c:axId val="99431296"/>
        <c:scaling>
          <c:orientation val="minMax"/>
        </c:scaling>
        <c:delete val="0"/>
        <c:axPos val="b"/>
        <c:title>
          <c:tx>
            <c:rich>
              <a:bodyPr rot="0" vert="horz"/>
              <a:lstStyle/>
              <a:p>
                <a:pPr>
                  <a:defRPr sz="1400"/>
                </a:pPr>
                <a:r>
                  <a:rPr lang="en-US" sz="1400"/>
                  <a:t>%</a:t>
                </a:r>
              </a:p>
            </c:rich>
          </c:tx>
          <c:layout>
            <c:manualLayout>
              <c:xMode val="edge"/>
              <c:yMode val="edge"/>
              <c:x val="0.12922717826011509"/>
              <c:y val="0.65409988135044761"/>
            </c:manualLayout>
          </c:layout>
          <c:overlay val="0"/>
        </c:title>
        <c:majorTickMark val="out"/>
        <c:minorTickMark val="none"/>
        <c:tickLblPos val="nextTo"/>
        <c:txPr>
          <a:bodyPr rot="1500000" vert="horz"/>
          <a:lstStyle/>
          <a:p>
            <a:pPr>
              <a:defRPr sz="1200"/>
            </a:pPr>
            <a:endParaRPr lang="de-DE"/>
          </a:p>
        </c:txPr>
        <c:crossAx val="99424896"/>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99</xdr:col>
      <xdr:colOff>0</xdr:colOff>
      <xdr:row>8</xdr:row>
      <xdr:rowOff>0</xdr:rowOff>
    </xdr:from>
    <xdr:to>
      <xdr:col>109</xdr:col>
      <xdr:colOff>63501</xdr:colOff>
      <xdr:row>30</xdr:row>
      <xdr:rowOff>188912</xdr:rowOff>
    </xdr:to>
    <xdr:graphicFrame macro="">
      <xdr:nvGraphicFramePr>
        <xdr:cNvPr id="16" name="Diagramm 15">
          <a:extLst>
            <a:ext uri="{FF2B5EF4-FFF2-40B4-BE49-F238E27FC236}">
              <a16:creationId xmlns:a16="http://schemas.microsoft.com/office/drawing/2014/main" id="{75CFEC62-441D-4D0C-8C6C-925C0AD66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0</xdr:colOff>
      <xdr:row>39</xdr:row>
      <xdr:rowOff>0</xdr:rowOff>
    </xdr:from>
    <xdr:to>
      <xdr:col>109</xdr:col>
      <xdr:colOff>63501</xdr:colOff>
      <xdr:row>61</xdr:row>
      <xdr:rowOff>188912</xdr:rowOff>
    </xdr:to>
    <xdr:graphicFrame macro="">
      <xdr:nvGraphicFramePr>
        <xdr:cNvPr id="21" name="Diagramm 20">
          <a:extLst>
            <a:ext uri="{FF2B5EF4-FFF2-40B4-BE49-F238E27FC236}">
              <a16:creationId xmlns:a16="http://schemas.microsoft.com/office/drawing/2014/main" id="{75CFEC62-441D-4D0C-8C6C-925C0AD66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104</xdr:col>
      <xdr:colOff>300989</xdr:colOff>
      <xdr:row>9</xdr:row>
      <xdr:rowOff>12702</xdr:rowOff>
    </xdr:from>
    <xdr:to>
      <xdr:col>121</xdr:col>
      <xdr:colOff>76200</xdr:colOff>
      <xdr:row>32</xdr:row>
      <xdr:rowOff>187326</xdr:rowOff>
    </xdr:to>
    <xdr:graphicFrame macro="">
      <xdr:nvGraphicFramePr>
        <xdr:cNvPr id="2" name="Diagramm 1">
          <a:extLst>
            <a:ext uri="{FF2B5EF4-FFF2-40B4-BE49-F238E27FC236}">
              <a16:creationId xmlns:a16="http://schemas.microsoft.com/office/drawing/2014/main" id="{519C2063-15C6-4DBB-BFC5-D116F83F84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105</xdr:col>
      <xdr:colOff>320674</xdr:colOff>
      <xdr:row>6</xdr:row>
      <xdr:rowOff>168274</xdr:rowOff>
    </xdr:from>
    <xdr:to>
      <xdr:col>121</xdr:col>
      <xdr:colOff>104140</xdr:colOff>
      <xdr:row>29</xdr:row>
      <xdr:rowOff>168275</xdr:rowOff>
    </xdr:to>
    <xdr:graphicFrame macro="">
      <xdr:nvGraphicFramePr>
        <xdr:cNvPr id="2" name="Diagramm 1">
          <a:extLst>
            <a:ext uri="{FF2B5EF4-FFF2-40B4-BE49-F238E27FC236}">
              <a16:creationId xmlns:a16="http://schemas.microsoft.com/office/drawing/2014/main" id="{27F1360D-3372-4B43-AEDF-7C86B2A2AB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105</xdr:col>
      <xdr:colOff>320674</xdr:colOff>
      <xdr:row>39</xdr:row>
      <xdr:rowOff>168274</xdr:rowOff>
    </xdr:from>
    <xdr:to>
      <xdr:col>121</xdr:col>
      <xdr:colOff>104140</xdr:colOff>
      <xdr:row>62</xdr:row>
      <xdr:rowOff>168275</xdr:rowOff>
    </xdr:to>
    <xdr:graphicFrame macro="">
      <xdr:nvGraphicFramePr>
        <xdr:cNvPr id="3" name="Diagramm 2">
          <a:extLst>
            <a:ext uri="{FF2B5EF4-FFF2-40B4-BE49-F238E27FC236}">
              <a16:creationId xmlns:a16="http://schemas.microsoft.com/office/drawing/2014/main" id="{27F1360D-3372-4B43-AEDF-7C86B2A2AB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105</xdr:col>
      <xdr:colOff>320674</xdr:colOff>
      <xdr:row>71</xdr:row>
      <xdr:rowOff>168274</xdr:rowOff>
    </xdr:from>
    <xdr:to>
      <xdr:col>121</xdr:col>
      <xdr:colOff>104140</xdr:colOff>
      <xdr:row>94</xdr:row>
      <xdr:rowOff>168275</xdr:rowOff>
    </xdr:to>
    <xdr:graphicFrame macro="">
      <xdr:nvGraphicFramePr>
        <xdr:cNvPr id="4" name="Diagramm 3">
          <a:extLst>
            <a:ext uri="{FF2B5EF4-FFF2-40B4-BE49-F238E27FC236}">
              <a16:creationId xmlns:a16="http://schemas.microsoft.com/office/drawing/2014/main" id="{27F1360D-3372-4B43-AEDF-7C86B2A2AB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104</xdr:col>
      <xdr:colOff>20320</xdr:colOff>
      <xdr:row>10</xdr:row>
      <xdr:rowOff>0</xdr:rowOff>
    </xdr:from>
    <xdr:to>
      <xdr:col>118</xdr:col>
      <xdr:colOff>81916</xdr:colOff>
      <xdr:row>35</xdr:row>
      <xdr:rowOff>63500</xdr:rowOff>
    </xdr:to>
    <xdr:graphicFrame macro="">
      <xdr:nvGraphicFramePr>
        <xdr:cNvPr id="2" name="Diagramm 1">
          <a:extLst>
            <a:ext uri="{FF2B5EF4-FFF2-40B4-BE49-F238E27FC236}">
              <a16:creationId xmlns:a16="http://schemas.microsoft.com/office/drawing/2014/main" id="{45BCFFCF-A020-4580-ABEA-2C2E30B6EF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104</xdr:col>
      <xdr:colOff>20320</xdr:colOff>
      <xdr:row>46</xdr:row>
      <xdr:rowOff>0</xdr:rowOff>
    </xdr:from>
    <xdr:to>
      <xdr:col>118</xdr:col>
      <xdr:colOff>81916</xdr:colOff>
      <xdr:row>71</xdr:row>
      <xdr:rowOff>63500</xdr:rowOff>
    </xdr:to>
    <xdr:graphicFrame macro="">
      <xdr:nvGraphicFramePr>
        <xdr:cNvPr id="3" name="Diagramm 2">
          <a:extLst>
            <a:ext uri="{FF2B5EF4-FFF2-40B4-BE49-F238E27FC236}">
              <a16:creationId xmlns:a16="http://schemas.microsoft.com/office/drawing/2014/main" id="{45BCFFCF-A020-4580-ABEA-2C2E30B6EF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B216"/>
  <sheetViews>
    <sheetView tabSelected="1" topLeftCell="A190" zoomScaleNormal="100" workbookViewId="0">
      <selection activeCell="X198" sqref="X198"/>
    </sheetView>
  </sheetViews>
  <sheetFormatPr baseColWidth="10" defaultRowHeight="15" x14ac:dyDescent="0.25"/>
  <cols>
    <col min="1" max="1" width="34.5703125" bestFit="1" customWidth="1"/>
    <col min="2" max="2" width="23" bestFit="1" customWidth="1"/>
    <col min="3" max="3" width="9" bestFit="1" customWidth="1"/>
    <col min="4" max="4" width="8" bestFit="1" customWidth="1"/>
    <col min="5" max="5" width="7" bestFit="1" customWidth="1"/>
    <col min="6" max="6" width="6" bestFit="1" customWidth="1"/>
    <col min="7" max="12" width="5" bestFit="1" customWidth="1"/>
    <col min="13" max="14" width="4" bestFit="1" customWidth="1"/>
    <col min="15" max="15" width="5" bestFit="1" customWidth="1"/>
    <col min="16" max="18" width="4" bestFit="1" customWidth="1"/>
    <col min="19" max="19" width="10.28515625" bestFit="1" customWidth="1"/>
    <col min="28" max="28" width="6.28515625" bestFit="1" customWidth="1"/>
    <col min="29" max="29" width="6.28515625" style="9" bestFit="1" customWidth="1"/>
    <col min="30" max="37" width="12.85546875" style="9" bestFit="1" customWidth="1"/>
    <col min="38" max="38" width="13.28515625" style="9" bestFit="1" customWidth="1"/>
    <col min="39" max="40" width="12.85546875" style="9" bestFit="1" customWidth="1"/>
    <col min="41" max="41" width="12.28515625" style="9" bestFit="1" customWidth="1"/>
    <col min="42" max="45" width="12.85546875" style="9" bestFit="1" customWidth="1"/>
    <col min="46" max="46" width="13.28515625" style="9" bestFit="1" customWidth="1"/>
    <col min="47" max="47" width="12.85546875" style="9" bestFit="1" customWidth="1"/>
    <col min="48" max="49" width="12.85546875" style="9" customWidth="1"/>
    <col min="50" max="50" width="12.85546875" style="9" bestFit="1" customWidth="1"/>
    <col min="51" max="51" width="12.28515625" style="9" bestFit="1" customWidth="1"/>
    <col min="52" max="52" width="10.7109375" style="9" customWidth="1"/>
    <col min="53" max="53" width="8.42578125" style="9" bestFit="1" customWidth="1"/>
    <col min="54" max="54" width="11.28515625" style="9" customWidth="1"/>
    <col min="55" max="55" width="10.7109375" customWidth="1"/>
    <col min="56" max="56" width="9.5703125" customWidth="1"/>
  </cols>
  <sheetData>
    <row r="2" spans="1:19" x14ac:dyDescent="0.25">
      <c r="A2" t="s">
        <v>32</v>
      </c>
    </row>
    <row r="3" spans="1:19" x14ac:dyDescent="0.25">
      <c r="B3" s="35" t="s">
        <v>0</v>
      </c>
      <c r="C3" s="35">
        <v>1.5625E-2</v>
      </c>
      <c r="D3" s="35">
        <v>3.125E-2</v>
      </c>
      <c r="E3" s="35">
        <v>6.25E-2</v>
      </c>
      <c r="F3" s="35">
        <v>0.125</v>
      </c>
      <c r="G3" s="35">
        <v>0.25</v>
      </c>
      <c r="H3" s="35">
        <v>0.5</v>
      </c>
      <c r="I3" s="35">
        <v>1</v>
      </c>
      <c r="J3" s="35">
        <v>2</v>
      </c>
      <c r="K3" s="35">
        <v>4</v>
      </c>
      <c r="L3" s="35">
        <v>8</v>
      </c>
      <c r="M3" s="35">
        <v>16</v>
      </c>
      <c r="N3" s="35">
        <v>32</v>
      </c>
      <c r="O3" s="35">
        <v>64</v>
      </c>
      <c r="P3" s="35">
        <v>128</v>
      </c>
      <c r="Q3" s="35">
        <v>256</v>
      </c>
      <c r="R3" s="35">
        <v>512</v>
      </c>
      <c r="S3" s="35" t="s">
        <v>1</v>
      </c>
    </row>
    <row r="4" spans="1:19" x14ac:dyDescent="0.25">
      <c r="B4" s="35" t="s">
        <v>24</v>
      </c>
      <c r="C4" s="35">
        <v>0</v>
      </c>
      <c r="D4" s="35">
        <v>0</v>
      </c>
      <c r="E4" s="35">
        <v>0</v>
      </c>
      <c r="F4" s="35">
        <v>0</v>
      </c>
      <c r="G4" s="35">
        <v>0</v>
      </c>
      <c r="H4" s="35">
        <v>0</v>
      </c>
      <c r="I4" s="35">
        <v>0</v>
      </c>
      <c r="J4" s="35">
        <v>19</v>
      </c>
      <c r="K4" s="35">
        <v>6</v>
      </c>
      <c r="L4" s="35">
        <v>1</v>
      </c>
      <c r="M4" s="35">
        <v>0</v>
      </c>
      <c r="N4" s="35">
        <v>0</v>
      </c>
      <c r="O4" s="35">
        <v>0</v>
      </c>
      <c r="P4" s="35">
        <v>0</v>
      </c>
      <c r="Q4" s="35">
        <v>0</v>
      </c>
      <c r="R4" s="35">
        <v>0</v>
      </c>
      <c r="S4" s="35">
        <v>26</v>
      </c>
    </row>
    <row r="5" spans="1:19" x14ac:dyDescent="0.25">
      <c r="B5" s="35" t="s">
        <v>25</v>
      </c>
      <c r="C5" s="35">
        <v>0</v>
      </c>
      <c r="D5" s="35">
        <v>0</v>
      </c>
      <c r="E5" s="35">
        <v>0</v>
      </c>
      <c r="F5" s="35">
        <v>0</v>
      </c>
      <c r="G5" s="35">
        <v>0</v>
      </c>
      <c r="H5" s="35">
        <v>0</v>
      </c>
      <c r="I5" s="35">
        <v>0</v>
      </c>
      <c r="J5" s="35">
        <v>0</v>
      </c>
      <c r="K5" s="35">
        <v>0</v>
      </c>
      <c r="L5" s="35">
        <v>0</v>
      </c>
      <c r="M5" s="35">
        <v>26</v>
      </c>
      <c r="N5" s="35">
        <v>0</v>
      </c>
      <c r="O5" s="35">
        <v>0</v>
      </c>
      <c r="P5" s="35">
        <v>0</v>
      </c>
      <c r="Q5" s="35">
        <v>0</v>
      </c>
      <c r="R5" s="35">
        <v>0</v>
      </c>
      <c r="S5" s="35">
        <v>26</v>
      </c>
    </row>
    <row r="6" spans="1:19" x14ac:dyDescent="0.25">
      <c r="B6" s="35" t="s">
        <v>3</v>
      </c>
      <c r="C6" s="35">
        <v>0</v>
      </c>
      <c r="D6" s="35">
        <v>0</v>
      </c>
      <c r="E6" s="35">
        <v>0</v>
      </c>
      <c r="F6" s="35">
        <v>2</v>
      </c>
      <c r="G6" s="35">
        <v>0</v>
      </c>
      <c r="H6" s="35">
        <v>11</v>
      </c>
      <c r="I6" s="35">
        <v>11</v>
      </c>
      <c r="J6" s="35">
        <v>2</v>
      </c>
      <c r="K6" s="35">
        <v>0</v>
      </c>
      <c r="L6" s="35">
        <v>0</v>
      </c>
      <c r="M6" s="35">
        <v>0</v>
      </c>
      <c r="N6" s="35">
        <v>0</v>
      </c>
      <c r="O6" s="35">
        <v>0</v>
      </c>
      <c r="P6" s="35">
        <v>0</v>
      </c>
      <c r="Q6" s="35">
        <v>0</v>
      </c>
      <c r="R6" s="35">
        <v>0</v>
      </c>
      <c r="S6" s="35">
        <v>26</v>
      </c>
    </row>
    <row r="7" spans="1:19" x14ac:dyDescent="0.25">
      <c r="B7" s="35" t="s">
        <v>5</v>
      </c>
      <c r="C7" s="35">
        <v>0</v>
      </c>
      <c r="D7" s="35">
        <v>0</v>
      </c>
      <c r="E7" s="35">
        <v>0</v>
      </c>
      <c r="F7" s="35">
        <v>0</v>
      </c>
      <c r="G7" s="35">
        <v>0</v>
      </c>
      <c r="H7" s="35">
        <v>0</v>
      </c>
      <c r="I7" s="35">
        <v>0</v>
      </c>
      <c r="J7" s="35">
        <v>13</v>
      </c>
      <c r="K7" s="35">
        <v>11</v>
      </c>
      <c r="L7" s="35">
        <v>1</v>
      </c>
      <c r="M7" s="35">
        <v>1</v>
      </c>
      <c r="N7" s="35">
        <v>0</v>
      </c>
      <c r="O7" s="35">
        <v>0</v>
      </c>
      <c r="P7" s="35">
        <v>0</v>
      </c>
      <c r="Q7" s="35">
        <v>0</v>
      </c>
      <c r="R7" s="35">
        <v>0</v>
      </c>
      <c r="S7" s="35">
        <v>26</v>
      </c>
    </row>
    <row r="8" spans="1:19" x14ac:dyDescent="0.25">
      <c r="B8" s="35" t="s">
        <v>7</v>
      </c>
      <c r="C8" s="35">
        <v>0</v>
      </c>
      <c r="D8" s="35">
        <v>0</v>
      </c>
      <c r="E8" s="35">
        <v>0</v>
      </c>
      <c r="F8" s="35">
        <v>0</v>
      </c>
      <c r="G8" s="35">
        <v>0</v>
      </c>
      <c r="H8" s="35">
        <v>0</v>
      </c>
      <c r="I8" s="35">
        <v>0</v>
      </c>
      <c r="J8" s="35">
        <v>0</v>
      </c>
      <c r="K8" s="35">
        <v>0</v>
      </c>
      <c r="L8" s="35">
        <v>0</v>
      </c>
      <c r="M8" s="35">
        <v>26</v>
      </c>
      <c r="N8" s="35">
        <v>0</v>
      </c>
      <c r="O8" s="35">
        <v>0</v>
      </c>
      <c r="P8" s="35">
        <v>0</v>
      </c>
      <c r="Q8" s="35">
        <v>0</v>
      </c>
      <c r="R8" s="35">
        <v>0</v>
      </c>
      <c r="S8" s="35">
        <v>26</v>
      </c>
    </row>
    <row r="9" spans="1:19" x14ac:dyDescent="0.25">
      <c r="B9" s="35" t="s">
        <v>9</v>
      </c>
      <c r="C9" s="35">
        <v>0</v>
      </c>
      <c r="D9" s="35">
        <v>0</v>
      </c>
      <c r="E9" s="35">
        <v>0</v>
      </c>
      <c r="F9" s="35">
        <v>0</v>
      </c>
      <c r="G9" s="35">
        <v>0</v>
      </c>
      <c r="H9" s="35">
        <v>0</v>
      </c>
      <c r="I9" s="35">
        <v>0</v>
      </c>
      <c r="J9" s="35">
        <v>0</v>
      </c>
      <c r="K9" s="35">
        <v>0</v>
      </c>
      <c r="L9" s="35">
        <v>0</v>
      </c>
      <c r="M9" s="35">
        <v>0</v>
      </c>
      <c r="N9" s="35">
        <v>0</v>
      </c>
      <c r="O9" s="35">
        <v>26</v>
      </c>
      <c r="P9" s="35">
        <v>0</v>
      </c>
      <c r="Q9" s="35">
        <v>0</v>
      </c>
      <c r="R9" s="35">
        <v>0</v>
      </c>
      <c r="S9" s="35">
        <v>26</v>
      </c>
    </row>
    <row r="10" spans="1:19" x14ac:dyDescent="0.25">
      <c r="B10" s="35" t="s">
        <v>10</v>
      </c>
      <c r="C10" s="35">
        <v>0</v>
      </c>
      <c r="D10" s="35">
        <v>0</v>
      </c>
      <c r="E10" s="35">
        <v>0</v>
      </c>
      <c r="F10" s="35">
        <v>0</v>
      </c>
      <c r="G10" s="35">
        <v>0</v>
      </c>
      <c r="H10" s="35">
        <v>2</v>
      </c>
      <c r="I10" s="35">
        <v>18</v>
      </c>
      <c r="J10" s="35">
        <v>4</v>
      </c>
      <c r="K10" s="35">
        <v>1</v>
      </c>
      <c r="L10" s="35">
        <v>1</v>
      </c>
      <c r="M10" s="35">
        <v>0</v>
      </c>
      <c r="N10" s="35">
        <v>0</v>
      </c>
      <c r="O10" s="35">
        <v>0</v>
      </c>
      <c r="P10" s="35">
        <v>0</v>
      </c>
      <c r="Q10" s="35">
        <v>0</v>
      </c>
      <c r="R10" s="35">
        <v>0</v>
      </c>
      <c r="S10" s="35">
        <v>26</v>
      </c>
    </row>
    <row r="11" spans="1:19" x14ac:dyDescent="0.25">
      <c r="B11" s="35" t="s">
        <v>11</v>
      </c>
      <c r="C11" s="35">
        <v>0</v>
      </c>
      <c r="D11" s="35">
        <v>0</v>
      </c>
      <c r="E11" s="35">
        <v>0</v>
      </c>
      <c r="F11" s="35">
        <v>0</v>
      </c>
      <c r="G11" s="35">
        <v>0</v>
      </c>
      <c r="H11" s="35">
        <v>0</v>
      </c>
      <c r="I11" s="35">
        <v>2</v>
      </c>
      <c r="J11" s="35">
        <v>10</v>
      </c>
      <c r="K11" s="35">
        <v>12</v>
      </c>
      <c r="L11" s="35">
        <v>2</v>
      </c>
      <c r="M11" s="35">
        <v>0</v>
      </c>
      <c r="N11" s="35">
        <v>0</v>
      </c>
      <c r="O11" s="35">
        <v>0</v>
      </c>
      <c r="P11" s="35">
        <v>0</v>
      </c>
      <c r="Q11" s="35">
        <v>0</v>
      </c>
      <c r="R11" s="35">
        <v>0</v>
      </c>
      <c r="S11" s="35">
        <v>26</v>
      </c>
    </row>
    <row r="12" spans="1:19" x14ac:dyDescent="0.25">
      <c r="B12" s="35" t="s">
        <v>13</v>
      </c>
      <c r="C12" s="35">
        <v>0</v>
      </c>
      <c r="D12" s="35">
        <v>0</v>
      </c>
      <c r="E12" s="35">
        <v>0</v>
      </c>
      <c r="F12" s="35">
        <v>0</v>
      </c>
      <c r="G12" s="35">
        <v>0</v>
      </c>
      <c r="H12" s="35">
        <v>0</v>
      </c>
      <c r="I12" s="35">
        <v>0</v>
      </c>
      <c r="J12" s="35">
        <v>0</v>
      </c>
      <c r="K12" s="35">
        <v>0</v>
      </c>
      <c r="L12" s="35">
        <v>0</v>
      </c>
      <c r="M12" s="35">
        <v>0</v>
      </c>
      <c r="N12" s="35">
        <v>1</v>
      </c>
      <c r="O12" s="35">
        <v>8</v>
      </c>
      <c r="P12" s="35">
        <v>17</v>
      </c>
      <c r="Q12" s="35">
        <v>0</v>
      </c>
      <c r="R12" s="35">
        <v>0</v>
      </c>
      <c r="S12" s="35">
        <v>26</v>
      </c>
    </row>
    <row r="13" spans="1:19" x14ac:dyDescent="0.25">
      <c r="B13" s="35" t="s">
        <v>14</v>
      </c>
      <c r="C13" s="35">
        <v>0</v>
      </c>
      <c r="D13" s="35">
        <v>0</v>
      </c>
      <c r="E13" s="35">
        <v>0</v>
      </c>
      <c r="F13" s="35">
        <v>0</v>
      </c>
      <c r="G13" s="35">
        <v>0</v>
      </c>
      <c r="H13" s="35">
        <v>0</v>
      </c>
      <c r="I13" s="35">
        <v>0</v>
      </c>
      <c r="J13" s="35">
        <v>0</v>
      </c>
      <c r="K13" s="35">
        <v>7</v>
      </c>
      <c r="L13" s="35">
        <v>10</v>
      </c>
      <c r="M13" s="35">
        <v>9</v>
      </c>
      <c r="N13" s="35">
        <v>0</v>
      </c>
      <c r="O13" s="35">
        <v>0</v>
      </c>
      <c r="P13" s="35">
        <v>0</v>
      </c>
      <c r="Q13" s="35">
        <v>0</v>
      </c>
      <c r="R13" s="35">
        <v>0</v>
      </c>
      <c r="S13" s="35">
        <v>26</v>
      </c>
    </row>
    <row r="14" spans="1:19" x14ac:dyDescent="0.25">
      <c r="B14" s="35" t="s">
        <v>16</v>
      </c>
      <c r="C14" s="35">
        <v>0</v>
      </c>
      <c r="D14" s="35">
        <v>0</v>
      </c>
      <c r="E14" s="35">
        <v>0</v>
      </c>
      <c r="F14" s="35">
        <v>0</v>
      </c>
      <c r="G14" s="35">
        <v>0</v>
      </c>
      <c r="H14" s="35">
        <v>0</v>
      </c>
      <c r="I14" s="35">
        <v>0</v>
      </c>
      <c r="J14" s="35">
        <v>0</v>
      </c>
      <c r="K14" s="35">
        <v>0</v>
      </c>
      <c r="L14" s="35">
        <v>0</v>
      </c>
      <c r="M14" s="35">
        <v>1</v>
      </c>
      <c r="N14" s="35">
        <v>20</v>
      </c>
      <c r="O14" s="35">
        <v>4</v>
      </c>
      <c r="P14" s="35">
        <v>1</v>
      </c>
      <c r="Q14" s="35">
        <v>0</v>
      </c>
      <c r="R14" s="35">
        <v>0</v>
      </c>
      <c r="S14" s="35">
        <v>26</v>
      </c>
    </row>
    <row r="15" spans="1:19" x14ac:dyDescent="0.25">
      <c r="B15" s="35" t="s">
        <v>17</v>
      </c>
      <c r="C15" s="35">
        <v>0</v>
      </c>
      <c r="D15" s="35">
        <v>0</v>
      </c>
      <c r="E15" s="35">
        <v>22</v>
      </c>
      <c r="F15" s="35">
        <v>0</v>
      </c>
      <c r="G15" s="35">
        <v>1</v>
      </c>
      <c r="H15" s="35">
        <v>0</v>
      </c>
      <c r="I15" s="35">
        <v>0</v>
      </c>
      <c r="J15" s="35">
        <v>0</v>
      </c>
      <c r="K15" s="35">
        <v>0</v>
      </c>
      <c r="L15" s="35">
        <v>0</v>
      </c>
      <c r="M15" s="35">
        <v>2</v>
      </c>
      <c r="N15" s="35">
        <v>1</v>
      </c>
      <c r="O15" s="35">
        <v>0</v>
      </c>
      <c r="P15" s="35">
        <v>0</v>
      </c>
      <c r="Q15" s="35">
        <v>0</v>
      </c>
      <c r="R15" s="35">
        <v>0</v>
      </c>
      <c r="S15" s="35">
        <v>26</v>
      </c>
    </row>
    <row r="16" spans="1:19" x14ac:dyDescent="0.25">
      <c r="B16" s="35" t="s">
        <v>18</v>
      </c>
      <c r="C16" s="35">
        <v>0</v>
      </c>
      <c r="D16" s="35">
        <v>0</v>
      </c>
      <c r="E16" s="35">
        <v>0</v>
      </c>
      <c r="F16" s="35">
        <v>0</v>
      </c>
      <c r="G16" s="35">
        <v>0</v>
      </c>
      <c r="H16" s="35">
        <v>4</v>
      </c>
      <c r="I16" s="35">
        <v>10</v>
      </c>
      <c r="J16" s="35">
        <v>1</v>
      </c>
      <c r="K16" s="35">
        <v>2</v>
      </c>
      <c r="L16" s="35">
        <v>9</v>
      </c>
      <c r="M16" s="35">
        <v>0</v>
      </c>
      <c r="N16" s="35">
        <v>0</v>
      </c>
      <c r="O16" s="35">
        <v>0</v>
      </c>
      <c r="P16" s="35">
        <v>0</v>
      </c>
      <c r="Q16" s="35">
        <v>0</v>
      </c>
      <c r="R16" s="35">
        <v>0</v>
      </c>
      <c r="S16" s="35">
        <v>26</v>
      </c>
    </row>
    <row r="17" spans="1:54" x14ac:dyDescent="0.25">
      <c r="B17" s="35" t="s">
        <v>19</v>
      </c>
      <c r="C17" s="35">
        <v>0</v>
      </c>
      <c r="D17" s="35">
        <v>0</v>
      </c>
      <c r="E17" s="35">
        <v>0</v>
      </c>
      <c r="F17" s="35">
        <v>0</v>
      </c>
      <c r="G17" s="35">
        <v>0</v>
      </c>
      <c r="H17" s="35">
        <v>3</v>
      </c>
      <c r="I17" s="35">
        <v>13</v>
      </c>
      <c r="J17" s="35">
        <v>1</v>
      </c>
      <c r="K17" s="35">
        <v>0</v>
      </c>
      <c r="L17" s="35">
        <v>1</v>
      </c>
      <c r="M17" s="35">
        <v>8</v>
      </c>
      <c r="N17" s="35">
        <v>0</v>
      </c>
      <c r="O17" s="35">
        <v>0</v>
      </c>
      <c r="P17" s="35">
        <v>0</v>
      </c>
      <c r="Q17" s="35">
        <v>0</v>
      </c>
      <c r="R17" s="35">
        <v>0</v>
      </c>
      <c r="S17" s="35">
        <v>26</v>
      </c>
    </row>
    <row r="18" spans="1:54" x14ac:dyDescent="0.25">
      <c r="B18" s="35" t="s">
        <v>20</v>
      </c>
      <c r="C18" s="35">
        <v>0</v>
      </c>
      <c r="D18" s="35">
        <v>0</v>
      </c>
      <c r="E18" s="35">
        <v>0</v>
      </c>
      <c r="F18" s="35">
        <v>0</v>
      </c>
      <c r="G18" s="35">
        <v>12</v>
      </c>
      <c r="H18" s="35">
        <v>4</v>
      </c>
      <c r="I18" s="35">
        <v>1</v>
      </c>
      <c r="J18" s="35">
        <v>0</v>
      </c>
      <c r="K18" s="35">
        <v>2</v>
      </c>
      <c r="L18" s="35">
        <v>7</v>
      </c>
      <c r="M18" s="35">
        <v>0</v>
      </c>
      <c r="N18" s="35">
        <v>0</v>
      </c>
      <c r="O18" s="35">
        <v>0</v>
      </c>
      <c r="P18" s="35">
        <v>0</v>
      </c>
      <c r="Q18" s="35">
        <v>0</v>
      </c>
      <c r="R18" s="35">
        <v>0</v>
      </c>
      <c r="S18" s="35">
        <v>26</v>
      </c>
    </row>
    <row r="19" spans="1:54" x14ac:dyDescent="0.25">
      <c r="B19" s="35" t="s">
        <v>21</v>
      </c>
      <c r="C19" s="35">
        <v>0</v>
      </c>
      <c r="D19" s="35">
        <v>0</v>
      </c>
      <c r="E19" s="35">
        <v>1</v>
      </c>
      <c r="F19" s="35">
        <v>0</v>
      </c>
      <c r="G19" s="35">
        <v>8</v>
      </c>
      <c r="H19" s="35">
        <v>1</v>
      </c>
      <c r="I19" s="35">
        <v>0</v>
      </c>
      <c r="J19" s="35">
        <v>0</v>
      </c>
      <c r="K19" s="35">
        <v>3</v>
      </c>
      <c r="L19" s="35">
        <v>11</v>
      </c>
      <c r="M19" s="35">
        <v>2</v>
      </c>
      <c r="N19" s="35">
        <v>0</v>
      </c>
      <c r="O19" s="35">
        <v>0</v>
      </c>
      <c r="P19" s="35">
        <v>0</v>
      </c>
      <c r="Q19" s="35">
        <v>0</v>
      </c>
      <c r="R19" s="35">
        <v>0</v>
      </c>
      <c r="S19" s="35">
        <v>26</v>
      </c>
    </row>
    <row r="20" spans="1:54" x14ac:dyDescent="0.25">
      <c r="B20" s="35" t="s">
        <v>26</v>
      </c>
      <c r="C20" s="35">
        <v>0</v>
      </c>
      <c r="D20" s="35">
        <v>0</v>
      </c>
      <c r="E20" s="35">
        <v>0</v>
      </c>
      <c r="F20" s="35">
        <v>0</v>
      </c>
      <c r="G20" s="35">
        <v>0</v>
      </c>
      <c r="H20" s="35">
        <v>0</v>
      </c>
      <c r="I20" s="35">
        <v>6</v>
      </c>
      <c r="J20" s="35">
        <v>7</v>
      </c>
      <c r="K20" s="35">
        <v>7</v>
      </c>
      <c r="L20" s="35">
        <v>6</v>
      </c>
      <c r="M20" s="35">
        <v>0</v>
      </c>
      <c r="N20" s="35">
        <v>0</v>
      </c>
      <c r="O20" s="35">
        <v>0</v>
      </c>
      <c r="P20" s="35">
        <v>0</v>
      </c>
      <c r="Q20" s="35">
        <v>0</v>
      </c>
      <c r="R20" s="35">
        <v>0</v>
      </c>
      <c r="S20" s="35">
        <v>26</v>
      </c>
    </row>
    <row r="21" spans="1:54" x14ac:dyDescent="0.25">
      <c r="B21" s="35" t="s">
        <v>27</v>
      </c>
      <c r="C21" s="35">
        <v>0</v>
      </c>
      <c r="D21" s="35">
        <v>0</v>
      </c>
      <c r="E21" s="35">
        <v>0</v>
      </c>
      <c r="F21" s="35">
        <v>0</v>
      </c>
      <c r="G21" s="35">
        <v>0</v>
      </c>
      <c r="H21" s="35">
        <v>0</v>
      </c>
      <c r="I21" s="35">
        <v>3</v>
      </c>
      <c r="J21" s="35">
        <v>16</v>
      </c>
      <c r="K21" s="35">
        <v>6</v>
      </c>
      <c r="L21" s="35">
        <v>1</v>
      </c>
      <c r="M21" s="35">
        <v>0</v>
      </c>
      <c r="N21" s="35">
        <v>0</v>
      </c>
      <c r="O21" s="35">
        <v>0</v>
      </c>
      <c r="P21" s="35">
        <v>0</v>
      </c>
      <c r="Q21" s="35">
        <v>0</v>
      </c>
      <c r="R21" s="35">
        <v>0</v>
      </c>
      <c r="S21" s="35">
        <v>26</v>
      </c>
    </row>
    <row r="22" spans="1:54" x14ac:dyDescent="0.25">
      <c r="B22" s="35" t="s">
        <v>28</v>
      </c>
      <c r="C22" s="35">
        <v>0</v>
      </c>
      <c r="D22" s="35">
        <v>0</v>
      </c>
      <c r="E22" s="35">
        <v>0</v>
      </c>
      <c r="F22" s="35">
        <v>0</v>
      </c>
      <c r="G22" s="35">
        <v>0</v>
      </c>
      <c r="H22" s="35">
        <v>1</v>
      </c>
      <c r="I22" s="35">
        <v>0</v>
      </c>
      <c r="J22" s="35">
        <v>2</v>
      </c>
      <c r="K22" s="35">
        <v>5</v>
      </c>
      <c r="L22" s="35">
        <v>5</v>
      </c>
      <c r="M22" s="35">
        <v>3</v>
      </c>
      <c r="N22" s="35">
        <v>10</v>
      </c>
      <c r="O22" s="35">
        <v>0</v>
      </c>
      <c r="P22" s="35">
        <v>0</v>
      </c>
      <c r="Q22" s="35">
        <v>0</v>
      </c>
      <c r="R22" s="35">
        <v>0</v>
      </c>
      <c r="S22" s="35">
        <v>26</v>
      </c>
    </row>
    <row r="23" spans="1:54" x14ac:dyDescent="0.25">
      <c r="B23" s="35" t="s">
        <v>23</v>
      </c>
      <c r="C23" s="35">
        <v>0</v>
      </c>
      <c r="D23" s="35">
        <v>0</v>
      </c>
      <c r="E23" s="35">
        <v>0</v>
      </c>
      <c r="F23" s="35">
        <v>0</v>
      </c>
      <c r="G23" s="35">
        <v>0</v>
      </c>
      <c r="H23" s="35">
        <v>0</v>
      </c>
      <c r="I23" s="35">
        <v>0</v>
      </c>
      <c r="J23" s="35">
        <v>0</v>
      </c>
      <c r="K23" s="35">
        <v>0</v>
      </c>
      <c r="L23" s="35">
        <v>26</v>
      </c>
      <c r="M23" s="35">
        <v>0</v>
      </c>
      <c r="N23" s="35">
        <v>0</v>
      </c>
      <c r="O23" s="35">
        <v>0</v>
      </c>
      <c r="P23" s="35">
        <v>0</v>
      </c>
      <c r="Q23" s="35">
        <v>0</v>
      </c>
      <c r="R23" s="35">
        <v>0</v>
      </c>
      <c r="S23" s="35">
        <v>26</v>
      </c>
    </row>
    <row r="24" spans="1:54" s="35" customFormat="1" x14ac:dyDescent="0.25">
      <c r="A24"/>
      <c r="B24" s="35" t="s">
        <v>29</v>
      </c>
      <c r="C24" s="35">
        <v>0</v>
      </c>
      <c r="D24" s="35">
        <v>0</v>
      </c>
      <c r="E24" s="35">
        <v>0</v>
      </c>
      <c r="F24" s="35">
        <v>0</v>
      </c>
      <c r="G24" s="35">
        <v>0</v>
      </c>
      <c r="H24" s="35">
        <v>0</v>
      </c>
      <c r="I24" s="35">
        <v>13</v>
      </c>
      <c r="J24" s="35">
        <v>12</v>
      </c>
      <c r="K24" s="35">
        <v>1</v>
      </c>
      <c r="L24" s="35">
        <v>0</v>
      </c>
      <c r="M24" s="35">
        <v>0</v>
      </c>
      <c r="N24" s="35">
        <v>0</v>
      </c>
      <c r="O24" s="35">
        <v>0</v>
      </c>
      <c r="P24" s="35">
        <v>0</v>
      </c>
      <c r="Q24" s="35">
        <v>0</v>
      </c>
      <c r="R24" s="35">
        <v>0</v>
      </c>
      <c r="S24" s="35">
        <v>26</v>
      </c>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row>
    <row r="25" spans="1:54" x14ac:dyDescent="0.25">
      <c r="B25" s="35" t="s">
        <v>30</v>
      </c>
      <c r="C25" s="35">
        <v>0</v>
      </c>
      <c r="D25" s="35">
        <v>0</v>
      </c>
      <c r="E25" s="35">
        <v>0</v>
      </c>
      <c r="F25" s="35">
        <v>0</v>
      </c>
      <c r="G25" s="35">
        <v>0</v>
      </c>
      <c r="H25" s="35">
        <v>1</v>
      </c>
      <c r="I25" s="35">
        <v>22</v>
      </c>
      <c r="J25" s="35">
        <v>3</v>
      </c>
      <c r="K25" s="35">
        <v>0</v>
      </c>
      <c r="L25" s="35">
        <v>0</v>
      </c>
      <c r="M25" s="35">
        <v>0</v>
      </c>
      <c r="N25" s="35">
        <v>0</v>
      </c>
      <c r="O25" s="35">
        <v>0</v>
      </c>
      <c r="P25" s="35">
        <v>0</v>
      </c>
      <c r="Q25" s="35">
        <v>0</v>
      </c>
      <c r="R25" s="35">
        <v>0</v>
      </c>
      <c r="S25" s="35">
        <v>26</v>
      </c>
    </row>
    <row r="26" spans="1:54" x14ac:dyDescent="0.25">
      <c r="B26" s="35" t="s">
        <v>31</v>
      </c>
      <c r="C26" s="35">
        <v>0</v>
      </c>
      <c r="D26" s="35">
        <v>0</v>
      </c>
      <c r="E26" s="35">
        <v>0</v>
      </c>
      <c r="F26" s="35">
        <v>26</v>
      </c>
      <c r="G26" s="35">
        <v>0</v>
      </c>
      <c r="H26" s="35">
        <v>0</v>
      </c>
      <c r="I26" s="35">
        <v>0</v>
      </c>
      <c r="J26" s="35">
        <v>0</v>
      </c>
      <c r="K26" s="35">
        <v>0</v>
      </c>
      <c r="L26" s="35">
        <v>0</v>
      </c>
      <c r="M26" s="35">
        <v>0</v>
      </c>
      <c r="N26" s="35">
        <v>0</v>
      </c>
      <c r="O26" s="35">
        <v>0</v>
      </c>
      <c r="P26" s="35">
        <v>0</v>
      </c>
      <c r="Q26" s="35">
        <v>0</v>
      </c>
      <c r="R26" s="35">
        <v>0</v>
      </c>
      <c r="S26" s="35">
        <v>26</v>
      </c>
    </row>
    <row r="27" spans="1:54" x14ac:dyDescent="0.25">
      <c r="B27" s="35" t="s">
        <v>22</v>
      </c>
      <c r="C27" s="35">
        <v>0</v>
      </c>
      <c r="D27" s="35">
        <v>17</v>
      </c>
      <c r="E27" s="35">
        <v>0</v>
      </c>
      <c r="F27" s="35">
        <v>8</v>
      </c>
      <c r="G27" s="35">
        <v>1</v>
      </c>
      <c r="H27" s="35">
        <v>0</v>
      </c>
      <c r="I27" s="35">
        <v>0</v>
      </c>
      <c r="J27" s="35">
        <v>0</v>
      </c>
      <c r="K27" s="35">
        <v>0</v>
      </c>
      <c r="L27" s="35">
        <v>0</v>
      </c>
      <c r="M27" s="35">
        <v>0</v>
      </c>
      <c r="N27" s="35">
        <v>0</v>
      </c>
      <c r="O27" s="35">
        <v>0</v>
      </c>
      <c r="P27" s="35">
        <v>0</v>
      </c>
      <c r="Q27" s="35">
        <v>0</v>
      </c>
      <c r="R27" s="35">
        <v>0</v>
      </c>
      <c r="S27" s="35">
        <v>26</v>
      </c>
    </row>
    <row r="28" spans="1:54" s="35" customFormat="1" x14ac:dyDescent="0.25">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row>
    <row r="29" spans="1:54" x14ac:dyDescent="0.25">
      <c r="A29" s="35" t="s">
        <v>78</v>
      </c>
      <c r="B29" s="35"/>
      <c r="C29" s="35"/>
      <c r="D29" s="35"/>
      <c r="E29" s="35"/>
      <c r="F29" s="35"/>
      <c r="G29" s="35"/>
      <c r="H29" s="35"/>
      <c r="I29" s="35"/>
      <c r="J29" s="35"/>
      <c r="K29" s="35"/>
      <c r="L29" s="35"/>
      <c r="M29" s="35"/>
      <c r="N29" s="35"/>
      <c r="O29" s="35"/>
      <c r="P29" s="35"/>
      <c r="Q29" s="35"/>
      <c r="R29" s="35"/>
      <c r="S29" s="35"/>
    </row>
    <row r="30" spans="1:54" x14ac:dyDescent="0.25">
      <c r="A30" s="35"/>
      <c r="B30" s="35" t="s">
        <v>0</v>
      </c>
      <c r="C30" s="35">
        <v>1.5625E-2</v>
      </c>
      <c r="D30" s="35">
        <v>3.125E-2</v>
      </c>
      <c r="E30" s="35">
        <v>6.25E-2</v>
      </c>
      <c r="F30" s="35">
        <v>0.125</v>
      </c>
      <c r="G30" s="35">
        <v>0.25</v>
      </c>
      <c r="H30" s="35">
        <v>0.5</v>
      </c>
      <c r="I30" s="35">
        <v>1</v>
      </c>
      <c r="J30" s="35">
        <v>2</v>
      </c>
      <c r="K30" s="35">
        <v>4</v>
      </c>
      <c r="L30" s="35">
        <v>8</v>
      </c>
      <c r="M30" s="35">
        <v>16</v>
      </c>
      <c r="N30" s="35">
        <v>32</v>
      </c>
      <c r="O30" s="35">
        <v>64</v>
      </c>
      <c r="P30" s="35">
        <v>128</v>
      </c>
      <c r="Q30" s="35">
        <v>256</v>
      </c>
      <c r="R30" s="35">
        <v>512</v>
      </c>
      <c r="S30" s="35" t="s">
        <v>1</v>
      </c>
    </row>
    <row r="31" spans="1:54" x14ac:dyDescent="0.25">
      <c r="A31" s="35"/>
      <c r="B31" s="35" t="s">
        <v>24</v>
      </c>
      <c r="C31" s="35">
        <v>0</v>
      </c>
      <c r="D31" s="35">
        <v>0</v>
      </c>
      <c r="E31" s="35">
        <v>0</v>
      </c>
      <c r="F31" s="35">
        <v>0</v>
      </c>
      <c r="G31" s="35">
        <v>0</v>
      </c>
      <c r="H31" s="35">
        <v>0</v>
      </c>
      <c r="I31" s="35">
        <v>0</v>
      </c>
      <c r="J31" s="35">
        <v>0</v>
      </c>
      <c r="K31" s="35">
        <v>0</v>
      </c>
      <c r="L31" s="35">
        <v>24</v>
      </c>
      <c r="M31" s="35">
        <v>0</v>
      </c>
      <c r="N31" s="35">
        <v>0</v>
      </c>
      <c r="O31" s="35">
        <v>0</v>
      </c>
      <c r="P31" s="35">
        <v>0</v>
      </c>
      <c r="Q31" s="35">
        <v>0</v>
      </c>
      <c r="R31" s="35">
        <v>0</v>
      </c>
      <c r="S31" s="35">
        <v>24</v>
      </c>
    </row>
    <row r="32" spans="1:54" x14ac:dyDescent="0.25">
      <c r="A32" s="35"/>
      <c r="B32" s="35" t="s">
        <v>25</v>
      </c>
      <c r="C32" s="35">
        <v>0</v>
      </c>
      <c r="D32" s="35">
        <v>0</v>
      </c>
      <c r="E32" s="35">
        <v>0</v>
      </c>
      <c r="F32" s="35">
        <v>0</v>
      </c>
      <c r="G32" s="35">
        <v>0</v>
      </c>
      <c r="H32" s="35">
        <v>0</v>
      </c>
      <c r="I32" s="35">
        <v>0</v>
      </c>
      <c r="J32" s="35">
        <v>0</v>
      </c>
      <c r="K32" s="35">
        <v>0</v>
      </c>
      <c r="L32" s="35">
        <v>0</v>
      </c>
      <c r="M32" s="35">
        <v>24</v>
      </c>
      <c r="N32" s="35">
        <v>0</v>
      </c>
      <c r="O32" s="35">
        <v>0</v>
      </c>
      <c r="P32" s="35">
        <v>0</v>
      </c>
      <c r="Q32" s="35">
        <v>0</v>
      </c>
      <c r="R32" s="35">
        <v>0</v>
      </c>
      <c r="S32" s="35">
        <v>24</v>
      </c>
    </row>
    <row r="33" spans="1:19" x14ac:dyDescent="0.25">
      <c r="A33" s="35"/>
      <c r="B33" s="35" t="s">
        <v>3</v>
      </c>
      <c r="C33" s="35">
        <v>0</v>
      </c>
      <c r="D33" s="35">
        <v>0</v>
      </c>
      <c r="E33" s="35">
        <v>0</v>
      </c>
      <c r="F33" s="35">
        <v>0</v>
      </c>
      <c r="G33" s="35">
        <v>0</v>
      </c>
      <c r="H33" s="35">
        <v>0</v>
      </c>
      <c r="I33" s="35">
        <v>0</v>
      </c>
      <c r="J33" s="35">
        <v>0</v>
      </c>
      <c r="K33" s="35">
        <v>0</v>
      </c>
      <c r="L33" s="35">
        <v>0</v>
      </c>
      <c r="M33" s="35">
        <v>0</v>
      </c>
      <c r="N33" s="35">
        <v>0</v>
      </c>
      <c r="O33" s="35">
        <v>24</v>
      </c>
      <c r="P33" s="35">
        <v>0</v>
      </c>
      <c r="Q33" s="35">
        <v>0</v>
      </c>
      <c r="R33" s="35">
        <v>0</v>
      </c>
      <c r="S33" s="35">
        <v>24</v>
      </c>
    </row>
    <row r="34" spans="1:19" x14ac:dyDescent="0.25">
      <c r="A34" s="35"/>
      <c r="B34" s="35" t="s">
        <v>5</v>
      </c>
      <c r="C34" s="35">
        <v>0</v>
      </c>
      <c r="D34" s="35">
        <v>0</v>
      </c>
      <c r="E34" s="35">
        <v>0</v>
      </c>
      <c r="F34" s="35">
        <v>0</v>
      </c>
      <c r="G34" s="35">
        <v>0</v>
      </c>
      <c r="H34" s="35">
        <v>0</v>
      </c>
      <c r="I34" s="35">
        <v>0</v>
      </c>
      <c r="J34" s="35">
        <v>0</v>
      </c>
      <c r="K34" s="35">
        <v>0</v>
      </c>
      <c r="L34" s="35">
        <v>0</v>
      </c>
      <c r="M34" s="35">
        <v>0</v>
      </c>
      <c r="N34" s="35">
        <v>0</v>
      </c>
      <c r="O34" s="35">
        <v>0</v>
      </c>
      <c r="P34" s="35">
        <v>24</v>
      </c>
      <c r="Q34" s="35">
        <v>0</v>
      </c>
      <c r="R34" s="35">
        <v>0</v>
      </c>
      <c r="S34" s="35">
        <v>24</v>
      </c>
    </row>
    <row r="35" spans="1:19" x14ac:dyDescent="0.25">
      <c r="A35" s="35"/>
      <c r="B35" s="35" t="s">
        <v>7</v>
      </c>
      <c r="C35" s="35">
        <v>0</v>
      </c>
      <c r="D35" s="35">
        <v>0</v>
      </c>
      <c r="E35" s="35">
        <v>0</v>
      </c>
      <c r="F35" s="35">
        <v>0</v>
      </c>
      <c r="G35" s="35">
        <v>0</v>
      </c>
      <c r="H35" s="35">
        <v>0</v>
      </c>
      <c r="I35" s="35">
        <v>0</v>
      </c>
      <c r="J35" s="35">
        <v>0</v>
      </c>
      <c r="K35" s="35">
        <v>0</v>
      </c>
      <c r="L35" s="35">
        <v>0</v>
      </c>
      <c r="M35" s="35">
        <v>24</v>
      </c>
      <c r="N35" s="35">
        <v>0</v>
      </c>
      <c r="O35" s="35">
        <v>0</v>
      </c>
      <c r="P35" s="35">
        <v>0</v>
      </c>
      <c r="Q35" s="35">
        <v>0</v>
      </c>
      <c r="R35" s="35">
        <v>0</v>
      </c>
      <c r="S35" s="35">
        <v>24</v>
      </c>
    </row>
    <row r="36" spans="1:19" x14ac:dyDescent="0.25">
      <c r="A36" s="35"/>
      <c r="B36" s="35" t="s">
        <v>9</v>
      </c>
      <c r="C36" s="35">
        <v>0</v>
      </c>
      <c r="D36" s="35">
        <v>0</v>
      </c>
      <c r="E36" s="35">
        <v>0</v>
      </c>
      <c r="F36" s="35">
        <v>0</v>
      </c>
      <c r="G36" s="35">
        <v>0</v>
      </c>
      <c r="H36" s="35">
        <v>0</v>
      </c>
      <c r="I36" s="35">
        <v>0</v>
      </c>
      <c r="J36" s="35">
        <v>0</v>
      </c>
      <c r="K36" s="35">
        <v>0</v>
      </c>
      <c r="L36" s="35">
        <v>0</v>
      </c>
      <c r="M36" s="35">
        <v>0</v>
      </c>
      <c r="N36" s="35">
        <v>0</v>
      </c>
      <c r="O36" s="35">
        <v>24</v>
      </c>
      <c r="P36" s="35">
        <v>0</v>
      </c>
      <c r="Q36" s="35">
        <v>0</v>
      </c>
      <c r="R36" s="35">
        <v>0</v>
      </c>
      <c r="S36" s="35">
        <v>24</v>
      </c>
    </row>
    <row r="37" spans="1:19" x14ac:dyDescent="0.25">
      <c r="A37" s="35"/>
      <c r="B37" s="35" t="s">
        <v>10</v>
      </c>
      <c r="C37" s="35">
        <v>0</v>
      </c>
      <c r="D37" s="35">
        <v>0</v>
      </c>
      <c r="E37" s="35">
        <v>0</v>
      </c>
      <c r="F37" s="35">
        <v>0</v>
      </c>
      <c r="G37" s="35">
        <v>0</v>
      </c>
      <c r="H37" s="35">
        <v>0</v>
      </c>
      <c r="I37" s="35">
        <v>0</v>
      </c>
      <c r="J37" s="35">
        <v>0</v>
      </c>
      <c r="K37" s="35">
        <v>0</v>
      </c>
      <c r="L37" s="35">
        <v>0</v>
      </c>
      <c r="M37" s="35">
        <v>0</v>
      </c>
      <c r="N37" s="35">
        <v>24</v>
      </c>
      <c r="O37" s="35">
        <v>0</v>
      </c>
      <c r="P37" s="35">
        <v>0</v>
      </c>
      <c r="Q37" s="35">
        <v>0</v>
      </c>
      <c r="R37" s="35">
        <v>0</v>
      </c>
      <c r="S37" s="35">
        <v>24</v>
      </c>
    </row>
    <row r="38" spans="1:19" x14ac:dyDescent="0.25">
      <c r="A38" s="35"/>
      <c r="B38" s="35" t="s">
        <v>11</v>
      </c>
      <c r="C38" s="35">
        <v>0</v>
      </c>
      <c r="D38" s="35">
        <v>0</v>
      </c>
      <c r="E38" s="35">
        <v>0</v>
      </c>
      <c r="F38" s="35">
        <v>0</v>
      </c>
      <c r="G38" s="35">
        <v>0</v>
      </c>
      <c r="H38" s="35">
        <v>0</v>
      </c>
      <c r="I38" s="35">
        <v>0</v>
      </c>
      <c r="J38" s="35">
        <v>0</v>
      </c>
      <c r="K38" s="35">
        <v>0</v>
      </c>
      <c r="L38" s="35">
        <v>0</v>
      </c>
      <c r="M38" s="35">
        <v>0</v>
      </c>
      <c r="N38" s="35">
        <v>24</v>
      </c>
      <c r="O38" s="35">
        <v>0</v>
      </c>
      <c r="P38" s="35">
        <v>0</v>
      </c>
      <c r="Q38" s="35">
        <v>0</v>
      </c>
      <c r="R38" s="35">
        <v>0</v>
      </c>
      <c r="S38" s="35">
        <v>24</v>
      </c>
    </row>
    <row r="39" spans="1:19" x14ac:dyDescent="0.25">
      <c r="A39" s="35"/>
      <c r="B39" s="35" t="s">
        <v>13</v>
      </c>
      <c r="C39" s="35">
        <v>0</v>
      </c>
      <c r="D39" s="35">
        <v>0</v>
      </c>
      <c r="E39" s="35">
        <v>0</v>
      </c>
      <c r="F39" s="35">
        <v>0</v>
      </c>
      <c r="G39" s="35">
        <v>0</v>
      </c>
      <c r="H39" s="35">
        <v>0</v>
      </c>
      <c r="I39" s="35">
        <v>0</v>
      </c>
      <c r="J39" s="35">
        <v>0</v>
      </c>
      <c r="K39" s="35">
        <v>0</v>
      </c>
      <c r="L39" s="35">
        <v>0</v>
      </c>
      <c r="M39" s="35">
        <v>5</v>
      </c>
      <c r="N39" s="35">
        <v>1</v>
      </c>
      <c r="O39" s="35">
        <v>0</v>
      </c>
      <c r="P39" s="35">
        <v>18</v>
      </c>
      <c r="Q39" s="35">
        <v>0</v>
      </c>
      <c r="R39" s="35">
        <v>0</v>
      </c>
      <c r="S39" s="35">
        <v>24</v>
      </c>
    </row>
    <row r="40" spans="1:19" x14ac:dyDescent="0.25">
      <c r="A40" s="35"/>
      <c r="B40" s="35" t="s">
        <v>14</v>
      </c>
      <c r="C40" s="35">
        <v>0</v>
      </c>
      <c r="D40" s="35">
        <v>0</v>
      </c>
      <c r="E40" s="35">
        <v>0</v>
      </c>
      <c r="F40" s="35">
        <v>0</v>
      </c>
      <c r="G40" s="35">
        <v>0</v>
      </c>
      <c r="H40" s="35">
        <v>0</v>
      </c>
      <c r="I40" s="35">
        <v>2</v>
      </c>
      <c r="J40" s="35">
        <v>3</v>
      </c>
      <c r="K40" s="35">
        <v>1</v>
      </c>
      <c r="L40" s="35">
        <v>0</v>
      </c>
      <c r="M40" s="35">
        <v>18</v>
      </c>
      <c r="N40" s="35">
        <v>0</v>
      </c>
      <c r="O40" s="35">
        <v>0</v>
      </c>
      <c r="P40" s="35">
        <v>0</v>
      </c>
      <c r="Q40" s="35">
        <v>0</v>
      </c>
      <c r="R40" s="35">
        <v>0</v>
      </c>
      <c r="S40" s="35">
        <v>24</v>
      </c>
    </row>
    <row r="41" spans="1:19" x14ac:dyDescent="0.25">
      <c r="A41" s="35"/>
      <c r="B41" s="35" t="s">
        <v>16</v>
      </c>
      <c r="C41" s="35">
        <v>0</v>
      </c>
      <c r="D41" s="35">
        <v>0</v>
      </c>
      <c r="E41" s="35">
        <v>0</v>
      </c>
      <c r="F41" s="35">
        <v>0</v>
      </c>
      <c r="G41" s="35">
        <v>0</v>
      </c>
      <c r="H41" s="35">
        <v>0</v>
      </c>
      <c r="I41" s="35">
        <v>0</v>
      </c>
      <c r="J41" s="35">
        <v>0</v>
      </c>
      <c r="K41" s="35">
        <v>0</v>
      </c>
      <c r="L41" s="35">
        <v>0</v>
      </c>
      <c r="M41" s="35">
        <v>0</v>
      </c>
      <c r="N41" s="35">
        <v>6</v>
      </c>
      <c r="O41" s="35">
        <v>13</v>
      </c>
      <c r="P41" s="35">
        <v>3</v>
      </c>
      <c r="Q41" s="35">
        <v>2</v>
      </c>
      <c r="R41" s="35">
        <v>0</v>
      </c>
      <c r="S41" s="35">
        <v>24</v>
      </c>
    </row>
    <row r="42" spans="1:19" x14ac:dyDescent="0.25">
      <c r="A42" s="35"/>
      <c r="B42" s="35" t="s">
        <v>17</v>
      </c>
      <c r="C42" s="35">
        <v>0</v>
      </c>
      <c r="D42" s="35">
        <v>0</v>
      </c>
      <c r="E42" s="35">
        <v>14</v>
      </c>
      <c r="F42" s="35">
        <v>0</v>
      </c>
      <c r="G42" s="35">
        <v>3</v>
      </c>
      <c r="H42" s="35">
        <v>3</v>
      </c>
      <c r="I42" s="35">
        <v>0</v>
      </c>
      <c r="J42" s="35">
        <v>0</v>
      </c>
      <c r="K42" s="35">
        <v>0</v>
      </c>
      <c r="L42" s="35">
        <v>0</v>
      </c>
      <c r="M42" s="35">
        <v>1</v>
      </c>
      <c r="N42" s="35">
        <v>3</v>
      </c>
      <c r="O42" s="35">
        <v>0</v>
      </c>
      <c r="P42" s="35">
        <v>0</v>
      </c>
      <c r="Q42" s="35">
        <v>0</v>
      </c>
      <c r="R42" s="35">
        <v>0</v>
      </c>
      <c r="S42" s="35">
        <v>24</v>
      </c>
    </row>
    <row r="43" spans="1:19" x14ac:dyDescent="0.25">
      <c r="A43" s="35"/>
      <c r="B43" s="35" t="s">
        <v>18</v>
      </c>
      <c r="C43" s="35">
        <v>0</v>
      </c>
      <c r="D43" s="35">
        <v>0</v>
      </c>
      <c r="E43" s="35">
        <v>0</v>
      </c>
      <c r="F43" s="35">
        <v>0</v>
      </c>
      <c r="G43" s="35">
        <v>0</v>
      </c>
      <c r="H43" s="35">
        <v>0</v>
      </c>
      <c r="I43" s="35">
        <v>0</v>
      </c>
      <c r="J43" s="35">
        <v>0</v>
      </c>
      <c r="K43" s="35">
        <v>0</v>
      </c>
      <c r="L43" s="35">
        <v>24</v>
      </c>
      <c r="M43" s="35">
        <v>0</v>
      </c>
      <c r="N43" s="35">
        <v>0</v>
      </c>
      <c r="O43" s="35">
        <v>0</v>
      </c>
      <c r="P43" s="35">
        <v>0</v>
      </c>
      <c r="Q43" s="35">
        <v>0</v>
      </c>
      <c r="R43" s="35">
        <v>0</v>
      </c>
      <c r="S43" s="35">
        <v>24</v>
      </c>
    </row>
    <row r="44" spans="1:19" x14ac:dyDescent="0.25">
      <c r="A44" s="35"/>
      <c r="B44" s="35" t="s">
        <v>19</v>
      </c>
      <c r="C44" s="35">
        <v>0</v>
      </c>
      <c r="D44" s="35">
        <v>0</v>
      </c>
      <c r="E44" s="35">
        <v>0</v>
      </c>
      <c r="F44" s="35">
        <v>0</v>
      </c>
      <c r="G44" s="35">
        <v>0</v>
      </c>
      <c r="H44" s="35">
        <v>0</v>
      </c>
      <c r="I44" s="35">
        <v>0</v>
      </c>
      <c r="J44" s="35">
        <v>0</v>
      </c>
      <c r="K44" s="35">
        <v>0</v>
      </c>
      <c r="L44" s="35">
        <v>0</v>
      </c>
      <c r="M44" s="35">
        <v>24</v>
      </c>
      <c r="N44" s="35">
        <v>0</v>
      </c>
      <c r="O44" s="35">
        <v>0</v>
      </c>
      <c r="P44" s="35">
        <v>0</v>
      </c>
      <c r="Q44" s="35">
        <v>0</v>
      </c>
      <c r="R44" s="35">
        <v>0</v>
      </c>
      <c r="S44" s="35">
        <v>24</v>
      </c>
    </row>
    <row r="45" spans="1:19" x14ac:dyDescent="0.25">
      <c r="A45" s="35"/>
      <c r="B45" s="35" t="s">
        <v>20</v>
      </c>
      <c r="C45" s="35">
        <v>0</v>
      </c>
      <c r="D45" s="35">
        <v>0</v>
      </c>
      <c r="E45" s="35">
        <v>0</v>
      </c>
      <c r="F45" s="35">
        <v>0</v>
      </c>
      <c r="G45" s="35">
        <v>0</v>
      </c>
      <c r="H45" s="35">
        <v>0</v>
      </c>
      <c r="I45" s="35">
        <v>0</v>
      </c>
      <c r="J45" s="35">
        <v>0</v>
      </c>
      <c r="K45" s="35">
        <v>0</v>
      </c>
      <c r="L45" s="35">
        <v>24</v>
      </c>
      <c r="M45" s="35">
        <v>0</v>
      </c>
      <c r="N45" s="35">
        <v>0</v>
      </c>
      <c r="O45" s="35">
        <v>0</v>
      </c>
      <c r="P45" s="35">
        <v>0</v>
      </c>
      <c r="Q45" s="35">
        <v>0</v>
      </c>
      <c r="R45" s="35">
        <v>0</v>
      </c>
      <c r="S45" s="35">
        <v>24</v>
      </c>
    </row>
    <row r="46" spans="1:19" x14ac:dyDescent="0.25">
      <c r="A46" s="35"/>
      <c r="B46" s="35" t="s">
        <v>21</v>
      </c>
      <c r="C46" s="35">
        <v>0</v>
      </c>
      <c r="D46" s="35">
        <v>0</v>
      </c>
      <c r="E46" s="35">
        <v>19</v>
      </c>
      <c r="F46" s="35">
        <v>0</v>
      </c>
      <c r="G46" s="35">
        <v>1</v>
      </c>
      <c r="H46" s="35">
        <v>1</v>
      </c>
      <c r="I46" s="35">
        <v>0</v>
      </c>
      <c r="J46" s="35">
        <v>0</v>
      </c>
      <c r="K46" s="35">
        <v>2</v>
      </c>
      <c r="L46" s="35">
        <v>0</v>
      </c>
      <c r="M46" s="35">
        <v>1</v>
      </c>
      <c r="N46" s="35">
        <v>0</v>
      </c>
      <c r="O46" s="35">
        <v>0</v>
      </c>
      <c r="P46" s="35">
        <v>0</v>
      </c>
      <c r="Q46" s="35">
        <v>0</v>
      </c>
      <c r="R46" s="35">
        <v>0</v>
      </c>
      <c r="S46" s="35">
        <v>24</v>
      </c>
    </row>
    <row r="47" spans="1:19" x14ac:dyDescent="0.25">
      <c r="A47" s="35"/>
      <c r="B47" s="35" t="s">
        <v>26</v>
      </c>
      <c r="C47" s="35">
        <v>0</v>
      </c>
      <c r="D47" s="35">
        <v>0</v>
      </c>
      <c r="E47" s="35">
        <v>0</v>
      </c>
      <c r="F47" s="35">
        <v>0</v>
      </c>
      <c r="G47" s="35">
        <v>0</v>
      </c>
      <c r="H47" s="35">
        <v>0</v>
      </c>
      <c r="I47" s="35">
        <v>1</v>
      </c>
      <c r="J47" s="35">
        <v>0</v>
      </c>
      <c r="K47" s="35">
        <v>2</v>
      </c>
      <c r="L47" s="35">
        <v>21</v>
      </c>
      <c r="M47" s="35">
        <v>0</v>
      </c>
      <c r="N47" s="35">
        <v>0</v>
      </c>
      <c r="O47" s="35">
        <v>0</v>
      </c>
      <c r="P47" s="35">
        <v>0</v>
      </c>
      <c r="Q47" s="35">
        <v>0</v>
      </c>
      <c r="R47" s="35">
        <v>0</v>
      </c>
      <c r="S47" s="35">
        <v>24</v>
      </c>
    </row>
    <row r="48" spans="1:19" x14ac:dyDescent="0.25">
      <c r="A48" s="35"/>
      <c r="B48" s="35" t="s">
        <v>27</v>
      </c>
      <c r="C48" s="35">
        <v>0</v>
      </c>
      <c r="D48" s="35">
        <v>0</v>
      </c>
      <c r="E48" s="35">
        <v>0</v>
      </c>
      <c r="F48" s="35">
        <v>0</v>
      </c>
      <c r="G48" s="35">
        <v>0</v>
      </c>
      <c r="H48" s="35">
        <v>0</v>
      </c>
      <c r="I48" s="35">
        <v>0</v>
      </c>
      <c r="J48" s="35">
        <v>4</v>
      </c>
      <c r="K48" s="35">
        <v>20</v>
      </c>
      <c r="L48" s="35">
        <v>0</v>
      </c>
      <c r="M48" s="35">
        <v>0</v>
      </c>
      <c r="N48" s="35">
        <v>0</v>
      </c>
      <c r="O48" s="35">
        <v>0</v>
      </c>
      <c r="P48" s="35">
        <v>0</v>
      </c>
      <c r="Q48" s="35">
        <v>0</v>
      </c>
      <c r="R48" s="35">
        <v>0</v>
      </c>
      <c r="S48" s="35">
        <v>24</v>
      </c>
    </row>
    <row r="49" spans="1:54" x14ac:dyDescent="0.25">
      <c r="A49" s="35"/>
      <c r="B49" s="35" t="s">
        <v>28</v>
      </c>
      <c r="C49" s="35">
        <v>0</v>
      </c>
      <c r="D49" s="35">
        <v>0</v>
      </c>
      <c r="E49" s="35">
        <v>0</v>
      </c>
      <c r="F49" s="35">
        <v>0</v>
      </c>
      <c r="G49" s="35">
        <v>0</v>
      </c>
      <c r="H49" s="35">
        <v>1</v>
      </c>
      <c r="I49" s="35">
        <v>0</v>
      </c>
      <c r="J49" s="35">
        <v>0</v>
      </c>
      <c r="K49" s="35">
        <v>0</v>
      </c>
      <c r="L49" s="35">
        <v>0</v>
      </c>
      <c r="M49" s="35">
        <v>0</v>
      </c>
      <c r="N49" s="35">
        <v>23</v>
      </c>
      <c r="O49" s="35">
        <v>0</v>
      </c>
      <c r="P49" s="35">
        <v>0</v>
      </c>
      <c r="Q49" s="35">
        <v>0</v>
      </c>
      <c r="R49" s="35">
        <v>0</v>
      </c>
      <c r="S49" s="35">
        <v>24</v>
      </c>
    </row>
    <row r="50" spans="1:54" x14ac:dyDescent="0.25">
      <c r="A50" s="35"/>
      <c r="B50" s="35" t="s">
        <v>23</v>
      </c>
      <c r="C50" s="35">
        <v>0</v>
      </c>
      <c r="D50" s="35">
        <v>0</v>
      </c>
      <c r="E50" s="35">
        <v>0</v>
      </c>
      <c r="F50" s="35">
        <v>0</v>
      </c>
      <c r="G50" s="35">
        <v>1</v>
      </c>
      <c r="H50" s="35">
        <v>0</v>
      </c>
      <c r="I50" s="35">
        <v>0</v>
      </c>
      <c r="J50" s="35">
        <v>0</v>
      </c>
      <c r="K50" s="35">
        <v>0</v>
      </c>
      <c r="L50" s="35">
        <v>23</v>
      </c>
      <c r="M50" s="35">
        <v>0</v>
      </c>
      <c r="N50" s="35">
        <v>0</v>
      </c>
      <c r="O50" s="35">
        <v>0</v>
      </c>
      <c r="P50" s="35">
        <v>0</v>
      </c>
      <c r="Q50" s="35">
        <v>0</v>
      </c>
      <c r="R50" s="35">
        <v>0</v>
      </c>
      <c r="S50" s="35">
        <v>24</v>
      </c>
    </row>
    <row r="51" spans="1:54" x14ac:dyDescent="0.25">
      <c r="A51" s="35"/>
      <c r="B51" s="35" t="s">
        <v>29</v>
      </c>
      <c r="C51" s="35">
        <v>0</v>
      </c>
      <c r="D51" s="35">
        <v>0</v>
      </c>
      <c r="E51" s="35">
        <v>0</v>
      </c>
      <c r="F51" s="35">
        <v>0</v>
      </c>
      <c r="G51" s="35">
        <v>0</v>
      </c>
      <c r="H51" s="35">
        <v>4</v>
      </c>
      <c r="I51" s="35">
        <v>12</v>
      </c>
      <c r="J51" s="35">
        <v>8</v>
      </c>
      <c r="K51" s="35">
        <v>0</v>
      </c>
      <c r="L51" s="35">
        <v>0</v>
      </c>
      <c r="M51" s="35">
        <v>0</v>
      </c>
      <c r="N51" s="35">
        <v>0</v>
      </c>
      <c r="O51" s="35">
        <v>0</v>
      </c>
      <c r="P51" s="35">
        <v>0</v>
      </c>
      <c r="Q51" s="35">
        <v>0</v>
      </c>
      <c r="R51" s="35">
        <v>0</v>
      </c>
      <c r="S51" s="35">
        <v>24</v>
      </c>
    </row>
    <row r="52" spans="1:54" s="35" customFormat="1" x14ac:dyDescent="0.25">
      <c r="B52" s="35" t="s">
        <v>30</v>
      </c>
      <c r="C52" s="35">
        <v>0</v>
      </c>
      <c r="D52" s="35">
        <v>0</v>
      </c>
      <c r="E52" s="35">
        <v>0</v>
      </c>
      <c r="F52" s="35">
        <v>0</v>
      </c>
      <c r="G52" s="35">
        <v>1</v>
      </c>
      <c r="H52" s="35">
        <v>13</v>
      </c>
      <c r="I52" s="35">
        <v>8</v>
      </c>
      <c r="J52" s="35">
        <v>0</v>
      </c>
      <c r="K52" s="35">
        <v>0</v>
      </c>
      <c r="L52" s="35">
        <v>0</v>
      </c>
      <c r="M52" s="35">
        <v>0</v>
      </c>
      <c r="N52" s="35">
        <v>2</v>
      </c>
      <c r="O52" s="35">
        <v>0</v>
      </c>
      <c r="P52" s="35">
        <v>0</v>
      </c>
      <c r="Q52" s="35">
        <v>0</v>
      </c>
      <c r="R52" s="35">
        <v>0</v>
      </c>
      <c r="S52" s="35">
        <v>24</v>
      </c>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row>
    <row r="53" spans="1:54" x14ac:dyDescent="0.25">
      <c r="A53" s="35"/>
      <c r="B53" s="35" t="s">
        <v>31</v>
      </c>
      <c r="C53" s="35">
        <v>0</v>
      </c>
      <c r="D53" s="35">
        <v>0</v>
      </c>
      <c r="E53" s="35">
        <v>0</v>
      </c>
      <c r="F53" s="35">
        <v>6</v>
      </c>
      <c r="G53" s="35">
        <v>0</v>
      </c>
      <c r="H53" s="35">
        <v>17</v>
      </c>
      <c r="I53" s="35">
        <v>0</v>
      </c>
      <c r="J53" s="35">
        <v>0</v>
      </c>
      <c r="K53" s="35">
        <v>0</v>
      </c>
      <c r="L53" s="35">
        <v>0</v>
      </c>
      <c r="M53" s="35">
        <v>0</v>
      </c>
      <c r="N53" s="35">
        <v>1</v>
      </c>
      <c r="O53" s="35">
        <v>0</v>
      </c>
      <c r="P53" s="35">
        <v>0</v>
      </c>
      <c r="Q53" s="35">
        <v>0</v>
      </c>
      <c r="R53" s="35">
        <v>0</v>
      </c>
      <c r="S53" s="35">
        <v>24</v>
      </c>
    </row>
    <row r="54" spans="1:54" x14ac:dyDescent="0.25">
      <c r="A54" s="35"/>
      <c r="B54" s="35" t="s">
        <v>22</v>
      </c>
      <c r="C54" s="35">
        <v>0</v>
      </c>
      <c r="D54" s="35">
        <v>23</v>
      </c>
      <c r="E54" s="35">
        <v>0</v>
      </c>
      <c r="F54" s="35">
        <v>1</v>
      </c>
      <c r="G54" s="35">
        <v>0</v>
      </c>
      <c r="H54" s="35">
        <v>0</v>
      </c>
      <c r="I54" s="35">
        <v>0</v>
      </c>
      <c r="J54" s="35">
        <v>0</v>
      </c>
      <c r="K54" s="35">
        <v>0</v>
      </c>
      <c r="L54" s="35">
        <v>0</v>
      </c>
      <c r="M54" s="35">
        <v>0</v>
      </c>
      <c r="N54" s="35">
        <v>0</v>
      </c>
      <c r="O54" s="35">
        <v>0</v>
      </c>
      <c r="P54" s="35">
        <v>0</v>
      </c>
      <c r="Q54" s="35">
        <v>0</v>
      </c>
      <c r="R54" s="35">
        <v>0</v>
      </c>
      <c r="S54" s="35">
        <v>24</v>
      </c>
      <c r="U54" s="35"/>
      <c r="V54" s="35"/>
      <c r="W54" s="35"/>
      <c r="X54" s="35"/>
      <c r="Y54" s="35"/>
      <c r="Z54" s="35"/>
      <c r="AA54" s="35"/>
      <c r="AB54" s="35"/>
      <c r="AC54" s="35"/>
      <c r="AD54" s="35"/>
      <c r="AE54" s="35"/>
      <c r="AF54" s="35"/>
      <c r="AG54" s="35"/>
      <c r="AH54" s="35"/>
      <c r="AI54" s="35"/>
      <c r="AJ54" s="35"/>
      <c r="AK54" s="35"/>
      <c r="AL54" s="35"/>
    </row>
    <row r="55" spans="1:54" x14ac:dyDescent="0.25">
      <c r="U55" s="35"/>
      <c r="V55" s="35"/>
      <c r="W55" s="35"/>
      <c r="X55" s="35"/>
      <c r="Y55" s="35"/>
      <c r="Z55" s="35"/>
      <c r="AA55" s="35"/>
      <c r="AB55" s="35"/>
      <c r="AC55" s="35"/>
      <c r="AD55" s="35"/>
      <c r="AE55" s="35"/>
      <c r="AF55" s="35"/>
      <c r="AG55" s="35"/>
      <c r="AH55" s="35"/>
      <c r="AI55" s="35"/>
      <c r="AJ55" s="35"/>
      <c r="AK55" s="35"/>
      <c r="AL55" s="35"/>
    </row>
    <row r="56" spans="1:54" x14ac:dyDescent="0.25">
      <c r="A56" t="s">
        <v>73</v>
      </c>
      <c r="U56" s="35"/>
      <c r="V56" s="35"/>
      <c r="W56" s="35"/>
      <c r="X56" s="35"/>
      <c r="Y56" s="35"/>
      <c r="Z56" s="35"/>
      <c r="AA56" s="35"/>
      <c r="AB56" s="35"/>
      <c r="AC56" s="35"/>
      <c r="AD56" s="35"/>
      <c r="AE56" s="35"/>
      <c r="AF56" s="35"/>
      <c r="AG56" s="35"/>
      <c r="AH56" s="35"/>
      <c r="AI56" s="35"/>
      <c r="AJ56" s="35"/>
      <c r="AK56" s="35"/>
      <c r="AL56" s="35"/>
    </row>
    <row r="57" spans="1:54" x14ac:dyDescent="0.25">
      <c r="B57" s="35" t="s">
        <v>0</v>
      </c>
      <c r="C57" s="35">
        <v>1.5625E-2</v>
      </c>
      <c r="D57" s="35">
        <v>3.125E-2</v>
      </c>
      <c r="E57" s="35">
        <v>6.25E-2</v>
      </c>
      <c r="F57" s="35">
        <v>0.125</v>
      </c>
      <c r="G57" s="35">
        <v>0.25</v>
      </c>
      <c r="H57" s="35">
        <v>0.5</v>
      </c>
      <c r="I57" s="35">
        <v>1</v>
      </c>
      <c r="J57" s="35">
        <v>2</v>
      </c>
      <c r="K57" s="35">
        <v>4</v>
      </c>
      <c r="L57" s="35">
        <v>8</v>
      </c>
      <c r="M57" s="35">
        <v>16</v>
      </c>
      <c r="N57" s="35">
        <v>32</v>
      </c>
      <c r="O57" s="35">
        <v>64</v>
      </c>
      <c r="P57" s="35">
        <v>128</v>
      </c>
      <c r="Q57" s="35">
        <v>256</v>
      </c>
      <c r="R57" s="35">
        <v>512</v>
      </c>
      <c r="S57" s="35" t="s">
        <v>1</v>
      </c>
      <c r="U57" s="35"/>
      <c r="V57" s="35"/>
      <c r="W57" s="35"/>
      <c r="X57" s="35"/>
      <c r="Y57" s="35"/>
      <c r="Z57" s="35"/>
      <c r="AA57" s="35"/>
      <c r="AB57" s="35"/>
      <c r="AC57" s="35"/>
      <c r="AD57" s="35"/>
      <c r="AE57" s="35"/>
      <c r="AF57" s="35"/>
      <c r="AG57" s="35"/>
      <c r="AH57" s="35"/>
      <c r="AI57" s="35"/>
      <c r="AJ57" s="35"/>
      <c r="AK57" s="35"/>
      <c r="AL57" s="35"/>
    </row>
    <row r="58" spans="1:54" x14ac:dyDescent="0.25">
      <c r="B58" s="35" t="s">
        <v>2</v>
      </c>
      <c r="C58" s="35">
        <v>0</v>
      </c>
      <c r="D58" s="35">
        <v>0</v>
      </c>
      <c r="E58" s="35">
        <v>0</v>
      </c>
      <c r="F58" s="35">
        <v>0</v>
      </c>
      <c r="G58" s="35">
        <v>0</v>
      </c>
      <c r="H58" s="35">
        <v>0</v>
      </c>
      <c r="I58" s="35">
        <v>1</v>
      </c>
      <c r="J58" s="35">
        <v>28</v>
      </c>
      <c r="K58" s="35">
        <v>15</v>
      </c>
      <c r="L58" s="35">
        <v>1</v>
      </c>
      <c r="M58" s="35">
        <v>0</v>
      </c>
      <c r="N58" s="35">
        <v>2</v>
      </c>
      <c r="O58" s="35">
        <v>84</v>
      </c>
      <c r="P58" s="35">
        <v>0</v>
      </c>
      <c r="Q58" s="35">
        <v>0</v>
      </c>
      <c r="R58" s="35">
        <v>0</v>
      </c>
      <c r="S58" s="35">
        <v>131</v>
      </c>
      <c r="U58" s="35"/>
      <c r="V58" s="35"/>
      <c r="W58" s="35"/>
      <c r="X58" s="35"/>
      <c r="Y58" s="35"/>
      <c r="Z58" s="35"/>
      <c r="AA58" s="35"/>
      <c r="AB58" s="35"/>
      <c r="AC58" s="35"/>
      <c r="AD58" s="35"/>
      <c r="AE58" s="35"/>
      <c r="AF58" s="35"/>
      <c r="AG58" s="35"/>
      <c r="AH58" s="35"/>
      <c r="AI58" s="35"/>
      <c r="AJ58" s="35"/>
      <c r="AK58" s="35"/>
      <c r="AL58" s="35"/>
    </row>
    <row r="59" spans="1:54" x14ac:dyDescent="0.25">
      <c r="B59" s="35" t="s">
        <v>3</v>
      </c>
      <c r="C59" s="35">
        <v>0</v>
      </c>
      <c r="D59" s="35">
        <v>0</v>
      </c>
      <c r="E59" s="35">
        <v>0</v>
      </c>
      <c r="F59" s="35">
        <v>0</v>
      </c>
      <c r="G59" s="35">
        <v>1</v>
      </c>
      <c r="H59" s="35">
        <v>6</v>
      </c>
      <c r="I59" s="35">
        <v>38</v>
      </c>
      <c r="J59" s="35">
        <v>11</v>
      </c>
      <c r="K59" s="35">
        <v>7</v>
      </c>
      <c r="L59" s="35">
        <v>23</v>
      </c>
      <c r="M59" s="35">
        <v>15</v>
      </c>
      <c r="N59" s="35">
        <v>10</v>
      </c>
      <c r="O59" s="35">
        <v>42</v>
      </c>
      <c r="P59" s="35">
        <v>0</v>
      </c>
      <c r="Q59" s="35">
        <v>0</v>
      </c>
      <c r="R59" s="35">
        <v>0</v>
      </c>
      <c r="S59" s="35">
        <v>153</v>
      </c>
      <c r="U59" s="35"/>
      <c r="V59" s="35"/>
      <c r="W59" s="35"/>
      <c r="X59" s="35"/>
      <c r="Y59" s="35"/>
      <c r="Z59" s="35"/>
      <c r="AA59" s="35"/>
      <c r="AB59" s="35"/>
      <c r="AC59" s="35"/>
      <c r="AD59" s="35"/>
      <c r="AE59" s="35"/>
      <c r="AF59" s="35"/>
      <c r="AG59" s="35"/>
      <c r="AH59" s="35"/>
      <c r="AI59" s="35"/>
      <c r="AJ59" s="35"/>
      <c r="AK59" s="35"/>
      <c r="AL59" s="35"/>
    </row>
    <row r="60" spans="1:54" x14ac:dyDescent="0.25">
      <c r="B60" s="35" t="s">
        <v>4</v>
      </c>
      <c r="C60" s="35">
        <v>0</v>
      </c>
      <c r="D60" s="35">
        <v>0</v>
      </c>
      <c r="E60" s="35">
        <v>0</v>
      </c>
      <c r="F60" s="35">
        <v>0</v>
      </c>
      <c r="G60" s="35">
        <v>4</v>
      </c>
      <c r="H60" s="35">
        <v>0</v>
      </c>
      <c r="I60" s="35">
        <v>23</v>
      </c>
      <c r="J60" s="35">
        <v>21</v>
      </c>
      <c r="K60" s="35">
        <v>2</v>
      </c>
      <c r="L60" s="35">
        <v>4</v>
      </c>
      <c r="M60" s="35">
        <v>6</v>
      </c>
      <c r="N60" s="35">
        <v>9</v>
      </c>
      <c r="O60" s="35">
        <v>11</v>
      </c>
      <c r="P60" s="35">
        <v>73</v>
      </c>
      <c r="Q60" s="35">
        <v>0</v>
      </c>
      <c r="R60" s="35">
        <v>0</v>
      </c>
      <c r="S60" s="35">
        <v>153</v>
      </c>
      <c r="U60" s="35"/>
      <c r="V60" s="35"/>
      <c r="W60" s="35"/>
      <c r="X60" s="35"/>
      <c r="Y60" s="35"/>
      <c r="Z60" s="35"/>
      <c r="AA60" s="35"/>
      <c r="AB60" s="35"/>
      <c r="AC60" s="35"/>
      <c r="AD60" s="35"/>
      <c r="AE60" s="35"/>
      <c r="AF60" s="35"/>
      <c r="AG60" s="35"/>
      <c r="AH60" s="35"/>
      <c r="AI60" s="35"/>
      <c r="AJ60" s="35"/>
      <c r="AK60" s="35"/>
      <c r="AL60" s="35"/>
    </row>
    <row r="61" spans="1:54" x14ac:dyDescent="0.25">
      <c r="B61" s="35" t="s">
        <v>5</v>
      </c>
      <c r="C61" s="35">
        <v>0</v>
      </c>
      <c r="D61" s="35">
        <v>0</v>
      </c>
      <c r="E61" s="35">
        <v>0</v>
      </c>
      <c r="F61" s="35">
        <v>0</v>
      </c>
      <c r="G61" s="35">
        <v>19</v>
      </c>
      <c r="H61" s="35">
        <v>0</v>
      </c>
      <c r="I61" s="35">
        <v>74</v>
      </c>
      <c r="J61" s="35">
        <v>38</v>
      </c>
      <c r="K61" s="35">
        <v>10</v>
      </c>
      <c r="L61" s="35">
        <v>2</v>
      </c>
      <c r="M61" s="35">
        <v>1</v>
      </c>
      <c r="N61" s="35">
        <v>4</v>
      </c>
      <c r="O61" s="35">
        <v>0</v>
      </c>
      <c r="P61" s="35">
        <v>5</v>
      </c>
      <c r="Q61" s="35">
        <v>0</v>
      </c>
      <c r="R61" s="35">
        <v>0</v>
      </c>
      <c r="S61" s="35">
        <v>153</v>
      </c>
      <c r="U61" s="35"/>
      <c r="V61" s="35"/>
      <c r="W61" s="35"/>
      <c r="X61" s="35"/>
      <c r="Y61" s="35"/>
      <c r="Z61" s="35"/>
      <c r="AA61" s="35"/>
      <c r="AB61" s="35"/>
      <c r="AC61" s="35"/>
      <c r="AD61" s="35"/>
      <c r="AE61" s="35"/>
      <c r="AF61" s="35"/>
      <c r="AG61" s="35"/>
      <c r="AH61" s="35"/>
      <c r="AI61" s="35"/>
      <c r="AJ61" s="35"/>
      <c r="AK61" s="35"/>
      <c r="AL61" s="35"/>
    </row>
    <row r="62" spans="1:54" x14ac:dyDescent="0.25">
      <c r="B62" s="35" t="s">
        <v>6</v>
      </c>
      <c r="C62" s="35">
        <v>0</v>
      </c>
      <c r="D62" s="35">
        <v>0</v>
      </c>
      <c r="E62" s="35">
        <v>0</v>
      </c>
      <c r="F62" s="35">
        <v>136</v>
      </c>
      <c r="G62" s="35">
        <v>0</v>
      </c>
      <c r="H62" s="35">
        <v>1</v>
      </c>
      <c r="I62" s="35">
        <v>2</v>
      </c>
      <c r="J62" s="35">
        <v>0</v>
      </c>
      <c r="K62" s="35">
        <v>2</v>
      </c>
      <c r="L62" s="35">
        <v>1</v>
      </c>
      <c r="M62" s="35">
        <v>5</v>
      </c>
      <c r="N62" s="35">
        <v>6</v>
      </c>
      <c r="O62" s="35">
        <v>0</v>
      </c>
      <c r="P62" s="35">
        <v>0</v>
      </c>
      <c r="Q62" s="35">
        <v>0</v>
      </c>
      <c r="R62" s="35">
        <v>0</v>
      </c>
      <c r="S62" s="35">
        <v>153</v>
      </c>
      <c r="U62" s="35"/>
      <c r="V62" s="35"/>
      <c r="W62" s="35"/>
      <c r="X62" s="35"/>
      <c r="Y62" s="35"/>
      <c r="Z62" s="35"/>
      <c r="AA62" s="35"/>
      <c r="AB62" s="35"/>
      <c r="AC62" s="35"/>
      <c r="AD62" s="35"/>
      <c r="AE62" s="35"/>
      <c r="AF62" s="35"/>
      <c r="AG62" s="35"/>
      <c r="AH62" s="35"/>
      <c r="AI62" s="35"/>
      <c r="AJ62" s="35"/>
      <c r="AK62" s="35"/>
      <c r="AL62" s="35"/>
    </row>
    <row r="63" spans="1:54" x14ac:dyDescent="0.25">
      <c r="B63" s="35" t="s">
        <v>7</v>
      </c>
      <c r="C63" s="35">
        <v>0</v>
      </c>
      <c r="D63" s="35">
        <v>102</v>
      </c>
      <c r="E63" s="35">
        <v>0</v>
      </c>
      <c r="F63" s="35">
        <v>25</v>
      </c>
      <c r="G63" s="35">
        <v>10</v>
      </c>
      <c r="H63" s="35">
        <v>1</v>
      </c>
      <c r="I63" s="35">
        <v>1</v>
      </c>
      <c r="J63" s="35">
        <v>1</v>
      </c>
      <c r="K63" s="35">
        <v>0</v>
      </c>
      <c r="L63" s="35">
        <v>0</v>
      </c>
      <c r="M63" s="35">
        <v>13</v>
      </c>
      <c r="N63" s="35">
        <v>0</v>
      </c>
      <c r="O63" s="35">
        <v>0</v>
      </c>
      <c r="P63" s="35">
        <v>0</v>
      </c>
      <c r="Q63" s="35">
        <v>0</v>
      </c>
      <c r="R63" s="35">
        <v>0</v>
      </c>
      <c r="S63" s="35">
        <v>153</v>
      </c>
      <c r="U63" s="35"/>
      <c r="V63" s="35"/>
      <c r="W63" s="35"/>
      <c r="X63" s="35"/>
      <c r="Y63" s="35"/>
      <c r="Z63" s="35"/>
      <c r="AA63" s="35"/>
      <c r="AB63" s="35"/>
      <c r="AC63" s="35"/>
      <c r="AD63" s="35"/>
      <c r="AE63" s="35"/>
      <c r="AF63" s="35"/>
      <c r="AG63" s="35"/>
      <c r="AH63" s="35"/>
      <c r="AI63" s="35"/>
      <c r="AJ63" s="35"/>
      <c r="AK63" s="35"/>
      <c r="AL63" s="35"/>
    </row>
    <row r="64" spans="1:54" x14ac:dyDescent="0.25">
      <c r="B64" s="35" t="s">
        <v>8</v>
      </c>
      <c r="C64" s="35">
        <v>0</v>
      </c>
      <c r="D64" s="35">
        <v>0</v>
      </c>
      <c r="E64" s="35">
        <v>0</v>
      </c>
      <c r="F64" s="35">
        <v>128</v>
      </c>
      <c r="G64" s="35">
        <v>1</v>
      </c>
      <c r="H64" s="35">
        <v>7</v>
      </c>
      <c r="I64" s="35">
        <v>5</v>
      </c>
      <c r="J64" s="35">
        <v>2</v>
      </c>
      <c r="K64" s="35">
        <v>2</v>
      </c>
      <c r="L64" s="35">
        <v>5</v>
      </c>
      <c r="M64" s="35">
        <v>1</v>
      </c>
      <c r="N64" s="35">
        <v>1</v>
      </c>
      <c r="O64" s="35">
        <v>1</v>
      </c>
      <c r="P64" s="35">
        <v>0</v>
      </c>
      <c r="Q64" s="35">
        <v>0</v>
      </c>
      <c r="R64" s="35">
        <v>0</v>
      </c>
      <c r="S64" s="35">
        <v>153</v>
      </c>
      <c r="U64" s="35"/>
      <c r="V64" s="35"/>
      <c r="W64" s="35"/>
      <c r="X64" s="35"/>
      <c r="Y64" s="35"/>
      <c r="Z64" s="35"/>
      <c r="AA64" s="35"/>
      <c r="AB64" s="35"/>
      <c r="AC64" s="35"/>
      <c r="AD64" s="35"/>
      <c r="AE64" s="35"/>
      <c r="AF64" s="35"/>
      <c r="AG64" s="35"/>
      <c r="AH64" s="35"/>
      <c r="AI64" s="35"/>
      <c r="AJ64" s="35"/>
      <c r="AK64" s="35"/>
      <c r="AL64" s="35"/>
    </row>
    <row r="65" spans="2:38" x14ac:dyDescent="0.25">
      <c r="B65" s="35" t="s">
        <v>9</v>
      </c>
      <c r="C65" s="35">
        <v>0</v>
      </c>
      <c r="D65" s="35">
        <v>0</v>
      </c>
      <c r="E65" s="35">
        <v>0</v>
      </c>
      <c r="F65" s="35">
        <v>0</v>
      </c>
      <c r="G65" s="35">
        <v>0</v>
      </c>
      <c r="H65" s="35">
        <v>0</v>
      </c>
      <c r="I65" s="35">
        <v>3</v>
      </c>
      <c r="J65" s="35">
        <v>42</v>
      </c>
      <c r="K65" s="35">
        <v>71</v>
      </c>
      <c r="L65" s="35">
        <v>15</v>
      </c>
      <c r="M65" s="35">
        <v>7</v>
      </c>
      <c r="N65" s="35">
        <v>1</v>
      </c>
      <c r="O65" s="35">
        <v>14</v>
      </c>
      <c r="P65" s="35">
        <v>0</v>
      </c>
      <c r="Q65" s="35">
        <v>0</v>
      </c>
      <c r="R65" s="35">
        <v>0</v>
      </c>
      <c r="S65" s="35">
        <v>153</v>
      </c>
      <c r="U65" s="35"/>
      <c r="V65" s="35"/>
      <c r="W65" s="35"/>
      <c r="X65" s="35"/>
      <c r="Y65" s="35"/>
      <c r="Z65" s="35"/>
      <c r="AA65" s="35"/>
      <c r="AB65" s="35"/>
      <c r="AC65" s="35"/>
      <c r="AD65" s="35"/>
      <c r="AE65" s="35"/>
      <c r="AF65" s="35"/>
      <c r="AG65" s="35"/>
      <c r="AH65" s="35"/>
      <c r="AI65" s="35"/>
      <c r="AJ65" s="35"/>
      <c r="AK65" s="35"/>
      <c r="AL65" s="35"/>
    </row>
    <row r="66" spans="2:38" x14ac:dyDescent="0.25">
      <c r="B66" s="35" t="s">
        <v>10</v>
      </c>
      <c r="C66" s="35">
        <v>0</v>
      </c>
      <c r="D66" s="35">
        <v>0</v>
      </c>
      <c r="E66" s="35">
        <v>94</v>
      </c>
      <c r="F66" s="35">
        <v>0</v>
      </c>
      <c r="G66" s="35">
        <v>55</v>
      </c>
      <c r="H66" s="35">
        <v>4</v>
      </c>
      <c r="I66" s="35">
        <v>0</v>
      </c>
      <c r="J66" s="35">
        <v>0</v>
      </c>
      <c r="K66" s="35">
        <v>0</v>
      </c>
      <c r="L66" s="35">
        <v>0</v>
      </c>
      <c r="M66" s="35">
        <v>0</v>
      </c>
      <c r="N66" s="35">
        <v>0</v>
      </c>
      <c r="O66" s="35">
        <v>0</v>
      </c>
      <c r="P66" s="35">
        <v>0</v>
      </c>
      <c r="Q66" s="35">
        <v>0</v>
      </c>
      <c r="R66" s="35">
        <v>0</v>
      </c>
      <c r="S66" s="35">
        <v>153</v>
      </c>
      <c r="U66" s="35"/>
      <c r="V66" s="35"/>
      <c r="W66" s="35"/>
      <c r="X66" s="35"/>
      <c r="Y66" s="35"/>
      <c r="Z66" s="35"/>
      <c r="AA66" s="35"/>
      <c r="AB66" s="35"/>
      <c r="AC66" s="35"/>
      <c r="AD66" s="35"/>
      <c r="AE66" s="35"/>
      <c r="AF66" s="35"/>
      <c r="AG66" s="35"/>
      <c r="AH66" s="35"/>
      <c r="AI66" s="35"/>
      <c r="AJ66" s="35"/>
      <c r="AK66" s="35"/>
      <c r="AL66" s="35"/>
    </row>
    <row r="67" spans="2:38" x14ac:dyDescent="0.25">
      <c r="B67" s="35" t="s">
        <v>11</v>
      </c>
      <c r="C67" s="35">
        <v>0</v>
      </c>
      <c r="D67" s="35">
        <v>0</v>
      </c>
      <c r="E67" s="35">
        <v>153</v>
      </c>
      <c r="F67" s="35">
        <v>0</v>
      </c>
      <c r="G67" s="35">
        <v>0</v>
      </c>
      <c r="H67" s="35">
        <v>0</v>
      </c>
      <c r="I67" s="35">
        <v>0</v>
      </c>
      <c r="J67" s="35">
        <v>0</v>
      </c>
      <c r="K67" s="35">
        <v>0</v>
      </c>
      <c r="L67" s="35">
        <v>0</v>
      </c>
      <c r="M67" s="35">
        <v>0</v>
      </c>
      <c r="N67" s="35">
        <v>0</v>
      </c>
      <c r="O67" s="35">
        <v>0</v>
      </c>
      <c r="P67" s="35">
        <v>0</v>
      </c>
      <c r="Q67" s="35">
        <v>0</v>
      </c>
      <c r="R67" s="35">
        <v>0</v>
      </c>
      <c r="S67" s="35">
        <v>153</v>
      </c>
      <c r="U67" s="35"/>
      <c r="V67" s="35"/>
      <c r="W67" s="35"/>
      <c r="X67" s="35"/>
      <c r="Y67" s="35"/>
      <c r="Z67" s="35"/>
      <c r="AA67" s="35"/>
      <c r="AB67" s="35"/>
      <c r="AC67" s="35"/>
      <c r="AD67" s="35"/>
      <c r="AE67" s="35"/>
      <c r="AF67" s="35"/>
      <c r="AG67" s="35"/>
      <c r="AH67" s="35"/>
      <c r="AI67" s="35"/>
      <c r="AJ67" s="35"/>
      <c r="AK67" s="35"/>
      <c r="AL67" s="35"/>
    </row>
    <row r="68" spans="2:38" x14ac:dyDescent="0.25">
      <c r="B68" s="35" t="s">
        <v>12</v>
      </c>
      <c r="C68" s="35">
        <v>0</v>
      </c>
      <c r="D68" s="35">
        <v>2</v>
      </c>
      <c r="E68" s="35">
        <v>0</v>
      </c>
      <c r="F68" s="35">
        <v>20</v>
      </c>
      <c r="G68" s="35">
        <v>73</v>
      </c>
      <c r="H68" s="35">
        <v>40</v>
      </c>
      <c r="I68" s="35">
        <v>12</v>
      </c>
      <c r="J68" s="35">
        <v>5</v>
      </c>
      <c r="K68" s="35">
        <v>1</v>
      </c>
      <c r="L68" s="35">
        <v>0</v>
      </c>
      <c r="M68" s="35">
        <v>0</v>
      </c>
      <c r="N68" s="35">
        <v>0</v>
      </c>
      <c r="O68" s="35">
        <v>0</v>
      </c>
      <c r="P68" s="35">
        <v>0</v>
      </c>
      <c r="Q68" s="35">
        <v>0</v>
      </c>
      <c r="R68" s="35">
        <v>0</v>
      </c>
      <c r="S68" s="35">
        <v>153</v>
      </c>
      <c r="U68" s="35"/>
      <c r="V68" s="35"/>
      <c r="W68" s="35"/>
      <c r="X68" s="35"/>
      <c r="Y68" s="35"/>
      <c r="Z68" s="35"/>
      <c r="AA68" s="35"/>
      <c r="AB68" s="35"/>
      <c r="AC68" s="35"/>
      <c r="AD68" s="35"/>
      <c r="AE68" s="35"/>
      <c r="AF68" s="35"/>
      <c r="AG68" s="35"/>
      <c r="AH68" s="35"/>
      <c r="AI68" s="35"/>
      <c r="AJ68" s="35"/>
      <c r="AK68" s="35"/>
      <c r="AL68" s="35"/>
    </row>
    <row r="69" spans="2:38" x14ac:dyDescent="0.25">
      <c r="B69" s="35" t="s">
        <v>13</v>
      </c>
      <c r="C69" s="35">
        <v>0</v>
      </c>
      <c r="D69" s="35">
        <v>0</v>
      </c>
      <c r="E69" s="35">
        <v>0</v>
      </c>
      <c r="F69" s="35">
        <v>0</v>
      </c>
      <c r="G69" s="35">
        <v>1</v>
      </c>
      <c r="H69" s="35">
        <v>0</v>
      </c>
      <c r="I69" s="35">
        <v>66</v>
      </c>
      <c r="J69" s="35">
        <v>59</v>
      </c>
      <c r="K69" s="35">
        <v>18</v>
      </c>
      <c r="L69" s="35">
        <v>9</v>
      </c>
      <c r="M69" s="35">
        <v>0</v>
      </c>
      <c r="N69" s="35">
        <v>0</v>
      </c>
      <c r="O69" s="35">
        <v>0</v>
      </c>
      <c r="P69" s="35">
        <v>0</v>
      </c>
      <c r="Q69" s="35">
        <v>0</v>
      </c>
      <c r="R69" s="35">
        <v>0</v>
      </c>
      <c r="S69" s="35">
        <v>153</v>
      </c>
      <c r="U69" s="35"/>
      <c r="V69" s="35"/>
      <c r="W69" s="35"/>
      <c r="X69" s="35"/>
      <c r="Y69" s="35"/>
      <c r="Z69" s="35"/>
      <c r="AA69" s="35"/>
      <c r="AB69" s="35"/>
      <c r="AC69" s="35"/>
      <c r="AD69" s="35"/>
      <c r="AE69" s="35"/>
      <c r="AF69" s="35"/>
      <c r="AG69" s="35"/>
      <c r="AH69" s="35"/>
      <c r="AI69" s="35"/>
      <c r="AJ69" s="35"/>
      <c r="AK69" s="35"/>
      <c r="AL69" s="35"/>
    </row>
    <row r="70" spans="2:38" x14ac:dyDescent="0.25">
      <c r="B70" s="35" t="s">
        <v>14</v>
      </c>
      <c r="C70" s="35">
        <v>0</v>
      </c>
      <c r="D70" s="35">
        <v>0</v>
      </c>
      <c r="E70" s="35">
        <v>0</v>
      </c>
      <c r="F70" s="35">
        <v>0</v>
      </c>
      <c r="G70" s="35">
        <v>45</v>
      </c>
      <c r="H70" s="35">
        <v>67</v>
      </c>
      <c r="I70" s="35">
        <v>24</v>
      </c>
      <c r="J70" s="35">
        <v>3</v>
      </c>
      <c r="K70" s="35">
        <v>1</v>
      </c>
      <c r="L70" s="35">
        <v>2</v>
      </c>
      <c r="M70" s="35">
        <v>11</v>
      </c>
      <c r="N70" s="35">
        <v>0</v>
      </c>
      <c r="O70" s="35">
        <v>0</v>
      </c>
      <c r="P70" s="35">
        <v>0</v>
      </c>
      <c r="Q70" s="35">
        <v>0</v>
      </c>
      <c r="R70" s="35">
        <v>0</v>
      </c>
      <c r="S70" s="35">
        <v>153</v>
      </c>
      <c r="U70" s="35"/>
      <c r="V70" s="35"/>
      <c r="W70" s="35"/>
      <c r="X70" s="35"/>
      <c r="Y70" s="35"/>
      <c r="Z70" s="35"/>
      <c r="AA70" s="35"/>
      <c r="AB70" s="35"/>
      <c r="AC70" s="35"/>
      <c r="AD70" s="35"/>
      <c r="AE70" s="35"/>
      <c r="AF70" s="35"/>
      <c r="AG70" s="35"/>
      <c r="AH70" s="35"/>
      <c r="AI70" s="35"/>
      <c r="AJ70" s="35"/>
      <c r="AK70" s="35"/>
      <c r="AL70" s="35"/>
    </row>
    <row r="71" spans="2:38" x14ac:dyDescent="0.25">
      <c r="B71" s="35" t="s">
        <v>15</v>
      </c>
      <c r="C71" s="35">
        <v>0</v>
      </c>
      <c r="D71" s="35">
        <v>0</v>
      </c>
      <c r="E71" s="35">
        <v>0</v>
      </c>
      <c r="F71" s="35">
        <v>0</v>
      </c>
      <c r="G71" s="35">
        <v>24</v>
      </c>
      <c r="H71" s="35">
        <v>68</v>
      </c>
      <c r="I71" s="35">
        <v>32</v>
      </c>
      <c r="J71" s="35">
        <v>13</v>
      </c>
      <c r="K71" s="35">
        <v>7</v>
      </c>
      <c r="L71" s="35">
        <v>4</v>
      </c>
      <c r="M71" s="35">
        <v>2</v>
      </c>
      <c r="N71" s="35">
        <v>3</v>
      </c>
      <c r="O71" s="35">
        <v>0</v>
      </c>
      <c r="P71" s="35">
        <v>0</v>
      </c>
      <c r="Q71" s="35">
        <v>0</v>
      </c>
      <c r="R71" s="35">
        <v>0</v>
      </c>
      <c r="S71" s="35">
        <v>153</v>
      </c>
      <c r="U71" s="35"/>
      <c r="V71" s="35"/>
      <c r="W71" s="35"/>
      <c r="X71" s="35"/>
      <c r="Y71" s="35"/>
      <c r="Z71" s="35"/>
      <c r="AA71" s="35"/>
      <c r="AB71" s="35"/>
      <c r="AC71" s="35"/>
      <c r="AD71" s="35"/>
      <c r="AE71" s="35"/>
      <c r="AF71" s="35"/>
      <c r="AG71" s="35"/>
      <c r="AH71" s="35"/>
      <c r="AI71" s="35"/>
      <c r="AJ71" s="35"/>
      <c r="AK71" s="35"/>
      <c r="AL71" s="35"/>
    </row>
    <row r="72" spans="2:38" x14ac:dyDescent="0.25">
      <c r="B72" s="35" t="s">
        <v>16</v>
      </c>
      <c r="C72" s="35">
        <v>0</v>
      </c>
      <c r="D72" s="35">
        <v>0</v>
      </c>
      <c r="E72" s="35">
        <v>0</v>
      </c>
      <c r="F72" s="35">
        <v>0</v>
      </c>
      <c r="G72" s="35">
        <v>0</v>
      </c>
      <c r="H72" s="35">
        <v>98</v>
      </c>
      <c r="I72" s="35">
        <v>0</v>
      </c>
      <c r="J72" s="35">
        <v>25</v>
      </c>
      <c r="K72" s="35">
        <v>15</v>
      </c>
      <c r="L72" s="35">
        <v>11</v>
      </c>
      <c r="M72" s="35">
        <v>3</v>
      </c>
      <c r="N72" s="35">
        <v>0</v>
      </c>
      <c r="O72" s="35">
        <v>0</v>
      </c>
      <c r="P72" s="35">
        <v>1</v>
      </c>
      <c r="Q72" s="35">
        <v>0</v>
      </c>
      <c r="R72" s="35">
        <v>0</v>
      </c>
      <c r="S72" s="35">
        <v>153</v>
      </c>
      <c r="U72" s="35"/>
      <c r="V72" s="35"/>
      <c r="W72" s="35"/>
      <c r="X72" s="35"/>
      <c r="Y72" s="35"/>
      <c r="Z72" s="35"/>
      <c r="AA72" s="35"/>
      <c r="AB72" s="35"/>
      <c r="AC72" s="35"/>
      <c r="AD72" s="35"/>
      <c r="AE72" s="35"/>
      <c r="AF72" s="35"/>
      <c r="AG72" s="35"/>
      <c r="AH72" s="35"/>
      <c r="AI72" s="35"/>
      <c r="AJ72" s="35"/>
      <c r="AK72" s="35"/>
      <c r="AL72" s="35"/>
    </row>
    <row r="73" spans="2:38" x14ac:dyDescent="0.25">
      <c r="B73" s="35" t="s">
        <v>17</v>
      </c>
      <c r="C73" s="35">
        <v>0</v>
      </c>
      <c r="D73" s="35">
        <v>0</v>
      </c>
      <c r="E73" s="35">
        <v>58</v>
      </c>
      <c r="F73" s="35">
        <v>0</v>
      </c>
      <c r="G73" s="35">
        <v>7</v>
      </c>
      <c r="H73" s="35">
        <v>1</v>
      </c>
      <c r="I73" s="35">
        <v>2</v>
      </c>
      <c r="J73" s="35">
        <v>2</v>
      </c>
      <c r="K73" s="35">
        <v>0</v>
      </c>
      <c r="L73" s="35">
        <v>1</v>
      </c>
      <c r="M73" s="35">
        <v>0</v>
      </c>
      <c r="N73" s="35">
        <v>82</v>
      </c>
      <c r="O73" s="35">
        <v>0</v>
      </c>
      <c r="P73" s="35">
        <v>0</v>
      </c>
      <c r="Q73" s="35">
        <v>0</v>
      </c>
      <c r="R73" s="35">
        <v>0</v>
      </c>
      <c r="S73" s="35">
        <v>153</v>
      </c>
      <c r="U73" s="35"/>
      <c r="V73" s="35"/>
      <c r="W73" s="35"/>
      <c r="X73" s="35"/>
      <c r="Y73" s="35"/>
      <c r="Z73" s="35"/>
      <c r="AA73" s="35"/>
      <c r="AB73" s="35"/>
      <c r="AC73" s="35"/>
      <c r="AD73" s="35"/>
      <c r="AE73" s="35"/>
      <c r="AF73" s="35"/>
      <c r="AG73" s="35"/>
      <c r="AH73" s="35"/>
      <c r="AI73" s="35"/>
      <c r="AJ73" s="35"/>
      <c r="AK73" s="35"/>
      <c r="AL73" s="35"/>
    </row>
    <row r="74" spans="2:38" x14ac:dyDescent="0.25">
      <c r="B74" s="35" t="s">
        <v>18</v>
      </c>
      <c r="C74" s="35">
        <v>0</v>
      </c>
      <c r="D74" s="35">
        <v>77</v>
      </c>
      <c r="E74" s="35">
        <v>8</v>
      </c>
      <c r="F74" s="35">
        <v>1</v>
      </c>
      <c r="G74" s="35">
        <v>13</v>
      </c>
      <c r="H74" s="35">
        <v>5</v>
      </c>
      <c r="I74" s="35">
        <v>0</v>
      </c>
      <c r="J74" s="35">
        <v>1</v>
      </c>
      <c r="K74" s="35">
        <v>11</v>
      </c>
      <c r="L74" s="35">
        <v>37</v>
      </c>
      <c r="M74" s="35">
        <v>0</v>
      </c>
      <c r="N74" s="35">
        <v>0</v>
      </c>
      <c r="O74" s="35">
        <v>0</v>
      </c>
      <c r="P74" s="35">
        <v>0</v>
      </c>
      <c r="Q74" s="35">
        <v>0</v>
      </c>
      <c r="R74" s="35">
        <v>0</v>
      </c>
      <c r="S74" s="35">
        <v>153</v>
      </c>
      <c r="U74" s="35"/>
      <c r="V74" s="35"/>
      <c r="W74" s="35"/>
      <c r="X74" s="35"/>
      <c r="Y74" s="35"/>
      <c r="Z74" s="35"/>
      <c r="AA74" s="35"/>
      <c r="AB74" s="35"/>
      <c r="AC74" s="35"/>
      <c r="AD74" s="35"/>
      <c r="AE74" s="35"/>
      <c r="AF74" s="35"/>
      <c r="AG74" s="35"/>
      <c r="AH74" s="35"/>
      <c r="AI74" s="35"/>
      <c r="AJ74" s="35"/>
      <c r="AK74" s="35"/>
      <c r="AL74" s="35"/>
    </row>
    <row r="75" spans="2:38" x14ac:dyDescent="0.25">
      <c r="B75" s="35" t="s">
        <v>19</v>
      </c>
      <c r="C75" s="35">
        <v>0</v>
      </c>
      <c r="D75" s="35">
        <v>85</v>
      </c>
      <c r="E75" s="35">
        <v>0</v>
      </c>
      <c r="F75" s="35">
        <v>1</v>
      </c>
      <c r="G75" s="35">
        <v>8</v>
      </c>
      <c r="H75" s="35">
        <v>7</v>
      </c>
      <c r="I75" s="35">
        <v>3</v>
      </c>
      <c r="J75" s="35">
        <v>2</v>
      </c>
      <c r="K75" s="35">
        <v>13</v>
      </c>
      <c r="L75" s="35">
        <v>17</v>
      </c>
      <c r="M75" s="35">
        <v>17</v>
      </c>
      <c r="N75" s="35">
        <v>0</v>
      </c>
      <c r="O75" s="35">
        <v>0</v>
      </c>
      <c r="P75" s="35">
        <v>0</v>
      </c>
      <c r="Q75" s="35">
        <v>0</v>
      </c>
      <c r="R75" s="35">
        <v>0</v>
      </c>
      <c r="S75" s="35">
        <v>153</v>
      </c>
      <c r="U75" s="35"/>
      <c r="V75" s="35"/>
      <c r="W75" s="35"/>
      <c r="X75" s="35"/>
      <c r="Y75" s="35"/>
      <c r="Z75" s="35"/>
      <c r="AA75" s="35"/>
      <c r="AB75" s="35"/>
      <c r="AC75" s="35"/>
      <c r="AD75" s="35"/>
      <c r="AE75" s="35"/>
      <c r="AF75" s="35"/>
      <c r="AG75" s="35"/>
      <c r="AH75" s="35"/>
      <c r="AI75" s="35"/>
      <c r="AJ75" s="35"/>
      <c r="AK75" s="35"/>
      <c r="AL75" s="35"/>
    </row>
    <row r="76" spans="2:38" x14ac:dyDescent="0.25">
      <c r="B76" s="35" t="s">
        <v>20</v>
      </c>
      <c r="C76" s="35">
        <v>0</v>
      </c>
      <c r="D76" s="35">
        <v>4</v>
      </c>
      <c r="E76" s="35">
        <v>44</v>
      </c>
      <c r="F76" s="35">
        <v>38</v>
      </c>
      <c r="G76" s="35">
        <v>1</v>
      </c>
      <c r="H76" s="35">
        <v>8</v>
      </c>
      <c r="I76" s="35">
        <v>6</v>
      </c>
      <c r="J76" s="35">
        <v>3</v>
      </c>
      <c r="K76" s="35">
        <v>1</v>
      </c>
      <c r="L76" s="35">
        <v>48</v>
      </c>
      <c r="M76" s="35">
        <v>0</v>
      </c>
      <c r="N76" s="35">
        <v>0</v>
      </c>
      <c r="O76" s="35">
        <v>0</v>
      </c>
      <c r="P76" s="35">
        <v>0</v>
      </c>
      <c r="Q76" s="35">
        <v>0</v>
      </c>
      <c r="R76" s="35">
        <v>0</v>
      </c>
      <c r="S76" s="35">
        <v>153</v>
      </c>
      <c r="U76" s="35"/>
      <c r="V76" s="35"/>
      <c r="W76" s="35"/>
      <c r="X76" s="35"/>
      <c r="Y76" s="35"/>
      <c r="Z76" s="35"/>
      <c r="AA76" s="35"/>
      <c r="AB76" s="35"/>
      <c r="AC76" s="35"/>
      <c r="AD76" s="35"/>
      <c r="AE76" s="35"/>
      <c r="AF76" s="35"/>
      <c r="AG76" s="35"/>
      <c r="AH76" s="35"/>
      <c r="AI76" s="35"/>
      <c r="AJ76" s="35"/>
      <c r="AK76" s="35"/>
      <c r="AL76" s="35"/>
    </row>
    <row r="77" spans="2:38" x14ac:dyDescent="0.25">
      <c r="B77" s="35" t="s">
        <v>21</v>
      </c>
      <c r="C77" s="35">
        <v>0</v>
      </c>
      <c r="D77" s="35">
        <v>0</v>
      </c>
      <c r="E77" s="35">
        <v>0</v>
      </c>
      <c r="F77" s="35">
        <v>0</v>
      </c>
      <c r="G77" s="35">
        <v>3</v>
      </c>
      <c r="H77" s="35">
        <v>26</v>
      </c>
      <c r="I77" s="35">
        <v>47</v>
      </c>
      <c r="J77" s="35">
        <v>14</v>
      </c>
      <c r="K77" s="35">
        <v>15</v>
      </c>
      <c r="L77" s="35">
        <v>18</v>
      </c>
      <c r="M77" s="35">
        <v>30</v>
      </c>
      <c r="N77" s="35">
        <v>0</v>
      </c>
      <c r="O77" s="35">
        <v>0</v>
      </c>
      <c r="P77" s="35">
        <v>0</v>
      </c>
      <c r="Q77" s="35">
        <v>0</v>
      </c>
      <c r="R77" s="35">
        <v>0</v>
      </c>
      <c r="S77" s="35">
        <v>153</v>
      </c>
      <c r="U77" s="35"/>
      <c r="V77" s="35"/>
      <c r="W77" s="35"/>
      <c r="X77" s="35"/>
      <c r="Y77" s="35"/>
      <c r="Z77" s="35"/>
      <c r="AA77" s="35"/>
      <c r="AB77" s="35"/>
      <c r="AC77" s="35"/>
      <c r="AD77" s="35"/>
      <c r="AE77" s="35"/>
      <c r="AF77" s="35"/>
      <c r="AG77" s="35"/>
      <c r="AH77" s="35"/>
      <c r="AI77" s="35"/>
      <c r="AJ77" s="35"/>
      <c r="AK77" s="35"/>
      <c r="AL77" s="35"/>
    </row>
    <row r="78" spans="2:38" x14ac:dyDescent="0.25">
      <c r="B78" s="35" t="s">
        <v>22</v>
      </c>
      <c r="C78" s="35">
        <v>0</v>
      </c>
      <c r="D78" s="35">
        <v>86</v>
      </c>
      <c r="E78" s="35">
        <v>0</v>
      </c>
      <c r="F78" s="35">
        <v>61</v>
      </c>
      <c r="G78" s="35">
        <v>6</v>
      </c>
      <c r="H78" s="35">
        <v>0</v>
      </c>
      <c r="I78" s="35">
        <v>0</v>
      </c>
      <c r="J78" s="35">
        <v>0</v>
      </c>
      <c r="K78" s="35">
        <v>0</v>
      </c>
      <c r="L78" s="35">
        <v>0</v>
      </c>
      <c r="M78" s="35">
        <v>0</v>
      </c>
      <c r="N78" s="35">
        <v>0</v>
      </c>
      <c r="O78" s="35">
        <v>0</v>
      </c>
      <c r="P78" s="35">
        <v>0</v>
      </c>
      <c r="Q78" s="35">
        <v>0</v>
      </c>
      <c r="R78" s="35">
        <v>0</v>
      </c>
      <c r="S78" s="35">
        <v>153</v>
      </c>
      <c r="U78" s="35"/>
      <c r="V78" s="35"/>
      <c r="W78" s="35"/>
      <c r="X78" s="35"/>
      <c r="Y78" s="35"/>
      <c r="Z78" s="35"/>
      <c r="AA78" s="35"/>
      <c r="AB78" s="35"/>
      <c r="AC78" s="35"/>
      <c r="AD78" s="35"/>
      <c r="AE78" s="35"/>
      <c r="AF78" s="35"/>
      <c r="AG78" s="35"/>
      <c r="AH78" s="35"/>
      <c r="AI78" s="35"/>
      <c r="AJ78" s="35"/>
      <c r="AK78" s="35"/>
      <c r="AL78" s="35"/>
    </row>
    <row r="79" spans="2:38" x14ac:dyDescent="0.25">
      <c r="B79" s="35" t="s">
        <v>71</v>
      </c>
      <c r="C79" s="35">
        <v>0</v>
      </c>
      <c r="D79" s="35">
        <v>0</v>
      </c>
      <c r="E79" s="35">
        <v>0</v>
      </c>
      <c r="F79" s="35">
        <v>0</v>
      </c>
      <c r="G79" s="35">
        <v>0</v>
      </c>
      <c r="H79" s="35">
        <v>4</v>
      </c>
      <c r="I79" s="35">
        <v>0</v>
      </c>
      <c r="J79" s="35">
        <v>59</v>
      </c>
      <c r="K79" s="35">
        <v>84</v>
      </c>
      <c r="L79" s="35">
        <v>5</v>
      </c>
      <c r="M79" s="35">
        <v>1</v>
      </c>
      <c r="N79" s="35">
        <v>0</v>
      </c>
      <c r="O79" s="35">
        <v>0</v>
      </c>
      <c r="P79" s="35">
        <v>0</v>
      </c>
      <c r="Q79" s="35">
        <v>0</v>
      </c>
      <c r="R79" s="35">
        <v>0</v>
      </c>
      <c r="S79" s="35">
        <v>153</v>
      </c>
    </row>
    <row r="80" spans="2:38" x14ac:dyDescent="0.25">
      <c r="B80" s="35" t="s">
        <v>75</v>
      </c>
      <c r="C80" s="35">
        <v>0</v>
      </c>
      <c r="D80" s="35">
        <v>0</v>
      </c>
      <c r="E80" s="35">
        <v>31</v>
      </c>
      <c r="F80" s="35">
        <v>0</v>
      </c>
      <c r="G80" s="35">
        <v>20</v>
      </c>
      <c r="H80" s="35">
        <v>11</v>
      </c>
      <c r="I80" s="35">
        <v>16</v>
      </c>
      <c r="J80" s="35">
        <v>13</v>
      </c>
      <c r="K80" s="35">
        <v>17</v>
      </c>
      <c r="L80" s="35">
        <v>8</v>
      </c>
      <c r="M80" s="35">
        <v>4</v>
      </c>
      <c r="N80" s="35">
        <v>30</v>
      </c>
      <c r="O80" s="35">
        <v>0</v>
      </c>
      <c r="P80" s="35">
        <v>0</v>
      </c>
      <c r="Q80" s="35">
        <v>0</v>
      </c>
      <c r="R80" s="35">
        <v>0</v>
      </c>
      <c r="S80" s="35">
        <v>150</v>
      </c>
    </row>
    <row r="81" spans="1:19" x14ac:dyDescent="0.25">
      <c r="A81" s="35"/>
      <c r="B81" s="35" t="s">
        <v>76</v>
      </c>
      <c r="C81" s="35">
        <v>0</v>
      </c>
      <c r="D81" s="35">
        <v>0</v>
      </c>
      <c r="E81" s="35">
        <v>0</v>
      </c>
      <c r="F81" s="35">
        <v>143</v>
      </c>
      <c r="G81" s="35">
        <v>0</v>
      </c>
      <c r="H81" s="35">
        <v>9</v>
      </c>
      <c r="I81" s="35">
        <v>1</v>
      </c>
      <c r="J81" s="35">
        <v>0</v>
      </c>
      <c r="K81" s="35">
        <v>0</v>
      </c>
      <c r="L81" s="35">
        <v>0</v>
      </c>
      <c r="M81" s="35">
        <v>0</v>
      </c>
      <c r="N81" s="35">
        <v>0</v>
      </c>
      <c r="O81" s="35">
        <v>0</v>
      </c>
      <c r="P81" s="35">
        <v>0</v>
      </c>
      <c r="Q81" s="35">
        <v>0</v>
      </c>
      <c r="R81" s="35">
        <v>0</v>
      </c>
      <c r="S81" s="35">
        <v>153</v>
      </c>
    </row>
    <row r="82" spans="1:19" x14ac:dyDescent="0.25">
      <c r="A82" s="35"/>
      <c r="B82" s="35"/>
      <c r="C82" s="35"/>
      <c r="D82" s="35"/>
      <c r="E82" s="35"/>
      <c r="F82" s="35"/>
      <c r="G82" s="35"/>
      <c r="H82" s="35"/>
      <c r="I82" s="35"/>
      <c r="J82" s="35"/>
      <c r="K82" s="35"/>
      <c r="L82" s="35"/>
      <c r="M82" s="35"/>
      <c r="N82" s="35"/>
      <c r="O82" s="35"/>
      <c r="P82" s="35"/>
      <c r="Q82" s="35"/>
      <c r="R82" s="35"/>
      <c r="S82" s="35"/>
    </row>
    <row r="83" spans="1:19" x14ac:dyDescent="0.25">
      <c r="A83" t="s">
        <v>74</v>
      </c>
    </row>
    <row r="84" spans="1:19" x14ac:dyDescent="0.25">
      <c r="B84" s="35" t="s">
        <v>0</v>
      </c>
      <c r="C84" s="35">
        <v>1.5625E-2</v>
      </c>
      <c r="D84" s="35">
        <v>3.125E-2</v>
      </c>
      <c r="E84" s="35">
        <v>6.25E-2</v>
      </c>
      <c r="F84" s="35">
        <v>0.125</v>
      </c>
      <c r="G84" s="35">
        <v>0.25</v>
      </c>
      <c r="H84" s="35">
        <v>0.5</v>
      </c>
      <c r="I84" s="35">
        <v>1</v>
      </c>
      <c r="J84" s="35">
        <v>2</v>
      </c>
      <c r="K84" s="35">
        <v>4</v>
      </c>
      <c r="L84" s="35">
        <v>8</v>
      </c>
      <c r="M84" s="35">
        <v>16</v>
      </c>
      <c r="N84" s="35">
        <v>32</v>
      </c>
      <c r="O84" s="35">
        <v>64</v>
      </c>
      <c r="P84" s="35">
        <v>128</v>
      </c>
      <c r="Q84" s="35">
        <v>256</v>
      </c>
      <c r="R84" s="35">
        <v>512</v>
      </c>
      <c r="S84" s="35" t="s">
        <v>1</v>
      </c>
    </row>
    <row r="85" spans="1:19" x14ac:dyDescent="0.25">
      <c r="B85" s="35" t="s">
        <v>2</v>
      </c>
      <c r="C85" s="35">
        <v>0</v>
      </c>
      <c r="D85" s="35">
        <v>0</v>
      </c>
      <c r="E85" s="35">
        <v>0</v>
      </c>
      <c r="F85" s="35">
        <v>0</v>
      </c>
      <c r="G85" s="35">
        <v>0</v>
      </c>
      <c r="H85" s="35">
        <v>0</v>
      </c>
      <c r="I85" s="35">
        <v>0</v>
      </c>
      <c r="J85" s="35">
        <v>0</v>
      </c>
      <c r="K85" s="35">
        <v>0</v>
      </c>
      <c r="L85" s="35">
        <v>0</v>
      </c>
      <c r="M85" s="35">
        <v>6</v>
      </c>
      <c r="N85" s="35">
        <v>7</v>
      </c>
      <c r="O85" s="35">
        <v>21</v>
      </c>
      <c r="P85" s="35">
        <v>0</v>
      </c>
      <c r="Q85" s="35">
        <v>0</v>
      </c>
      <c r="R85" s="35">
        <v>0</v>
      </c>
      <c r="S85" s="35">
        <v>34</v>
      </c>
    </row>
    <row r="86" spans="1:19" x14ac:dyDescent="0.25">
      <c r="B86" s="35" t="s">
        <v>3</v>
      </c>
      <c r="C86" s="35">
        <v>0</v>
      </c>
      <c r="D86" s="35">
        <v>0</v>
      </c>
      <c r="E86" s="35">
        <v>0</v>
      </c>
      <c r="F86" s="35">
        <v>0</v>
      </c>
      <c r="G86" s="35">
        <v>0</v>
      </c>
      <c r="H86" s="35">
        <v>0</v>
      </c>
      <c r="I86" s="35">
        <v>7</v>
      </c>
      <c r="J86" s="35">
        <v>6</v>
      </c>
      <c r="K86" s="35">
        <v>3</v>
      </c>
      <c r="L86" s="35">
        <v>5</v>
      </c>
      <c r="M86" s="35">
        <v>2</v>
      </c>
      <c r="N86" s="35">
        <v>1</v>
      </c>
      <c r="O86" s="35">
        <v>14</v>
      </c>
      <c r="P86" s="35">
        <v>0</v>
      </c>
      <c r="Q86" s="35">
        <v>0</v>
      </c>
      <c r="R86" s="35">
        <v>0</v>
      </c>
      <c r="S86" s="35">
        <v>38</v>
      </c>
    </row>
    <row r="87" spans="1:19" x14ac:dyDescent="0.25">
      <c r="B87" s="35" t="s">
        <v>4</v>
      </c>
      <c r="C87" s="35">
        <v>0</v>
      </c>
      <c r="D87" s="35">
        <v>0</v>
      </c>
      <c r="E87" s="35">
        <v>0</v>
      </c>
      <c r="F87" s="35">
        <v>0</v>
      </c>
      <c r="G87" s="35">
        <v>0</v>
      </c>
      <c r="H87" s="35">
        <v>0</v>
      </c>
      <c r="I87" s="35">
        <v>0</v>
      </c>
      <c r="J87" s="35">
        <v>4</v>
      </c>
      <c r="K87" s="35">
        <v>5</v>
      </c>
      <c r="L87" s="35">
        <v>8</v>
      </c>
      <c r="M87" s="35">
        <v>1</v>
      </c>
      <c r="N87" s="35">
        <v>1</v>
      </c>
      <c r="O87" s="35">
        <v>0</v>
      </c>
      <c r="P87" s="35">
        <v>19</v>
      </c>
      <c r="Q87" s="35">
        <v>0</v>
      </c>
      <c r="R87" s="35">
        <v>1</v>
      </c>
      <c r="S87" s="35">
        <v>39</v>
      </c>
    </row>
    <row r="88" spans="1:19" x14ac:dyDescent="0.25">
      <c r="B88" s="35" t="s">
        <v>5</v>
      </c>
      <c r="C88" s="35">
        <v>0</v>
      </c>
      <c r="D88" s="35">
        <v>0</v>
      </c>
      <c r="E88" s="35">
        <v>0</v>
      </c>
      <c r="F88" s="35">
        <v>0</v>
      </c>
      <c r="G88" s="35">
        <v>4</v>
      </c>
      <c r="H88" s="35">
        <v>0</v>
      </c>
      <c r="I88" s="35">
        <v>8</v>
      </c>
      <c r="J88" s="35">
        <v>7</v>
      </c>
      <c r="K88" s="35">
        <v>4</v>
      </c>
      <c r="L88" s="35">
        <v>4</v>
      </c>
      <c r="M88" s="35">
        <v>1</v>
      </c>
      <c r="N88" s="35">
        <v>1</v>
      </c>
      <c r="O88" s="35">
        <v>0</v>
      </c>
      <c r="P88" s="35">
        <v>10</v>
      </c>
      <c r="Q88" s="35">
        <v>0</v>
      </c>
      <c r="R88" s="35">
        <v>0</v>
      </c>
      <c r="S88" s="35">
        <v>39</v>
      </c>
    </row>
    <row r="89" spans="1:19" x14ac:dyDescent="0.25">
      <c r="B89" s="35" t="s">
        <v>6</v>
      </c>
      <c r="C89" s="35">
        <v>0</v>
      </c>
      <c r="D89" s="35">
        <v>0</v>
      </c>
      <c r="E89" s="35">
        <v>0</v>
      </c>
      <c r="F89" s="35">
        <v>28</v>
      </c>
      <c r="G89" s="35">
        <v>0</v>
      </c>
      <c r="H89" s="35">
        <v>3</v>
      </c>
      <c r="I89" s="35">
        <v>0</v>
      </c>
      <c r="J89" s="35">
        <v>0</v>
      </c>
      <c r="K89" s="35">
        <v>0</v>
      </c>
      <c r="L89" s="35">
        <v>0</v>
      </c>
      <c r="M89" s="35">
        <v>2</v>
      </c>
      <c r="N89" s="35">
        <v>5</v>
      </c>
      <c r="O89" s="35">
        <v>0</v>
      </c>
      <c r="P89" s="35">
        <v>0</v>
      </c>
      <c r="Q89" s="35">
        <v>0</v>
      </c>
      <c r="R89" s="35">
        <v>0</v>
      </c>
      <c r="S89" s="35">
        <v>38</v>
      </c>
    </row>
    <row r="90" spans="1:19" x14ac:dyDescent="0.25">
      <c r="B90" s="35" t="s">
        <v>7</v>
      </c>
      <c r="C90" s="35">
        <v>0</v>
      </c>
      <c r="D90" s="35">
        <v>19</v>
      </c>
      <c r="E90" s="35">
        <v>0</v>
      </c>
      <c r="F90" s="35">
        <v>5</v>
      </c>
      <c r="G90" s="35">
        <v>3</v>
      </c>
      <c r="H90" s="35">
        <v>3</v>
      </c>
      <c r="I90" s="35">
        <v>1</v>
      </c>
      <c r="J90" s="35">
        <v>0</v>
      </c>
      <c r="K90" s="35">
        <v>0</v>
      </c>
      <c r="L90" s="35">
        <v>0</v>
      </c>
      <c r="M90" s="35">
        <v>7</v>
      </c>
      <c r="N90" s="35">
        <v>0</v>
      </c>
      <c r="O90" s="35">
        <v>1</v>
      </c>
      <c r="P90" s="35">
        <v>0</v>
      </c>
      <c r="Q90" s="35">
        <v>0</v>
      </c>
      <c r="R90" s="35">
        <v>0</v>
      </c>
      <c r="S90" s="35">
        <v>39</v>
      </c>
    </row>
    <row r="91" spans="1:19" x14ac:dyDescent="0.25">
      <c r="B91" s="35" t="s">
        <v>8</v>
      </c>
      <c r="C91" s="35">
        <v>0</v>
      </c>
      <c r="D91" s="35">
        <v>0</v>
      </c>
      <c r="E91" s="35">
        <v>0</v>
      </c>
      <c r="F91" s="35">
        <v>22</v>
      </c>
      <c r="G91" s="35">
        <v>0</v>
      </c>
      <c r="H91" s="35">
        <v>4</v>
      </c>
      <c r="I91" s="35">
        <v>1</v>
      </c>
      <c r="J91" s="35">
        <v>0</v>
      </c>
      <c r="K91" s="35">
        <v>5</v>
      </c>
      <c r="L91" s="35">
        <v>1</v>
      </c>
      <c r="M91" s="35">
        <v>2</v>
      </c>
      <c r="N91" s="35">
        <v>1</v>
      </c>
      <c r="O91" s="35">
        <v>3</v>
      </c>
      <c r="P91" s="35">
        <v>0</v>
      </c>
      <c r="Q91" s="35">
        <v>0</v>
      </c>
      <c r="R91" s="35">
        <v>0</v>
      </c>
      <c r="S91" s="35">
        <v>39</v>
      </c>
    </row>
    <row r="92" spans="1:19" x14ac:dyDescent="0.25">
      <c r="B92" s="35" t="s">
        <v>9</v>
      </c>
      <c r="C92" s="35">
        <v>0</v>
      </c>
      <c r="D92" s="35">
        <v>0</v>
      </c>
      <c r="E92" s="35">
        <v>0</v>
      </c>
      <c r="F92" s="35">
        <v>0</v>
      </c>
      <c r="G92" s="35">
        <v>0</v>
      </c>
      <c r="H92" s="35">
        <v>2</v>
      </c>
      <c r="I92" s="35">
        <v>9</v>
      </c>
      <c r="J92" s="35">
        <v>4</v>
      </c>
      <c r="K92" s="35">
        <v>7</v>
      </c>
      <c r="L92" s="35">
        <v>5</v>
      </c>
      <c r="M92" s="35">
        <v>2</v>
      </c>
      <c r="N92" s="35">
        <v>2</v>
      </c>
      <c r="O92" s="35">
        <v>7</v>
      </c>
      <c r="P92" s="35">
        <v>0</v>
      </c>
      <c r="Q92" s="35">
        <v>0</v>
      </c>
      <c r="R92" s="35">
        <v>0</v>
      </c>
      <c r="S92" s="35">
        <v>38</v>
      </c>
    </row>
    <row r="93" spans="1:19" x14ac:dyDescent="0.25">
      <c r="B93" s="35" t="s">
        <v>10</v>
      </c>
      <c r="C93" s="35">
        <v>0</v>
      </c>
      <c r="D93" s="35">
        <v>0</v>
      </c>
      <c r="E93" s="35">
        <v>12</v>
      </c>
      <c r="F93" s="35">
        <v>1</v>
      </c>
      <c r="G93" s="35">
        <v>19</v>
      </c>
      <c r="H93" s="35">
        <v>3</v>
      </c>
      <c r="I93" s="35">
        <v>1</v>
      </c>
      <c r="J93" s="35">
        <v>2</v>
      </c>
      <c r="K93" s="35">
        <v>0</v>
      </c>
      <c r="L93" s="35">
        <v>0</v>
      </c>
      <c r="M93" s="35">
        <v>0</v>
      </c>
      <c r="N93" s="35">
        <v>1</v>
      </c>
      <c r="O93" s="35">
        <v>0</v>
      </c>
      <c r="P93" s="35">
        <v>0</v>
      </c>
      <c r="Q93" s="35">
        <v>0</v>
      </c>
      <c r="R93" s="35">
        <v>0</v>
      </c>
      <c r="S93" s="35">
        <v>39</v>
      </c>
    </row>
    <row r="94" spans="1:19" x14ac:dyDescent="0.25">
      <c r="B94" s="35" t="s">
        <v>11</v>
      </c>
      <c r="C94" s="35">
        <v>0</v>
      </c>
      <c r="D94" s="35">
        <v>1</v>
      </c>
      <c r="E94" s="35">
        <v>34</v>
      </c>
      <c r="F94" s="35">
        <v>0</v>
      </c>
      <c r="G94" s="35">
        <v>1</v>
      </c>
      <c r="H94" s="35">
        <v>1</v>
      </c>
      <c r="I94" s="35">
        <v>1</v>
      </c>
      <c r="J94" s="35">
        <v>0</v>
      </c>
      <c r="K94" s="35">
        <v>0</v>
      </c>
      <c r="L94" s="35">
        <v>0</v>
      </c>
      <c r="M94" s="35">
        <v>0</v>
      </c>
      <c r="N94" s="35">
        <v>1</v>
      </c>
      <c r="O94" s="35">
        <v>0</v>
      </c>
      <c r="P94" s="35">
        <v>0</v>
      </c>
      <c r="Q94" s="35">
        <v>0</v>
      </c>
      <c r="R94" s="35">
        <v>0</v>
      </c>
      <c r="S94" s="35">
        <v>39</v>
      </c>
    </row>
    <row r="95" spans="1:19" x14ac:dyDescent="0.25">
      <c r="B95" s="35" t="s">
        <v>12</v>
      </c>
      <c r="C95" s="35">
        <v>0</v>
      </c>
      <c r="D95" s="35">
        <v>0</v>
      </c>
      <c r="E95" s="35">
        <v>0</v>
      </c>
      <c r="F95" s="35">
        <v>1</v>
      </c>
      <c r="G95" s="35">
        <v>21</v>
      </c>
      <c r="H95" s="35">
        <v>10</v>
      </c>
      <c r="I95" s="35">
        <v>3</v>
      </c>
      <c r="J95" s="35">
        <v>2</v>
      </c>
      <c r="K95" s="35">
        <v>0</v>
      </c>
      <c r="L95" s="35">
        <v>0</v>
      </c>
      <c r="M95" s="35">
        <v>1</v>
      </c>
      <c r="N95" s="35">
        <v>0</v>
      </c>
      <c r="O95" s="35">
        <v>0</v>
      </c>
      <c r="P95" s="35">
        <v>0</v>
      </c>
      <c r="Q95" s="35">
        <v>0</v>
      </c>
      <c r="R95" s="35">
        <v>0</v>
      </c>
      <c r="S95" s="35">
        <v>38</v>
      </c>
    </row>
    <row r="96" spans="1:19" x14ac:dyDescent="0.25">
      <c r="B96" s="35" t="s">
        <v>13</v>
      </c>
      <c r="C96" s="35">
        <v>0</v>
      </c>
      <c r="D96" s="35">
        <v>0</v>
      </c>
      <c r="E96" s="35">
        <v>0</v>
      </c>
      <c r="F96" s="35">
        <v>0</v>
      </c>
      <c r="G96" s="35">
        <v>16</v>
      </c>
      <c r="H96" s="35">
        <v>0</v>
      </c>
      <c r="I96" s="35">
        <v>14</v>
      </c>
      <c r="J96" s="35">
        <v>3</v>
      </c>
      <c r="K96" s="35">
        <v>4</v>
      </c>
      <c r="L96" s="35">
        <v>0</v>
      </c>
      <c r="M96" s="35">
        <v>0</v>
      </c>
      <c r="N96" s="35">
        <v>0</v>
      </c>
      <c r="O96" s="35">
        <v>0</v>
      </c>
      <c r="P96" s="35">
        <v>1</v>
      </c>
      <c r="Q96" s="35">
        <v>0</v>
      </c>
      <c r="R96" s="35">
        <v>0</v>
      </c>
      <c r="S96" s="35">
        <v>38</v>
      </c>
    </row>
    <row r="97" spans="1:54" x14ac:dyDescent="0.25">
      <c r="B97" s="35" t="s">
        <v>14</v>
      </c>
      <c r="C97" s="35">
        <v>0</v>
      </c>
      <c r="D97" s="35">
        <v>0</v>
      </c>
      <c r="E97" s="35">
        <v>2</v>
      </c>
      <c r="F97" s="35">
        <v>0</v>
      </c>
      <c r="G97" s="35">
        <v>32</v>
      </c>
      <c r="H97" s="35">
        <v>3</v>
      </c>
      <c r="I97" s="35">
        <v>1</v>
      </c>
      <c r="J97" s="35">
        <v>0</v>
      </c>
      <c r="K97" s="35">
        <v>0</v>
      </c>
      <c r="L97" s="35">
        <v>0</v>
      </c>
      <c r="M97" s="35">
        <v>1</v>
      </c>
      <c r="N97" s="35">
        <v>0</v>
      </c>
      <c r="O97" s="35">
        <v>0</v>
      </c>
      <c r="P97" s="35">
        <v>0</v>
      </c>
      <c r="Q97" s="35">
        <v>0</v>
      </c>
      <c r="R97" s="35">
        <v>0</v>
      </c>
      <c r="S97" s="35">
        <v>39</v>
      </c>
    </row>
    <row r="98" spans="1:54" x14ac:dyDescent="0.25">
      <c r="B98" s="35" t="s">
        <v>15</v>
      </c>
      <c r="C98" s="35">
        <v>0</v>
      </c>
      <c r="D98" s="35">
        <v>0</v>
      </c>
      <c r="E98" s="35">
        <v>0</v>
      </c>
      <c r="F98" s="35">
        <v>0</v>
      </c>
      <c r="G98" s="35">
        <v>21</v>
      </c>
      <c r="H98" s="35">
        <v>11</v>
      </c>
      <c r="I98" s="35">
        <v>0</v>
      </c>
      <c r="J98" s="35">
        <v>0</v>
      </c>
      <c r="K98" s="35">
        <v>2</v>
      </c>
      <c r="L98" s="35">
        <v>1</v>
      </c>
      <c r="M98" s="35">
        <v>2</v>
      </c>
      <c r="N98" s="35">
        <v>1</v>
      </c>
      <c r="O98" s="35">
        <v>0</v>
      </c>
      <c r="P98" s="35">
        <v>0</v>
      </c>
      <c r="Q98" s="35">
        <v>0</v>
      </c>
      <c r="R98" s="35">
        <v>0</v>
      </c>
      <c r="S98" s="35">
        <v>38</v>
      </c>
    </row>
    <row r="99" spans="1:54" x14ac:dyDescent="0.25">
      <c r="B99" s="35" t="s">
        <v>16</v>
      </c>
      <c r="C99" s="35">
        <v>0</v>
      </c>
      <c r="D99" s="35">
        <v>0</v>
      </c>
      <c r="E99" s="35">
        <v>0</v>
      </c>
      <c r="F99" s="35">
        <v>0</v>
      </c>
      <c r="G99" s="35">
        <v>0</v>
      </c>
      <c r="H99" s="35">
        <v>0</v>
      </c>
      <c r="I99" s="35">
        <v>0</v>
      </c>
      <c r="J99" s="35">
        <v>0</v>
      </c>
      <c r="K99" s="35">
        <v>5</v>
      </c>
      <c r="L99" s="35">
        <v>9</v>
      </c>
      <c r="M99" s="35">
        <v>11</v>
      </c>
      <c r="N99" s="35">
        <v>4</v>
      </c>
      <c r="O99" s="35">
        <v>7</v>
      </c>
      <c r="P99" s="35">
        <v>2</v>
      </c>
      <c r="Q99" s="35">
        <v>1</v>
      </c>
      <c r="R99" s="35">
        <v>0</v>
      </c>
      <c r="S99" s="35">
        <v>39</v>
      </c>
    </row>
    <row r="100" spans="1:54" x14ac:dyDescent="0.25">
      <c r="B100" s="35" t="s">
        <v>17</v>
      </c>
      <c r="C100" s="35">
        <v>0</v>
      </c>
      <c r="D100" s="35">
        <v>0</v>
      </c>
      <c r="E100" s="35">
        <v>21</v>
      </c>
      <c r="F100" s="35">
        <v>0</v>
      </c>
      <c r="G100" s="35">
        <v>4</v>
      </c>
      <c r="H100" s="35">
        <v>1</v>
      </c>
      <c r="I100" s="35">
        <v>0</v>
      </c>
      <c r="J100" s="35">
        <v>0</v>
      </c>
      <c r="K100" s="35">
        <v>1</v>
      </c>
      <c r="L100" s="35">
        <v>0</v>
      </c>
      <c r="M100" s="35">
        <v>0</v>
      </c>
      <c r="N100" s="35">
        <v>11</v>
      </c>
      <c r="O100" s="35">
        <v>0</v>
      </c>
      <c r="P100" s="35">
        <v>0</v>
      </c>
      <c r="Q100" s="35">
        <v>0</v>
      </c>
      <c r="R100" s="35">
        <v>0</v>
      </c>
      <c r="S100" s="35">
        <v>38</v>
      </c>
    </row>
    <row r="101" spans="1:54" x14ac:dyDescent="0.25">
      <c r="B101" s="35" t="s">
        <v>18</v>
      </c>
      <c r="C101" s="35">
        <v>0</v>
      </c>
      <c r="D101" s="35">
        <v>5</v>
      </c>
      <c r="E101" s="35">
        <v>17</v>
      </c>
      <c r="F101" s="35">
        <v>4</v>
      </c>
      <c r="G101" s="35">
        <v>4</v>
      </c>
      <c r="H101" s="35">
        <v>2</v>
      </c>
      <c r="I101" s="35">
        <v>0</v>
      </c>
      <c r="J101" s="35">
        <v>2</v>
      </c>
      <c r="K101" s="35">
        <v>2</v>
      </c>
      <c r="L101" s="35">
        <v>3</v>
      </c>
      <c r="M101" s="35">
        <v>0</v>
      </c>
      <c r="N101" s="35">
        <v>0</v>
      </c>
      <c r="O101" s="35">
        <v>0</v>
      </c>
      <c r="P101" s="35">
        <v>0</v>
      </c>
      <c r="Q101" s="35">
        <v>0</v>
      </c>
      <c r="R101" s="35">
        <v>0</v>
      </c>
      <c r="S101" s="35">
        <v>39</v>
      </c>
    </row>
    <row r="102" spans="1:54" x14ac:dyDescent="0.25">
      <c r="B102" s="35" t="s">
        <v>19</v>
      </c>
      <c r="C102" s="35">
        <v>0</v>
      </c>
      <c r="D102" s="35">
        <v>22</v>
      </c>
      <c r="E102" s="35">
        <v>0</v>
      </c>
      <c r="F102" s="35">
        <v>3</v>
      </c>
      <c r="G102" s="35">
        <v>2</v>
      </c>
      <c r="H102" s="35">
        <v>6</v>
      </c>
      <c r="I102" s="35">
        <v>2</v>
      </c>
      <c r="J102" s="35">
        <v>0</v>
      </c>
      <c r="K102" s="35">
        <v>2</v>
      </c>
      <c r="L102" s="35">
        <v>0</v>
      </c>
      <c r="M102" s="35">
        <v>1</v>
      </c>
      <c r="N102" s="35">
        <v>0</v>
      </c>
      <c r="O102" s="35">
        <v>0</v>
      </c>
      <c r="P102" s="35">
        <v>0</v>
      </c>
      <c r="Q102" s="35">
        <v>0</v>
      </c>
      <c r="R102" s="35">
        <v>0</v>
      </c>
      <c r="S102" s="35">
        <v>38</v>
      </c>
    </row>
    <row r="103" spans="1:54" x14ac:dyDescent="0.25">
      <c r="B103" s="35" t="s">
        <v>20</v>
      </c>
      <c r="C103" s="35">
        <v>0</v>
      </c>
      <c r="D103" s="35">
        <v>1</v>
      </c>
      <c r="E103" s="35">
        <v>1</v>
      </c>
      <c r="F103" s="35">
        <v>16</v>
      </c>
      <c r="G103" s="35">
        <v>3</v>
      </c>
      <c r="H103" s="35">
        <v>6</v>
      </c>
      <c r="I103" s="35">
        <v>4</v>
      </c>
      <c r="J103" s="35">
        <v>4</v>
      </c>
      <c r="K103" s="35">
        <v>1</v>
      </c>
      <c r="L103" s="35">
        <v>2</v>
      </c>
      <c r="M103" s="35">
        <v>0</v>
      </c>
      <c r="N103" s="35">
        <v>0</v>
      </c>
      <c r="O103" s="35">
        <v>0</v>
      </c>
      <c r="P103" s="35">
        <v>0</v>
      </c>
      <c r="Q103" s="35">
        <v>0</v>
      </c>
      <c r="R103" s="35">
        <v>0</v>
      </c>
      <c r="S103" s="35">
        <v>38</v>
      </c>
    </row>
    <row r="104" spans="1:54" x14ac:dyDescent="0.25">
      <c r="B104" s="35" t="s">
        <v>21</v>
      </c>
      <c r="C104" s="35">
        <v>0</v>
      </c>
      <c r="D104" s="35">
        <v>0</v>
      </c>
      <c r="E104" s="35">
        <v>0</v>
      </c>
      <c r="F104" s="35">
        <v>0</v>
      </c>
      <c r="G104" s="35">
        <v>0</v>
      </c>
      <c r="H104" s="35">
        <v>3</v>
      </c>
      <c r="I104" s="35">
        <v>19</v>
      </c>
      <c r="J104" s="35">
        <v>2</v>
      </c>
      <c r="K104" s="35">
        <v>1</v>
      </c>
      <c r="L104" s="35">
        <v>5</v>
      </c>
      <c r="M104" s="35">
        <v>8</v>
      </c>
      <c r="N104" s="35">
        <v>0</v>
      </c>
      <c r="O104" s="35">
        <v>0</v>
      </c>
      <c r="P104" s="35">
        <v>0</v>
      </c>
      <c r="Q104" s="35">
        <v>0</v>
      </c>
      <c r="R104" s="35">
        <v>0</v>
      </c>
      <c r="S104" s="35">
        <v>38</v>
      </c>
    </row>
    <row r="105" spans="1:54" x14ac:dyDescent="0.25">
      <c r="B105" s="35" t="s">
        <v>22</v>
      </c>
      <c r="C105" s="35">
        <v>0</v>
      </c>
      <c r="D105" s="35">
        <v>3</v>
      </c>
      <c r="E105" s="35">
        <v>0</v>
      </c>
      <c r="F105" s="35">
        <v>21</v>
      </c>
      <c r="G105" s="35">
        <v>9</v>
      </c>
      <c r="H105" s="35">
        <v>3</v>
      </c>
      <c r="I105" s="35">
        <v>1</v>
      </c>
      <c r="J105" s="35">
        <v>1</v>
      </c>
      <c r="K105" s="35">
        <v>0</v>
      </c>
      <c r="L105" s="35">
        <v>0</v>
      </c>
      <c r="M105" s="35">
        <v>0</v>
      </c>
      <c r="N105" s="35">
        <v>0</v>
      </c>
      <c r="O105" s="35">
        <v>0</v>
      </c>
      <c r="P105" s="35">
        <v>0</v>
      </c>
      <c r="Q105" s="35">
        <v>0</v>
      </c>
      <c r="R105" s="35">
        <v>0</v>
      </c>
      <c r="S105" s="35">
        <v>38</v>
      </c>
    </row>
    <row r="106" spans="1:54" x14ac:dyDescent="0.25">
      <c r="B106" s="35" t="s">
        <v>71</v>
      </c>
      <c r="C106" s="35">
        <v>0</v>
      </c>
      <c r="D106" s="35">
        <v>0</v>
      </c>
      <c r="E106" s="35">
        <v>0</v>
      </c>
      <c r="F106" s="35">
        <v>0</v>
      </c>
      <c r="G106" s="35">
        <v>0</v>
      </c>
      <c r="H106" s="35">
        <v>1</v>
      </c>
      <c r="I106" s="35">
        <v>0</v>
      </c>
      <c r="J106" s="35">
        <v>1</v>
      </c>
      <c r="K106" s="35">
        <v>15</v>
      </c>
      <c r="L106" s="35">
        <v>16</v>
      </c>
      <c r="M106" s="35">
        <v>4</v>
      </c>
      <c r="N106" s="35">
        <v>1</v>
      </c>
      <c r="O106" s="35">
        <v>0</v>
      </c>
      <c r="P106" s="35">
        <v>0</v>
      </c>
      <c r="Q106" s="35">
        <v>0</v>
      </c>
      <c r="R106" s="35">
        <v>0</v>
      </c>
      <c r="S106" s="35">
        <v>38</v>
      </c>
    </row>
    <row r="107" spans="1:54" x14ac:dyDescent="0.25">
      <c r="B107" s="35" t="s">
        <v>75</v>
      </c>
      <c r="C107" s="35">
        <v>0</v>
      </c>
      <c r="D107" s="35">
        <v>0</v>
      </c>
      <c r="E107" s="35">
        <v>2</v>
      </c>
      <c r="F107" s="35">
        <v>0</v>
      </c>
      <c r="G107" s="35">
        <v>2</v>
      </c>
      <c r="H107" s="35">
        <v>2</v>
      </c>
      <c r="I107" s="35">
        <v>4</v>
      </c>
      <c r="J107" s="35">
        <v>3</v>
      </c>
      <c r="K107" s="35">
        <v>1</v>
      </c>
      <c r="L107" s="35">
        <v>0</v>
      </c>
      <c r="M107" s="35">
        <v>1</v>
      </c>
      <c r="N107" s="35">
        <v>21</v>
      </c>
      <c r="O107" s="35">
        <v>0</v>
      </c>
      <c r="P107" s="35">
        <v>0</v>
      </c>
      <c r="Q107" s="35">
        <v>0</v>
      </c>
      <c r="R107" s="35">
        <v>0</v>
      </c>
      <c r="S107" s="35">
        <v>36</v>
      </c>
    </row>
    <row r="108" spans="1:54" x14ac:dyDescent="0.25">
      <c r="B108" s="35" t="s">
        <v>76</v>
      </c>
      <c r="C108" s="35">
        <v>0</v>
      </c>
      <c r="D108" s="35">
        <v>0</v>
      </c>
      <c r="E108" s="35">
        <v>0</v>
      </c>
      <c r="F108" s="35">
        <v>33</v>
      </c>
      <c r="G108" s="35">
        <v>0</v>
      </c>
      <c r="H108" s="35">
        <v>4</v>
      </c>
      <c r="I108" s="35">
        <v>0</v>
      </c>
      <c r="J108" s="35">
        <v>0</v>
      </c>
      <c r="K108" s="35">
        <v>0</v>
      </c>
      <c r="L108" s="35">
        <v>0</v>
      </c>
      <c r="M108" s="35">
        <v>0</v>
      </c>
      <c r="N108" s="35">
        <v>0</v>
      </c>
      <c r="O108" s="35">
        <v>1</v>
      </c>
      <c r="P108" s="35">
        <v>0</v>
      </c>
      <c r="Q108" s="35">
        <v>0</v>
      </c>
      <c r="R108" s="35">
        <v>0</v>
      </c>
      <c r="S108" s="35">
        <v>38</v>
      </c>
    </row>
    <row r="109" spans="1:54" s="35" customFormat="1" x14ac:dyDescent="0.25">
      <c r="AC109" s="9"/>
      <c r="AD109" s="9"/>
      <c r="AE109" s="9"/>
      <c r="AF109" s="9"/>
      <c r="AG109" s="9"/>
      <c r="AH109" s="9"/>
      <c r="AI109" s="9"/>
      <c r="AJ109" s="9"/>
      <c r="AK109" s="9"/>
      <c r="AL109" s="9"/>
      <c r="AM109" s="9"/>
      <c r="AN109" s="9"/>
      <c r="AO109" s="9"/>
      <c r="AP109" s="9"/>
      <c r="AQ109" s="9"/>
      <c r="AR109" s="9"/>
      <c r="AS109" s="9"/>
      <c r="AT109" s="9"/>
      <c r="AU109" s="9"/>
      <c r="AV109" s="9"/>
      <c r="AW109" s="9"/>
      <c r="AX109" s="9"/>
      <c r="AY109" s="9"/>
      <c r="AZ109" s="9"/>
      <c r="BA109" s="9"/>
      <c r="BB109" s="9"/>
    </row>
    <row r="110" spans="1:54" x14ac:dyDescent="0.25">
      <c r="A110" t="s">
        <v>33</v>
      </c>
    </row>
    <row r="111" spans="1:54" x14ac:dyDescent="0.25">
      <c r="B111" s="35" t="s">
        <v>0</v>
      </c>
      <c r="C111" s="35">
        <v>1.5625E-2</v>
      </c>
      <c r="D111" s="35">
        <v>3.125E-2</v>
      </c>
      <c r="E111" s="35">
        <v>6.25E-2</v>
      </c>
      <c r="F111" s="35">
        <v>0.125</v>
      </c>
      <c r="G111" s="35">
        <v>0.25</v>
      </c>
      <c r="H111" s="35">
        <v>0.5</v>
      </c>
      <c r="I111" s="35">
        <v>1</v>
      </c>
      <c r="J111" s="35">
        <v>2</v>
      </c>
      <c r="K111" s="35">
        <v>4</v>
      </c>
      <c r="L111" s="35">
        <v>8</v>
      </c>
      <c r="M111" s="35">
        <v>16</v>
      </c>
      <c r="N111" s="35">
        <v>32</v>
      </c>
      <c r="O111" s="35">
        <v>64</v>
      </c>
      <c r="P111" s="35">
        <v>128</v>
      </c>
      <c r="Q111" s="35">
        <v>256</v>
      </c>
      <c r="R111" s="35">
        <v>512</v>
      </c>
      <c r="S111" s="35" t="s">
        <v>1</v>
      </c>
    </row>
    <row r="112" spans="1:54" x14ac:dyDescent="0.25">
      <c r="B112" s="35" t="s">
        <v>24</v>
      </c>
      <c r="C112" s="35">
        <v>0</v>
      </c>
      <c r="D112" s="35">
        <v>7</v>
      </c>
      <c r="E112" s="35">
        <v>1</v>
      </c>
      <c r="F112" s="35">
        <v>0</v>
      </c>
      <c r="G112" s="35">
        <v>3</v>
      </c>
      <c r="H112" s="35">
        <v>1</v>
      </c>
      <c r="I112" s="35">
        <v>1</v>
      </c>
      <c r="J112" s="35">
        <v>0</v>
      </c>
      <c r="K112" s="35">
        <v>0</v>
      </c>
      <c r="L112" s="35">
        <v>5</v>
      </c>
      <c r="M112" s="35">
        <v>0</v>
      </c>
      <c r="N112" s="35">
        <v>0</v>
      </c>
      <c r="O112" s="35">
        <v>0</v>
      </c>
      <c r="P112" s="35">
        <v>0</v>
      </c>
      <c r="Q112" s="35">
        <v>0</v>
      </c>
      <c r="R112" s="35">
        <v>0</v>
      </c>
      <c r="S112" s="35">
        <v>18</v>
      </c>
    </row>
    <row r="113" spans="2:19" x14ac:dyDescent="0.25">
      <c r="B113" s="35" t="s">
        <v>25</v>
      </c>
      <c r="C113" s="35">
        <v>0</v>
      </c>
      <c r="D113" s="35">
        <v>0</v>
      </c>
      <c r="E113" s="35">
        <v>3</v>
      </c>
      <c r="F113" s="35">
        <v>0</v>
      </c>
      <c r="G113" s="35">
        <v>7</v>
      </c>
      <c r="H113" s="35">
        <v>7</v>
      </c>
      <c r="I113" s="35">
        <v>1</v>
      </c>
      <c r="J113" s="35">
        <v>0</v>
      </c>
      <c r="K113" s="35">
        <v>0</v>
      </c>
      <c r="L113" s="35">
        <v>0</v>
      </c>
      <c r="M113" s="35">
        <v>0</v>
      </c>
      <c r="N113" s="35">
        <v>0</v>
      </c>
      <c r="O113" s="35">
        <v>0</v>
      </c>
      <c r="P113" s="35">
        <v>0</v>
      </c>
      <c r="Q113" s="35">
        <v>0</v>
      </c>
      <c r="R113" s="35">
        <v>0</v>
      </c>
      <c r="S113" s="35">
        <v>18</v>
      </c>
    </row>
    <row r="114" spans="2:19" x14ac:dyDescent="0.25">
      <c r="B114" s="35" t="s">
        <v>3</v>
      </c>
      <c r="C114" s="35">
        <v>0</v>
      </c>
      <c r="D114" s="35">
        <v>0</v>
      </c>
      <c r="E114" s="35">
        <v>0</v>
      </c>
      <c r="F114" s="35">
        <v>14</v>
      </c>
      <c r="G114" s="35">
        <v>0</v>
      </c>
      <c r="H114" s="35">
        <v>1</v>
      </c>
      <c r="I114" s="35">
        <v>3</v>
      </c>
      <c r="J114" s="35">
        <v>0</v>
      </c>
      <c r="K114" s="35">
        <v>0</v>
      </c>
      <c r="L114" s="35">
        <v>0</v>
      </c>
      <c r="M114" s="35">
        <v>0</v>
      </c>
      <c r="N114" s="35">
        <v>0</v>
      </c>
      <c r="O114" s="35">
        <v>0</v>
      </c>
      <c r="P114" s="35">
        <v>0</v>
      </c>
      <c r="Q114" s="35">
        <v>0</v>
      </c>
      <c r="R114" s="35">
        <v>0</v>
      </c>
      <c r="S114" s="35">
        <v>18</v>
      </c>
    </row>
    <row r="115" spans="2:19" x14ac:dyDescent="0.25">
      <c r="B115" s="35" t="s">
        <v>5</v>
      </c>
      <c r="C115" s="35">
        <v>0</v>
      </c>
      <c r="D115" s="35">
        <v>0</v>
      </c>
      <c r="E115" s="35">
        <v>0</v>
      </c>
      <c r="F115" s="35">
        <v>0</v>
      </c>
      <c r="G115" s="35">
        <v>11</v>
      </c>
      <c r="H115" s="35">
        <v>0</v>
      </c>
      <c r="I115" s="35">
        <v>6</v>
      </c>
      <c r="J115" s="35">
        <v>1</v>
      </c>
      <c r="K115" s="35">
        <v>0</v>
      </c>
      <c r="L115" s="35">
        <v>0</v>
      </c>
      <c r="M115" s="35">
        <v>0</v>
      </c>
      <c r="N115" s="35">
        <v>0</v>
      </c>
      <c r="O115" s="35">
        <v>0</v>
      </c>
      <c r="P115" s="35">
        <v>0</v>
      </c>
      <c r="Q115" s="35">
        <v>0</v>
      </c>
      <c r="R115" s="35">
        <v>0</v>
      </c>
      <c r="S115" s="35">
        <v>18</v>
      </c>
    </row>
    <row r="116" spans="2:19" x14ac:dyDescent="0.25">
      <c r="B116" s="35" t="s">
        <v>7</v>
      </c>
      <c r="C116" s="35">
        <v>0</v>
      </c>
      <c r="D116" s="35">
        <v>0</v>
      </c>
      <c r="E116" s="35">
        <v>0</v>
      </c>
      <c r="F116" s="35">
        <v>0</v>
      </c>
      <c r="G116" s="35">
        <v>0</v>
      </c>
      <c r="H116" s="35">
        <v>0</v>
      </c>
      <c r="I116" s="35">
        <v>3</v>
      </c>
      <c r="J116" s="35">
        <v>14</v>
      </c>
      <c r="K116" s="35">
        <v>1</v>
      </c>
      <c r="L116" s="35">
        <v>0</v>
      </c>
      <c r="M116" s="35">
        <v>0</v>
      </c>
      <c r="N116" s="35">
        <v>0</v>
      </c>
      <c r="O116" s="35">
        <v>0</v>
      </c>
      <c r="P116" s="35">
        <v>0</v>
      </c>
      <c r="Q116" s="35">
        <v>0</v>
      </c>
      <c r="R116" s="35">
        <v>0</v>
      </c>
      <c r="S116" s="35">
        <v>18</v>
      </c>
    </row>
    <row r="117" spans="2:19" x14ac:dyDescent="0.25">
      <c r="B117" s="35" t="s">
        <v>9</v>
      </c>
      <c r="C117" s="35">
        <v>0</v>
      </c>
      <c r="D117" s="35">
        <v>0</v>
      </c>
      <c r="E117" s="35">
        <v>0</v>
      </c>
      <c r="F117" s="35">
        <v>0</v>
      </c>
      <c r="G117" s="35">
        <v>0</v>
      </c>
      <c r="H117" s="35">
        <v>2</v>
      </c>
      <c r="I117" s="35">
        <v>11</v>
      </c>
      <c r="J117" s="35">
        <v>5</v>
      </c>
      <c r="K117" s="35">
        <v>0</v>
      </c>
      <c r="L117" s="35">
        <v>0</v>
      </c>
      <c r="M117" s="35">
        <v>0</v>
      </c>
      <c r="N117" s="35">
        <v>0</v>
      </c>
      <c r="O117" s="35">
        <v>0</v>
      </c>
      <c r="P117" s="35">
        <v>0</v>
      </c>
      <c r="Q117" s="35">
        <v>0</v>
      </c>
      <c r="R117" s="35">
        <v>0</v>
      </c>
      <c r="S117" s="35">
        <v>18</v>
      </c>
    </row>
    <row r="118" spans="2:19" x14ac:dyDescent="0.25">
      <c r="B118" s="35" t="s">
        <v>10</v>
      </c>
      <c r="C118" s="35">
        <v>0</v>
      </c>
      <c r="D118" s="35">
        <v>0</v>
      </c>
      <c r="E118" s="35">
        <v>18</v>
      </c>
      <c r="F118" s="35">
        <v>0</v>
      </c>
      <c r="G118" s="35">
        <v>0</v>
      </c>
      <c r="H118" s="35">
        <v>0</v>
      </c>
      <c r="I118" s="35">
        <v>0</v>
      </c>
      <c r="J118" s="35">
        <v>0</v>
      </c>
      <c r="K118" s="35">
        <v>0</v>
      </c>
      <c r="L118" s="35">
        <v>0</v>
      </c>
      <c r="M118" s="35">
        <v>0</v>
      </c>
      <c r="N118" s="35">
        <v>0</v>
      </c>
      <c r="O118" s="35">
        <v>0</v>
      </c>
      <c r="P118" s="35">
        <v>0</v>
      </c>
      <c r="Q118" s="35">
        <v>0</v>
      </c>
      <c r="R118" s="35">
        <v>0</v>
      </c>
      <c r="S118" s="35">
        <v>18</v>
      </c>
    </row>
    <row r="119" spans="2:19" x14ac:dyDescent="0.25">
      <c r="B119" s="35" t="s">
        <v>11</v>
      </c>
      <c r="C119" s="35">
        <v>0</v>
      </c>
      <c r="D119" s="35">
        <v>0</v>
      </c>
      <c r="E119" s="35">
        <v>18</v>
      </c>
      <c r="F119" s="35">
        <v>0</v>
      </c>
      <c r="G119" s="35">
        <v>0</v>
      </c>
      <c r="H119" s="35">
        <v>0</v>
      </c>
      <c r="I119" s="35">
        <v>0</v>
      </c>
      <c r="J119" s="35">
        <v>0</v>
      </c>
      <c r="K119" s="35">
        <v>0</v>
      </c>
      <c r="L119" s="35">
        <v>0</v>
      </c>
      <c r="M119" s="35">
        <v>0</v>
      </c>
      <c r="N119" s="35">
        <v>0</v>
      </c>
      <c r="O119" s="35">
        <v>0</v>
      </c>
      <c r="P119" s="35">
        <v>0</v>
      </c>
      <c r="Q119" s="35">
        <v>0</v>
      </c>
      <c r="R119" s="35">
        <v>0</v>
      </c>
      <c r="S119" s="35">
        <v>18</v>
      </c>
    </row>
    <row r="120" spans="2:19" x14ac:dyDescent="0.25">
      <c r="B120" s="35" t="s">
        <v>13</v>
      </c>
      <c r="C120" s="35">
        <v>0</v>
      </c>
      <c r="D120" s="35">
        <v>0</v>
      </c>
      <c r="E120" s="35">
        <v>0</v>
      </c>
      <c r="F120" s="35">
        <v>0</v>
      </c>
      <c r="G120" s="35">
        <v>0</v>
      </c>
      <c r="H120" s="35">
        <v>0</v>
      </c>
      <c r="I120" s="35">
        <v>3</v>
      </c>
      <c r="J120" s="35">
        <v>13</v>
      </c>
      <c r="K120" s="35">
        <v>2</v>
      </c>
      <c r="L120" s="35">
        <v>0</v>
      </c>
      <c r="M120" s="35">
        <v>0</v>
      </c>
      <c r="N120" s="35">
        <v>0</v>
      </c>
      <c r="O120" s="35">
        <v>0</v>
      </c>
      <c r="P120" s="35">
        <v>0</v>
      </c>
      <c r="Q120" s="35">
        <v>0</v>
      </c>
      <c r="R120" s="35">
        <v>0</v>
      </c>
      <c r="S120" s="35">
        <v>18</v>
      </c>
    </row>
    <row r="121" spans="2:19" x14ac:dyDescent="0.25">
      <c r="B121" s="35" t="s">
        <v>14</v>
      </c>
      <c r="C121" s="35">
        <v>0</v>
      </c>
      <c r="D121" s="35">
        <v>0</v>
      </c>
      <c r="E121" s="35">
        <v>1</v>
      </c>
      <c r="F121" s="35">
        <v>0</v>
      </c>
      <c r="G121" s="35">
        <v>15</v>
      </c>
      <c r="H121" s="35">
        <v>2</v>
      </c>
      <c r="I121" s="35">
        <v>0</v>
      </c>
      <c r="J121" s="35">
        <v>0</v>
      </c>
      <c r="K121" s="35">
        <v>0</v>
      </c>
      <c r="L121" s="35">
        <v>0</v>
      </c>
      <c r="M121" s="35">
        <v>0</v>
      </c>
      <c r="N121" s="35">
        <v>0</v>
      </c>
      <c r="O121" s="35">
        <v>0</v>
      </c>
      <c r="P121" s="35">
        <v>0</v>
      </c>
      <c r="Q121" s="35">
        <v>0</v>
      </c>
      <c r="R121" s="35">
        <v>0</v>
      </c>
      <c r="S121" s="35">
        <v>18</v>
      </c>
    </row>
    <row r="122" spans="2:19" x14ac:dyDescent="0.25">
      <c r="B122" s="35" t="s">
        <v>16</v>
      </c>
      <c r="C122" s="35">
        <v>0</v>
      </c>
      <c r="D122" s="35">
        <v>0</v>
      </c>
      <c r="E122" s="35">
        <v>0</v>
      </c>
      <c r="F122" s="35">
        <v>0</v>
      </c>
      <c r="G122" s="35">
        <v>0</v>
      </c>
      <c r="H122" s="35">
        <v>11</v>
      </c>
      <c r="I122" s="35">
        <v>0</v>
      </c>
      <c r="J122" s="35">
        <v>2</v>
      </c>
      <c r="K122" s="35">
        <v>2</v>
      </c>
      <c r="L122" s="35">
        <v>1</v>
      </c>
      <c r="M122" s="35">
        <v>0</v>
      </c>
      <c r="N122" s="35">
        <v>0</v>
      </c>
      <c r="O122" s="35">
        <v>0</v>
      </c>
      <c r="P122" s="35">
        <v>2</v>
      </c>
      <c r="Q122" s="35">
        <v>0</v>
      </c>
      <c r="R122" s="35">
        <v>0</v>
      </c>
      <c r="S122" s="35">
        <v>18</v>
      </c>
    </row>
    <row r="123" spans="2:19" x14ac:dyDescent="0.25">
      <c r="B123" s="35" t="s">
        <v>17</v>
      </c>
      <c r="C123" s="35">
        <v>0</v>
      </c>
      <c r="D123" s="35">
        <v>0</v>
      </c>
      <c r="E123" s="35">
        <v>18</v>
      </c>
      <c r="F123" s="35">
        <v>0</v>
      </c>
      <c r="G123" s="35">
        <v>0</v>
      </c>
      <c r="H123" s="35">
        <v>0</v>
      </c>
      <c r="I123" s="35">
        <v>0</v>
      </c>
      <c r="J123" s="35">
        <v>0</v>
      </c>
      <c r="K123" s="35">
        <v>0</v>
      </c>
      <c r="L123" s="35">
        <v>0</v>
      </c>
      <c r="M123" s="35">
        <v>0</v>
      </c>
      <c r="N123" s="35">
        <v>0</v>
      </c>
      <c r="O123" s="35">
        <v>0</v>
      </c>
      <c r="P123" s="35">
        <v>0</v>
      </c>
      <c r="Q123" s="35">
        <v>0</v>
      </c>
      <c r="R123" s="35">
        <v>0</v>
      </c>
      <c r="S123" s="35">
        <v>18</v>
      </c>
    </row>
    <row r="124" spans="2:19" x14ac:dyDescent="0.25">
      <c r="B124" s="35" t="s">
        <v>18</v>
      </c>
      <c r="C124" s="35">
        <v>0</v>
      </c>
      <c r="D124" s="35">
        <v>0</v>
      </c>
      <c r="E124" s="35">
        <v>0</v>
      </c>
      <c r="F124" s="35">
        <v>0</v>
      </c>
      <c r="G124" s="35">
        <v>8</v>
      </c>
      <c r="H124" s="35">
        <v>9</v>
      </c>
      <c r="I124" s="35">
        <v>0</v>
      </c>
      <c r="J124" s="35">
        <v>0</v>
      </c>
      <c r="K124" s="35">
        <v>0</v>
      </c>
      <c r="L124" s="35">
        <v>1</v>
      </c>
      <c r="M124" s="35">
        <v>0</v>
      </c>
      <c r="N124" s="35">
        <v>0</v>
      </c>
      <c r="O124" s="35">
        <v>0</v>
      </c>
      <c r="P124" s="35">
        <v>0</v>
      </c>
      <c r="Q124" s="35">
        <v>0</v>
      </c>
      <c r="R124" s="35">
        <v>0</v>
      </c>
      <c r="S124" s="35">
        <v>18</v>
      </c>
    </row>
    <row r="125" spans="2:19" x14ac:dyDescent="0.25">
      <c r="B125" s="35" t="s">
        <v>19</v>
      </c>
      <c r="C125" s="35">
        <v>0</v>
      </c>
      <c r="D125" s="35">
        <v>0</v>
      </c>
      <c r="E125" s="35">
        <v>0</v>
      </c>
      <c r="F125" s="35">
        <v>6</v>
      </c>
      <c r="G125" s="35">
        <v>11</v>
      </c>
      <c r="H125" s="35">
        <v>0</v>
      </c>
      <c r="I125" s="35">
        <v>0</v>
      </c>
      <c r="J125" s="35">
        <v>0</v>
      </c>
      <c r="K125" s="35">
        <v>0</v>
      </c>
      <c r="L125" s="35">
        <v>0</v>
      </c>
      <c r="M125" s="35">
        <v>1</v>
      </c>
      <c r="N125" s="35">
        <v>0</v>
      </c>
      <c r="O125" s="35">
        <v>0</v>
      </c>
      <c r="P125" s="35">
        <v>0</v>
      </c>
      <c r="Q125" s="35">
        <v>0</v>
      </c>
      <c r="R125" s="35">
        <v>0</v>
      </c>
      <c r="S125" s="35">
        <v>18</v>
      </c>
    </row>
    <row r="126" spans="2:19" x14ac:dyDescent="0.25">
      <c r="B126" s="35" t="s">
        <v>20</v>
      </c>
      <c r="C126" s="35">
        <v>0</v>
      </c>
      <c r="D126" s="35">
        <v>0</v>
      </c>
      <c r="E126" s="35">
        <v>8</v>
      </c>
      <c r="F126" s="35">
        <v>9</v>
      </c>
      <c r="G126" s="35">
        <v>0</v>
      </c>
      <c r="H126" s="35">
        <v>0</v>
      </c>
      <c r="I126" s="35">
        <v>0</v>
      </c>
      <c r="J126" s="35">
        <v>0</v>
      </c>
      <c r="K126" s="35">
        <v>1</v>
      </c>
      <c r="L126" s="35">
        <v>0</v>
      </c>
      <c r="M126" s="35">
        <v>0</v>
      </c>
      <c r="N126" s="35">
        <v>0</v>
      </c>
      <c r="O126" s="35">
        <v>0</v>
      </c>
      <c r="P126" s="35">
        <v>0</v>
      </c>
      <c r="Q126" s="35">
        <v>0</v>
      </c>
      <c r="R126" s="35">
        <v>0</v>
      </c>
      <c r="S126" s="35">
        <v>18</v>
      </c>
    </row>
    <row r="127" spans="2:19" x14ac:dyDescent="0.25">
      <c r="B127" s="35" t="s">
        <v>21</v>
      </c>
      <c r="C127" s="35">
        <v>0</v>
      </c>
      <c r="D127" s="35">
        <v>0</v>
      </c>
      <c r="E127" s="35">
        <v>14</v>
      </c>
      <c r="F127" s="35">
        <v>0</v>
      </c>
      <c r="G127" s="35">
        <v>4</v>
      </c>
      <c r="H127" s="35">
        <v>0</v>
      </c>
      <c r="I127" s="35">
        <v>0</v>
      </c>
      <c r="J127" s="35">
        <v>0</v>
      </c>
      <c r="K127" s="35">
        <v>0</v>
      </c>
      <c r="L127" s="35">
        <v>0</v>
      </c>
      <c r="M127" s="35">
        <v>0</v>
      </c>
      <c r="N127" s="35">
        <v>0</v>
      </c>
      <c r="O127" s="35">
        <v>0</v>
      </c>
      <c r="P127" s="35">
        <v>0</v>
      </c>
      <c r="Q127" s="35">
        <v>0</v>
      </c>
      <c r="R127" s="35">
        <v>0</v>
      </c>
      <c r="S127" s="35">
        <v>18</v>
      </c>
    </row>
    <row r="128" spans="2:19" x14ac:dyDescent="0.25">
      <c r="B128" s="35" t="s">
        <v>26</v>
      </c>
      <c r="C128" s="35">
        <v>0</v>
      </c>
      <c r="D128" s="35">
        <v>15</v>
      </c>
      <c r="E128" s="35">
        <v>3</v>
      </c>
      <c r="F128" s="35">
        <v>0</v>
      </c>
      <c r="G128" s="35">
        <v>0</v>
      </c>
      <c r="H128" s="35">
        <v>0</v>
      </c>
      <c r="I128" s="35">
        <v>0</v>
      </c>
      <c r="J128" s="35">
        <v>0</v>
      </c>
      <c r="K128" s="35">
        <v>0</v>
      </c>
      <c r="L128" s="35">
        <v>0</v>
      </c>
      <c r="M128" s="35">
        <v>0</v>
      </c>
      <c r="N128" s="35">
        <v>0</v>
      </c>
      <c r="O128" s="35">
        <v>0</v>
      </c>
      <c r="P128" s="35">
        <v>0</v>
      </c>
      <c r="Q128" s="35">
        <v>0</v>
      </c>
      <c r="R128" s="35">
        <v>0</v>
      </c>
      <c r="S128" s="35">
        <v>18</v>
      </c>
    </row>
    <row r="129" spans="1:19" x14ac:dyDescent="0.25">
      <c r="B129" s="35" t="s">
        <v>27</v>
      </c>
      <c r="C129" s="35">
        <v>0</v>
      </c>
      <c r="D129" s="35">
        <v>0</v>
      </c>
      <c r="E129" s="35">
        <v>0</v>
      </c>
      <c r="F129" s="35">
        <v>0</v>
      </c>
      <c r="G129" s="35">
        <v>1</v>
      </c>
      <c r="H129" s="35">
        <v>14</v>
      </c>
      <c r="I129" s="35">
        <v>3</v>
      </c>
      <c r="J129" s="35">
        <v>0</v>
      </c>
      <c r="K129" s="35">
        <v>0</v>
      </c>
      <c r="L129" s="35">
        <v>0</v>
      </c>
      <c r="M129" s="35">
        <v>0</v>
      </c>
      <c r="N129" s="35">
        <v>0</v>
      </c>
      <c r="O129" s="35">
        <v>0</v>
      </c>
      <c r="P129" s="35">
        <v>0</v>
      </c>
      <c r="Q129" s="35">
        <v>0</v>
      </c>
      <c r="R129" s="35">
        <v>0</v>
      </c>
      <c r="S129" s="35">
        <v>18</v>
      </c>
    </row>
    <row r="130" spans="1:19" x14ac:dyDescent="0.25">
      <c r="B130" s="35" t="s">
        <v>28</v>
      </c>
      <c r="C130" s="35">
        <v>0</v>
      </c>
      <c r="D130" s="35">
        <v>0</v>
      </c>
      <c r="E130" s="35">
        <v>0</v>
      </c>
      <c r="F130" s="35">
        <v>0</v>
      </c>
      <c r="G130" s="35">
        <v>1</v>
      </c>
      <c r="H130" s="35">
        <v>7</v>
      </c>
      <c r="I130" s="35">
        <v>3</v>
      </c>
      <c r="J130" s="35">
        <v>0</v>
      </c>
      <c r="K130" s="35">
        <v>0</v>
      </c>
      <c r="L130" s="35">
        <v>0</v>
      </c>
      <c r="M130" s="35">
        <v>0</v>
      </c>
      <c r="N130" s="35">
        <v>7</v>
      </c>
      <c r="O130" s="35">
        <v>0</v>
      </c>
      <c r="P130" s="35">
        <v>0</v>
      </c>
      <c r="Q130" s="35">
        <v>0</v>
      </c>
      <c r="R130" s="35">
        <v>0</v>
      </c>
      <c r="S130" s="35">
        <v>18</v>
      </c>
    </row>
    <row r="131" spans="1:19" x14ac:dyDescent="0.25">
      <c r="B131" s="35" t="s">
        <v>23</v>
      </c>
      <c r="C131" s="35">
        <v>0</v>
      </c>
      <c r="D131" s="35">
        <v>0</v>
      </c>
      <c r="E131" s="35">
        <v>3</v>
      </c>
      <c r="F131" s="35">
        <v>13</v>
      </c>
      <c r="G131" s="35">
        <v>2</v>
      </c>
      <c r="H131" s="35">
        <v>0</v>
      </c>
      <c r="I131" s="35">
        <v>0</v>
      </c>
      <c r="J131" s="35">
        <v>0</v>
      </c>
      <c r="K131" s="35">
        <v>0</v>
      </c>
      <c r="L131" s="35">
        <v>0</v>
      </c>
      <c r="M131" s="35">
        <v>0</v>
      </c>
      <c r="N131" s="35">
        <v>0</v>
      </c>
      <c r="O131" s="35">
        <v>0</v>
      </c>
      <c r="P131" s="35">
        <v>0</v>
      </c>
      <c r="Q131" s="35">
        <v>0</v>
      </c>
      <c r="R131" s="35">
        <v>0</v>
      </c>
      <c r="S131" s="35">
        <v>18</v>
      </c>
    </row>
    <row r="132" spans="1:19" x14ac:dyDescent="0.25">
      <c r="B132" s="35" t="s">
        <v>29</v>
      </c>
      <c r="C132" s="35">
        <v>0</v>
      </c>
      <c r="D132" s="35">
        <v>0</v>
      </c>
      <c r="E132" s="35">
        <v>0</v>
      </c>
      <c r="F132" s="35">
        <v>0</v>
      </c>
      <c r="G132" s="35">
        <v>0</v>
      </c>
      <c r="H132" s="35">
        <v>2</v>
      </c>
      <c r="I132" s="35">
        <v>12</v>
      </c>
      <c r="J132" s="35">
        <v>4</v>
      </c>
      <c r="K132" s="35">
        <v>0</v>
      </c>
      <c r="L132" s="35">
        <v>0</v>
      </c>
      <c r="M132" s="35">
        <v>0</v>
      </c>
      <c r="N132" s="35">
        <v>0</v>
      </c>
      <c r="O132" s="35">
        <v>0</v>
      </c>
      <c r="P132" s="35">
        <v>0</v>
      </c>
      <c r="Q132" s="35">
        <v>0</v>
      </c>
      <c r="R132" s="35">
        <v>0</v>
      </c>
      <c r="S132" s="35">
        <v>18</v>
      </c>
    </row>
    <row r="133" spans="1:19" x14ac:dyDescent="0.25">
      <c r="B133" s="35" t="s">
        <v>30</v>
      </c>
      <c r="C133" s="35">
        <v>0</v>
      </c>
      <c r="D133" s="35">
        <v>0</v>
      </c>
      <c r="E133" s="35">
        <v>0</v>
      </c>
      <c r="F133" s="35">
        <v>0</v>
      </c>
      <c r="G133" s="35">
        <v>0</v>
      </c>
      <c r="H133" s="35">
        <v>4</v>
      </c>
      <c r="I133" s="35">
        <v>14</v>
      </c>
      <c r="J133" s="35">
        <v>0</v>
      </c>
      <c r="K133" s="35">
        <v>0</v>
      </c>
      <c r="L133" s="35">
        <v>0</v>
      </c>
      <c r="M133" s="35">
        <v>0</v>
      </c>
      <c r="N133" s="35">
        <v>0</v>
      </c>
      <c r="O133" s="35">
        <v>0</v>
      </c>
      <c r="P133" s="35">
        <v>0</v>
      </c>
      <c r="Q133" s="35">
        <v>0</v>
      </c>
      <c r="R133" s="35">
        <v>0</v>
      </c>
      <c r="S133" s="35">
        <v>18</v>
      </c>
    </row>
    <row r="134" spans="1:19" x14ac:dyDescent="0.25">
      <c r="B134" s="35" t="s">
        <v>31</v>
      </c>
      <c r="C134" s="35">
        <v>0</v>
      </c>
      <c r="D134" s="35">
        <v>0</v>
      </c>
      <c r="E134" s="35">
        <v>0</v>
      </c>
      <c r="F134" s="35">
        <v>10</v>
      </c>
      <c r="G134" s="35">
        <v>0</v>
      </c>
      <c r="H134" s="35">
        <v>8</v>
      </c>
      <c r="I134" s="35">
        <v>0</v>
      </c>
      <c r="J134" s="35">
        <v>0</v>
      </c>
      <c r="K134" s="35">
        <v>0</v>
      </c>
      <c r="L134" s="35">
        <v>0</v>
      </c>
      <c r="M134" s="35">
        <v>0</v>
      </c>
      <c r="N134" s="35">
        <v>0</v>
      </c>
      <c r="O134" s="35">
        <v>0</v>
      </c>
      <c r="P134" s="35">
        <v>0</v>
      </c>
      <c r="Q134" s="35">
        <v>0</v>
      </c>
      <c r="R134" s="35">
        <v>0</v>
      </c>
      <c r="S134" s="35">
        <v>18</v>
      </c>
    </row>
    <row r="135" spans="1:19" x14ac:dyDescent="0.25">
      <c r="B135" s="35" t="s">
        <v>22</v>
      </c>
      <c r="C135" s="35">
        <v>0</v>
      </c>
      <c r="D135" s="35">
        <v>14</v>
      </c>
      <c r="E135" s="35">
        <v>0</v>
      </c>
      <c r="F135" s="35">
        <v>4</v>
      </c>
      <c r="G135" s="35">
        <v>0</v>
      </c>
      <c r="H135" s="35">
        <v>0</v>
      </c>
      <c r="I135" s="35">
        <v>0</v>
      </c>
      <c r="J135" s="35">
        <v>0</v>
      </c>
      <c r="K135" s="35">
        <v>0</v>
      </c>
      <c r="L135" s="35">
        <v>0</v>
      </c>
      <c r="M135" s="35">
        <v>0</v>
      </c>
      <c r="N135" s="35">
        <v>0</v>
      </c>
      <c r="O135" s="35">
        <v>0</v>
      </c>
      <c r="P135" s="35">
        <v>0</v>
      </c>
      <c r="Q135" s="35">
        <v>0</v>
      </c>
      <c r="R135" s="35">
        <v>0</v>
      </c>
      <c r="S135" s="35">
        <v>18</v>
      </c>
    </row>
    <row r="137" spans="1:19" x14ac:dyDescent="0.25">
      <c r="A137" t="s">
        <v>77</v>
      </c>
    </row>
    <row r="138" spans="1:19" x14ac:dyDescent="0.25">
      <c r="B138" s="35" t="s">
        <v>0</v>
      </c>
      <c r="C138" s="35">
        <v>1.5625E-2</v>
      </c>
      <c r="D138" s="35">
        <v>3.125E-2</v>
      </c>
      <c r="E138" s="35">
        <v>6.25E-2</v>
      </c>
      <c r="F138" s="35">
        <v>0.125</v>
      </c>
      <c r="G138" s="35">
        <v>0.25</v>
      </c>
      <c r="H138" s="35">
        <v>0.5</v>
      </c>
      <c r="I138" s="35">
        <v>1</v>
      </c>
      <c r="J138" s="35">
        <v>2</v>
      </c>
      <c r="K138" s="35">
        <v>4</v>
      </c>
      <c r="L138" s="35">
        <v>8</v>
      </c>
      <c r="M138" s="35">
        <v>16</v>
      </c>
      <c r="N138" s="35">
        <v>32</v>
      </c>
      <c r="O138" s="35">
        <v>64</v>
      </c>
      <c r="P138" s="35">
        <v>128</v>
      </c>
      <c r="Q138" s="35">
        <v>256</v>
      </c>
      <c r="R138" s="35">
        <v>512</v>
      </c>
      <c r="S138" s="35" t="s">
        <v>1</v>
      </c>
    </row>
    <row r="139" spans="1:19" x14ac:dyDescent="0.25">
      <c r="B139" s="35" t="s">
        <v>24</v>
      </c>
      <c r="C139" s="35">
        <v>0</v>
      </c>
      <c r="D139" s="35">
        <v>5</v>
      </c>
      <c r="E139" s="35">
        <v>1</v>
      </c>
      <c r="F139" s="35">
        <v>1</v>
      </c>
      <c r="G139" s="35">
        <v>1</v>
      </c>
      <c r="H139" s="35">
        <v>2</v>
      </c>
      <c r="I139" s="35">
        <v>1</v>
      </c>
      <c r="J139" s="35">
        <v>3</v>
      </c>
      <c r="K139" s="35">
        <v>4</v>
      </c>
      <c r="L139" s="35">
        <v>43</v>
      </c>
      <c r="M139" s="35">
        <v>0</v>
      </c>
      <c r="N139" s="35">
        <v>0</v>
      </c>
      <c r="O139" s="35">
        <v>0</v>
      </c>
      <c r="P139" s="35">
        <v>0</v>
      </c>
      <c r="Q139" s="35">
        <v>0</v>
      </c>
      <c r="R139" s="35">
        <v>0</v>
      </c>
      <c r="S139" s="35">
        <v>61</v>
      </c>
    </row>
    <row r="140" spans="1:19" x14ac:dyDescent="0.25">
      <c r="B140" s="35" t="s">
        <v>25</v>
      </c>
      <c r="C140" s="35">
        <v>0</v>
      </c>
      <c r="D140" s="35">
        <v>0</v>
      </c>
      <c r="E140" s="35">
        <v>13</v>
      </c>
      <c r="F140" s="35">
        <v>0</v>
      </c>
      <c r="G140" s="35">
        <v>1</v>
      </c>
      <c r="H140" s="35">
        <v>0</v>
      </c>
      <c r="I140" s="35">
        <v>5</v>
      </c>
      <c r="J140" s="35">
        <v>5</v>
      </c>
      <c r="K140" s="35">
        <v>2</v>
      </c>
      <c r="L140" s="35">
        <v>4</v>
      </c>
      <c r="M140" s="35">
        <v>31</v>
      </c>
      <c r="N140" s="35">
        <v>0</v>
      </c>
      <c r="O140" s="35">
        <v>0</v>
      </c>
      <c r="P140" s="35">
        <v>0</v>
      </c>
      <c r="Q140" s="35">
        <v>0</v>
      </c>
      <c r="R140" s="35">
        <v>0</v>
      </c>
      <c r="S140" s="35">
        <v>61</v>
      </c>
    </row>
    <row r="141" spans="1:19" x14ac:dyDescent="0.25">
      <c r="B141" s="35" t="s">
        <v>3</v>
      </c>
      <c r="C141" s="35">
        <v>0</v>
      </c>
      <c r="D141" s="35">
        <v>0</v>
      </c>
      <c r="E141" s="35">
        <v>0</v>
      </c>
      <c r="F141" s="35">
        <v>17</v>
      </c>
      <c r="G141" s="35">
        <v>0</v>
      </c>
      <c r="H141" s="35">
        <v>5</v>
      </c>
      <c r="I141" s="35">
        <v>7</v>
      </c>
      <c r="J141" s="35">
        <v>12</v>
      </c>
      <c r="K141" s="35">
        <v>7</v>
      </c>
      <c r="L141" s="35">
        <v>5</v>
      </c>
      <c r="M141" s="35">
        <v>5</v>
      </c>
      <c r="N141" s="35">
        <v>3</v>
      </c>
      <c r="O141" s="35">
        <v>0</v>
      </c>
      <c r="P141" s="35">
        <v>0</v>
      </c>
      <c r="Q141" s="35">
        <v>0</v>
      </c>
      <c r="R141" s="35">
        <v>0</v>
      </c>
      <c r="S141" s="35">
        <v>61</v>
      </c>
    </row>
    <row r="142" spans="1:19" x14ac:dyDescent="0.25">
      <c r="B142" s="35" t="s">
        <v>5</v>
      </c>
      <c r="C142" s="35">
        <v>0</v>
      </c>
      <c r="D142" s="35">
        <v>0</v>
      </c>
      <c r="E142" s="35">
        <v>0</v>
      </c>
      <c r="F142" s="35">
        <v>0</v>
      </c>
      <c r="G142" s="35">
        <v>20</v>
      </c>
      <c r="H142" s="35">
        <v>0</v>
      </c>
      <c r="I142" s="35">
        <v>7</v>
      </c>
      <c r="J142" s="35">
        <v>13</v>
      </c>
      <c r="K142" s="35">
        <v>9</v>
      </c>
      <c r="L142" s="35">
        <v>2</v>
      </c>
      <c r="M142" s="35">
        <v>0</v>
      </c>
      <c r="N142" s="35">
        <v>1</v>
      </c>
      <c r="O142" s="35">
        <v>2</v>
      </c>
      <c r="P142" s="35">
        <v>7</v>
      </c>
      <c r="Q142" s="35">
        <v>0</v>
      </c>
      <c r="R142" s="35">
        <v>0</v>
      </c>
      <c r="S142" s="35">
        <v>61</v>
      </c>
    </row>
    <row r="143" spans="1:19" x14ac:dyDescent="0.25">
      <c r="B143" s="35" t="s">
        <v>7</v>
      </c>
      <c r="C143" s="35">
        <v>0</v>
      </c>
      <c r="D143" s="35">
        <v>0</v>
      </c>
      <c r="E143" s="35">
        <v>0</v>
      </c>
      <c r="F143" s="35">
        <v>0</v>
      </c>
      <c r="G143" s="35">
        <v>2</v>
      </c>
      <c r="H143" s="35">
        <v>8</v>
      </c>
      <c r="I143" s="35">
        <v>4</v>
      </c>
      <c r="J143" s="35">
        <v>1</v>
      </c>
      <c r="K143" s="35">
        <v>7</v>
      </c>
      <c r="L143" s="35">
        <v>7</v>
      </c>
      <c r="M143" s="35">
        <v>32</v>
      </c>
      <c r="N143" s="35">
        <v>0</v>
      </c>
      <c r="O143" s="35">
        <v>0</v>
      </c>
      <c r="P143" s="35">
        <v>0</v>
      </c>
      <c r="Q143" s="35">
        <v>0</v>
      </c>
      <c r="R143" s="35">
        <v>0</v>
      </c>
      <c r="S143" s="35">
        <v>61</v>
      </c>
    </row>
    <row r="144" spans="1:19" x14ac:dyDescent="0.25">
      <c r="A144" s="34"/>
      <c r="B144" s="35" t="s">
        <v>9</v>
      </c>
      <c r="C144" s="35">
        <v>0</v>
      </c>
      <c r="D144" s="35">
        <v>0</v>
      </c>
      <c r="E144" s="35">
        <v>0</v>
      </c>
      <c r="F144" s="35">
        <v>8</v>
      </c>
      <c r="G144" s="35">
        <v>0</v>
      </c>
      <c r="H144" s="35">
        <v>5</v>
      </c>
      <c r="I144" s="35">
        <v>2</v>
      </c>
      <c r="J144" s="35">
        <v>8</v>
      </c>
      <c r="K144" s="35">
        <v>2</v>
      </c>
      <c r="L144" s="35">
        <v>12</v>
      </c>
      <c r="M144" s="35">
        <v>8</v>
      </c>
      <c r="N144" s="35">
        <v>3</v>
      </c>
      <c r="O144" s="35">
        <v>13</v>
      </c>
      <c r="P144" s="35">
        <v>0</v>
      </c>
      <c r="Q144" s="35">
        <v>0</v>
      </c>
      <c r="R144" s="35">
        <v>0</v>
      </c>
      <c r="S144" s="35">
        <v>61</v>
      </c>
    </row>
    <row r="145" spans="2:19" x14ac:dyDescent="0.25">
      <c r="B145" s="35" t="s">
        <v>10</v>
      </c>
      <c r="C145" s="35">
        <v>0</v>
      </c>
      <c r="D145" s="35">
        <v>0</v>
      </c>
      <c r="E145" s="35">
        <v>22</v>
      </c>
      <c r="F145" s="35">
        <v>0</v>
      </c>
      <c r="G145" s="35">
        <v>2</v>
      </c>
      <c r="H145" s="35">
        <v>9</v>
      </c>
      <c r="I145" s="35">
        <v>5</v>
      </c>
      <c r="J145" s="35">
        <v>5</v>
      </c>
      <c r="K145" s="35">
        <v>4</v>
      </c>
      <c r="L145" s="35">
        <v>1</v>
      </c>
      <c r="M145" s="35">
        <v>7</v>
      </c>
      <c r="N145" s="35">
        <v>6</v>
      </c>
      <c r="O145" s="35">
        <v>0</v>
      </c>
      <c r="P145" s="35">
        <v>0</v>
      </c>
      <c r="Q145" s="35">
        <v>0</v>
      </c>
      <c r="R145" s="35">
        <v>0</v>
      </c>
      <c r="S145" s="35">
        <v>61</v>
      </c>
    </row>
    <row r="146" spans="2:19" x14ac:dyDescent="0.25">
      <c r="B146" s="35" t="s">
        <v>11</v>
      </c>
      <c r="C146" s="35">
        <v>0</v>
      </c>
      <c r="D146" s="35">
        <v>0</v>
      </c>
      <c r="E146" s="35">
        <v>14</v>
      </c>
      <c r="F146" s="35">
        <v>0</v>
      </c>
      <c r="G146" s="35">
        <v>1</v>
      </c>
      <c r="H146" s="35">
        <v>3</v>
      </c>
      <c r="I146" s="35">
        <v>5</v>
      </c>
      <c r="J146" s="35">
        <v>6</v>
      </c>
      <c r="K146" s="35">
        <v>11</v>
      </c>
      <c r="L146" s="35">
        <v>11</v>
      </c>
      <c r="M146" s="35">
        <v>7</v>
      </c>
      <c r="N146" s="35">
        <v>3</v>
      </c>
      <c r="O146" s="35">
        <v>0</v>
      </c>
      <c r="P146" s="35">
        <v>0</v>
      </c>
      <c r="Q146" s="35">
        <v>0</v>
      </c>
      <c r="R146" s="35">
        <v>0</v>
      </c>
      <c r="S146" s="35">
        <v>61</v>
      </c>
    </row>
    <row r="147" spans="2:19" x14ac:dyDescent="0.25">
      <c r="B147" s="35" t="s">
        <v>13</v>
      </c>
      <c r="C147" s="35">
        <v>0</v>
      </c>
      <c r="D147" s="35">
        <v>0</v>
      </c>
      <c r="E147" s="35">
        <v>0</v>
      </c>
      <c r="F147" s="35">
        <v>0</v>
      </c>
      <c r="G147" s="35">
        <v>12</v>
      </c>
      <c r="H147" s="35">
        <v>0</v>
      </c>
      <c r="I147" s="35">
        <v>20</v>
      </c>
      <c r="J147" s="35">
        <v>13</v>
      </c>
      <c r="K147" s="35">
        <v>5</v>
      </c>
      <c r="L147" s="35">
        <v>3</v>
      </c>
      <c r="M147" s="35">
        <v>0</v>
      </c>
      <c r="N147" s="35">
        <v>2</v>
      </c>
      <c r="O147" s="35">
        <v>5</v>
      </c>
      <c r="P147" s="35">
        <v>1</v>
      </c>
      <c r="Q147" s="35">
        <v>0</v>
      </c>
      <c r="R147" s="35">
        <v>0</v>
      </c>
      <c r="S147" s="35">
        <v>61</v>
      </c>
    </row>
    <row r="148" spans="2:19" x14ac:dyDescent="0.25">
      <c r="B148" s="35" t="s">
        <v>14</v>
      </c>
      <c r="C148" s="35">
        <v>0</v>
      </c>
      <c r="D148" s="35">
        <v>0</v>
      </c>
      <c r="E148" s="35">
        <v>25</v>
      </c>
      <c r="F148" s="35">
        <v>0</v>
      </c>
      <c r="G148" s="35">
        <v>2</v>
      </c>
      <c r="H148" s="35">
        <v>1</v>
      </c>
      <c r="I148" s="35">
        <v>2</v>
      </c>
      <c r="J148" s="35">
        <v>5</v>
      </c>
      <c r="K148" s="35">
        <v>4</v>
      </c>
      <c r="L148" s="35">
        <v>4</v>
      </c>
      <c r="M148" s="35">
        <v>18</v>
      </c>
      <c r="N148" s="35">
        <v>0</v>
      </c>
      <c r="O148" s="35">
        <v>0</v>
      </c>
      <c r="P148" s="35">
        <v>0</v>
      </c>
      <c r="Q148" s="35">
        <v>0</v>
      </c>
      <c r="R148" s="35">
        <v>0</v>
      </c>
      <c r="S148" s="35">
        <v>61</v>
      </c>
    </row>
    <row r="149" spans="2:19" x14ac:dyDescent="0.25">
      <c r="B149" s="35" t="s">
        <v>16</v>
      </c>
      <c r="C149" s="35">
        <v>0</v>
      </c>
      <c r="D149" s="35">
        <v>0</v>
      </c>
      <c r="E149" s="35">
        <v>0</v>
      </c>
      <c r="F149" s="35">
        <v>0</v>
      </c>
      <c r="G149" s="35">
        <v>0</v>
      </c>
      <c r="H149" s="35">
        <v>22</v>
      </c>
      <c r="I149" s="35">
        <v>0</v>
      </c>
      <c r="J149" s="35">
        <v>15</v>
      </c>
      <c r="K149" s="35">
        <v>9</v>
      </c>
      <c r="L149" s="35">
        <v>6</v>
      </c>
      <c r="M149" s="35">
        <v>0</v>
      </c>
      <c r="N149" s="35">
        <v>1</v>
      </c>
      <c r="O149" s="35">
        <v>0</v>
      </c>
      <c r="P149" s="35">
        <v>0</v>
      </c>
      <c r="Q149" s="35">
        <v>8</v>
      </c>
      <c r="R149" s="35">
        <v>0</v>
      </c>
      <c r="S149" s="35">
        <v>61</v>
      </c>
    </row>
    <row r="150" spans="2:19" x14ac:dyDescent="0.25">
      <c r="B150" s="35" t="s">
        <v>17</v>
      </c>
      <c r="C150" s="35">
        <v>0</v>
      </c>
      <c r="D150" s="35">
        <v>0</v>
      </c>
      <c r="E150" s="35">
        <v>16</v>
      </c>
      <c r="F150" s="35">
        <v>0</v>
      </c>
      <c r="G150" s="35">
        <v>3</v>
      </c>
      <c r="H150" s="35">
        <v>2</v>
      </c>
      <c r="I150" s="35">
        <v>1</v>
      </c>
      <c r="J150" s="35">
        <v>3</v>
      </c>
      <c r="K150" s="35">
        <v>6</v>
      </c>
      <c r="L150" s="35">
        <v>19</v>
      </c>
      <c r="M150" s="35">
        <v>9</v>
      </c>
      <c r="N150" s="35">
        <v>2</v>
      </c>
      <c r="O150" s="35">
        <v>0</v>
      </c>
      <c r="P150" s="35">
        <v>0</v>
      </c>
      <c r="Q150" s="35">
        <v>0</v>
      </c>
      <c r="R150" s="35">
        <v>0</v>
      </c>
      <c r="S150" s="35">
        <v>61</v>
      </c>
    </row>
    <row r="151" spans="2:19" x14ac:dyDescent="0.25">
      <c r="B151" s="35" t="s">
        <v>18</v>
      </c>
      <c r="C151" s="35">
        <v>0</v>
      </c>
      <c r="D151" s="35">
        <v>0</v>
      </c>
      <c r="E151" s="35">
        <v>0</v>
      </c>
      <c r="F151" s="35">
        <v>1</v>
      </c>
      <c r="G151" s="35">
        <v>11</v>
      </c>
      <c r="H151" s="35">
        <v>4</v>
      </c>
      <c r="I151" s="35">
        <v>1</v>
      </c>
      <c r="J151" s="35">
        <v>6</v>
      </c>
      <c r="K151" s="35">
        <v>14</v>
      </c>
      <c r="L151" s="35">
        <v>24</v>
      </c>
      <c r="M151" s="35">
        <v>0</v>
      </c>
      <c r="N151" s="35">
        <v>0</v>
      </c>
      <c r="O151" s="35">
        <v>0</v>
      </c>
      <c r="P151" s="35">
        <v>0</v>
      </c>
      <c r="Q151" s="35">
        <v>0</v>
      </c>
      <c r="R151" s="35">
        <v>0</v>
      </c>
      <c r="S151" s="35">
        <v>61</v>
      </c>
    </row>
    <row r="152" spans="2:19" x14ac:dyDescent="0.25">
      <c r="B152" s="35" t="s">
        <v>19</v>
      </c>
      <c r="C152" s="35">
        <v>0</v>
      </c>
      <c r="D152" s="35">
        <v>0</v>
      </c>
      <c r="E152" s="35">
        <v>0</v>
      </c>
      <c r="F152" s="35">
        <v>3</v>
      </c>
      <c r="G152" s="35">
        <v>13</v>
      </c>
      <c r="H152" s="35">
        <v>1</v>
      </c>
      <c r="I152" s="35">
        <v>0</v>
      </c>
      <c r="J152" s="35">
        <v>10</v>
      </c>
      <c r="K152" s="35">
        <v>13</v>
      </c>
      <c r="L152" s="35">
        <v>20</v>
      </c>
      <c r="M152" s="35">
        <v>1</v>
      </c>
      <c r="N152" s="35">
        <v>0</v>
      </c>
      <c r="O152" s="35">
        <v>0</v>
      </c>
      <c r="P152" s="35">
        <v>0</v>
      </c>
      <c r="Q152" s="35">
        <v>0</v>
      </c>
      <c r="R152" s="35">
        <v>0</v>
      </c>
      <c r="S152" s="35">
        <v>61</v>
      </c>
    </row>
    <row r="153" spans="2:19" x14ac:dyDescent="0.25">
      <c r="B153" s="35" t="s">
        <v>20</v>
      </c>
      <c r="C153" s="35">
        <v>0</v>
      </c>
      <c r="D153" s="35">
        <v>0</v>
      </c>
      <c r="E153" s="35">
        <v>1</v>
      </c>
      <c r="F153" s="35">
        <v>14</v>
      </c>
      <c r="G153" s="35">
        <v>2</v>
      </c>
      <c r="H153" s="35">
        <v>6</v>
      </c>
      <c r="I153" s="35">
        <v>17</v>
      </c>
      <c r="J153" s="35">
        <v>20</v>
      </c>
      <c r="K153" s="35">
        <v>0</v>
      </c>
      <c r="L153" s="35">
        <v>1</v>
      </c>
      <c r="M153" s="35">
        <v>0</v>
      </c>
      <c r="N153" s="35">
        <v>0</v>
      </c>
      <c r="O153" s="35">
        <v>0</v>
      </c>
      <c r="P153" s="35">
        <v>0</v>
      </c>
      <c r="Q153" s="35">
        <v>0</v>
      </c>
      <c r="R153" s="35">
        <v>0</v>
      </c>
      <c r="S153" s="35">
        <v>61</v>
      </c>
    </row>
    <row r="154" spans="2:19" x14ac:dyDescent="0.25">
      <c r="B154" s="35" t="s">
        <v>21</v>
      </c>
      <c r="C154" s="35">
        <v>0</v>
      </c>
      <c r="D154" s="35">
        <v>0</v>
      </c>
      <c r="E154" s="35">
        <v>18</v>
      </c>
      <c r="F154" s="35">
        <v>0</v>
      </c>
      <c r="G154" s="35">
        <v>3</v>
      </c>
      <c r="H154" s="35">
        <v>13</v>
      </c>
      <c r="I154" s="35">
        <v>15</v>
      </c>
      <c r="J154" s="35">
        <v>2</v>
      </c>
      <c r="K154" s="35">
        <v>2</v>
      </c>
      <c r="L154" s="35">
        <v>6</v>
      </c>
      <c r="M154" s="35">
        <v>2</v>
      </c>
      <c r="N154" s="35">
        <v>0</v>
      </c>
      <c r="O154" s="35">
        <v>0</v>
      </c>
      <c r="P154" s="35">
        <v>0</v>
      </c>
      <c r="Q154" s="35">
        <v>0</v>
      </c>
      <c r="R154" s="35">
        <v>0</v>
      </c>
      <c r="S154" s="35">
        <v>61</v>
      </c>
    </row>
    <row r="155" spans="2:19" x14ac:dyDescent="0.25">
      <c r="B155" s="35" t="s">
        <v>26</v>
      </c>
      <c r="C155" s="35">
        <v>0</v>
      </c>
      <c r="D155" s="35">
        <v>54</v>
      </c>
      <c r="E155" s="35">
        <v>4</v>
      </c>
      <c r="F155" s="35">
        <v>0</v>
      </c>
      <c r="G155" s="35">
        <v>0</v>
      </c>
      <c r="H155" s="35">
        <v>0</v>
      </c>
      <c r="I155" s="35">
        <v>0</v>
      </c>
      <c r="J155" s="35">
        <v>0</v>
      </c>
      <c r="K155" s="35">
        <v>0</v>
      </c>
      <c r="L155" s="35">
        <v>3</v>
      </c>
      <c r="M155" s="35">
        <v>0</v>
      </c>
      <c r="N155" s="35">
        <v>0</v>
      </c>
      <c r="O155" s="35">
        <v>0</v>
      </c>
      <c r="P155" s="35">
        <v>0</v>
      </c>
      <c r="Q155" s="35">
        <v>0</v>
      </c>
      <c r="R155" s="35">
        <v>0</v>
      </c>
      <c r="S155" s="35">
        <v>61</v>
      </c>
    </row>
    <row r="156" spans="2:19" x14ac:dyDescent="0.25">
      <c r="B156" s="35" t="s">
        <v>27</v>
      </c>
      <c r="C156" s="35">
        <v>0</v>
      </c>
      <c r="D156" s="35">
        <v>0</v>
      </c>
      <c r="E156" s="35">
        <v>0</v>
      </c>
      <c r="F156" s="35">
        <v>0</v>
      </c>
      <c r="G156" s="35">
        <v>0</v>
      </c>
      <c r="H156" s="35">
        <v>37</v>
      </c>
      <c r="I156" s="35">
        <v>24</v>
      </c>
      <c r="J156" s="35">
        <v>0</v>
      </c>
      <c r="K156" s="35">
        <v>0</v>
      </c>
      <c r="L156" s="35">
        <v>0</v>
      </c>
      <c r="M156" s="35">
        <v>0</v>
      </c>
      <c r="N156" s="35">
        <v>0</v>
      </c>
      <c r="O156" s="35">
        <v>0</v>
      </c>
      <c r="P156" s="35">
        <v>0</v>
      </c>
      <c r="Q156" s="35">
        <v>0</v>
      </c>
      <c r="R156" s="35">
        <v>0</v>
      </c>
      <c r="S156" s="35">
        <v>61</v>
      </c>
    </row>
    <row r="157" spans="2:19" x14ac:dyDescent="0.25">
      <c r="B157" s="35" t="s">
        <v>28</v>
      </c>
      <c r="C157" s="35">
        <v>0</v>
      </c>
      <c r="D157" s="35">
        <v>0</v>
      </c>
      <c r="E157" s="35">
        <v>4</v>
      </c>
      <c r="F157" s="35">
        <v>0</v>
      </c>
      <c r="G157" s="35">
        <v>19</v>
      </c>
      <c r="H157" s="35">
        <v>3</v>
      </c>
      <c r="I157" s="35">
        <v>0</v>
      </c>
      <c r="J157" s="35">
        <v>0</v>
      </c>
      <c r="K157" s="35">
        <v>0</v>
      </c>
      <c r="L157" s="35">
        <v>0</v>
      </c>
      <c r="M157" s="35">
        <v>0</v>
      </c>
      <c r="N157" s="35">
        <v>35</v>
      </c>
      <c r="O157" s="35">
        <v>0</v>
      </c>
      <c r="P157" s="35">
        <v>0</v>
      </c>
      <c r="Q157" s="35">
        <v>0</v>
      </c>
      <c r="R157" s="35">
        <v>0</v>
      </c>
      <c r="S157" s="35">
        <v>61</v>
      </c>
    </row>
    <row r="158" spans="2:19" x14ac:dyDescent="0.25">
      <c r="B158" s="35" t="s">
        <v>23</v>
      </c>
      <c r="C158" s="35">
        <v>0</v>
      </c>
      <c r="D158" s="35">
        <v>0</v>
      </c>
      <c r="E158" s="35">
        <v>11</v>
      </c>
      <c r="F158" s="35">
        <v>22</v>
      </c>
      <c r="G158" s="35">
        <v>2</v>
      </c>
      <c r="H158" s="35">
        <v>3</v>
      </c>
      <c r="I158" s="35">
        <v>2</v>
      </c>
      <c r="J158" s="35">
        <v>0</v>
      </c>
      <c r="K158" s="35">
        <v>0</v>
      </c>
      <c r="L158" s="35">
        <v>20</v>
      </c>
      <c r="M158" s="35">
        <v>0</v>
      </c>
      <c r="N158" s="35">
        <v>0</v>
      </c>
      <c r="O158" s="35">
        <v>0</v>
      </c>
      <c r="P158" s="35">
        <v>0</v>
      </c>
      <c r="Q158" s="35">
        <v>0</v>
      </c>
      <c r="R158" s="35">
        <v>0</v>
      </c>
      <c r="S158" s="35">
        <v>60</v>
      </c>
    </row>
    <row r="159" spans="2:19" x14ac:dyDescent="0.25">
      <c r="B159" s="35" t="s">
        <v>29</v>
      </c>
      <c r="C159" s="35">
        <v>0</v>
      </c>
      <c r="D159" s="35">
        <v>0</v>
      </c>
      <c r="E159" s="35">
        <v>0</v>
      </c>
      <c r="F159" s="35">
        <v>0</v>
      </c>
      <c r="G159" s="35">
        <v>1</v>
      </c>
      <c r="H159" s="35">
        <v>42</v>
      </c>
      <c r="I159" s="35">
        <v>17</v>
      </c>
      <c r="J159" s="35">
        <v>1</v>
      </c>
      <c r="K159" s="35">
        <v>0</v>
      </c>
      <c r="L159" s="35">
        <v>0</v>
      </c>
      <c r="M159" s="35">
        <v>0</v>
      </c>
      <c r="N159" s="35">
        <v>0</v>
      </c>
      <c r="O159" s="35">
        <v>0</v>
      </c>
      <c r="P159" s="35">
        <v>0</v>
      </c>
      <c r="Q159" s="35">
        <v>0</v>
      </c>
      <c r="R159" s="35">
        <v>0</v>
      </c>
      <c r="S159" s="35">
        <v>61</v>
      </c>
    </row>
    <row r="160" spans="2:19" x14ac:dyDescent="0.25">
      <c r="B160" s="35" t="s">
        <v>30</v>
      </c>
      <c r="C160" s="35">
        <v>0</v>
      </c>
      <c r="D160" s="35">
        <v>0</v>
      </c>
      <c r="E160" s="35">
        <v>0</v>
      </c>
      <c r="F160" s="35">
        <v>0</v>
      </c>
      <c r="G160" s="35">
        <v>0</v>
      </c>
      <c r="H160" s="35">
        <v>0</v>
      </c>
      <c r="I160" s="35">
        <v>33</v>
      </c>
      <c r="J160" s="35">
        <v>28</v>
      </c>
      <c r="K160" s="35">
        <v>0</v>
      </c>
      <c r="L160" s="35">
        <v>0</v>
      </c>
      <c r="M160" s="35">
        <v>0</v>
      </c>
      <c r="N160" s="35">
        <v>0</v>
      </c>
      <c r="O160" s="35">
        <v>0</v>
      </c>
      <c r="P160" s="35">
        <v>0</v>
      </c>
      <c r="Q160" s="35">
        <v>0</v>
      </c>
      <c r="R160" s="35">
        <v>0</v>
      </c>
      <c r="S160" s="35">
        <v>61</v>
      </c>
    </row>
    <row r="161" spans="1:19" x14ac:dyDescent="0.25">
      <c r="B161" s="35" t="s">
        <v>31</v>
      </c>
      <c r="C161" s="35">
        <v>0</v>
      </c>
      <c r="D161" s="35">
        <v>0</v>
      </c>
      <c r="E161" s="35">
        <v>0</v>
      </c>
      <c r="F161" s="35">
        <v>3</v>
      </c>
      <c r="G161" s="35">
        <v>0</v>
      </c>
      <c r="H161" s="35">
        <v>12</v>
      </c>
      <c r="I161" s="35">
        <v>18</v>
      </c>
      <c r="J161" s="35">
        <v>18</v>
      </c>
      <c r="K161" s="35">
        <v>10</v>
      </c>
      <c r="L161" s="35">
        <v>0</v>
      </c>
      <c r="M161" s="35">
        <v>0</v>
      </c>
      <c r="N161" s="35">
        <v>0</v>
      </c>
      <c r="O161" s="35">
        <v>0</v>
      </c>
      <c r="P161" s="35">
        <v>0</v>
      </c>
      <c r="Q161" s="35">
        <v>0</v>
      </c>
      <c r="R161" s="35">
        <v>0</v>
      </c>
      <c r="S161" s="35">
        <v>61</v>
      </c>
    </row>
    <row r="162" spans="1:19" x14ac:dyDescent="0.25">
      <c r="B162" s="35" t="s">
        <v>22</v>
      </c>
      <c r="C162" s="35">
        <v>0</v>
      </c>
      <c r="D162" s="35">
        <v>30</v>
      </c>
      <c r="E162" s="35">
        <v>0</v>
      </c>
      <c r="F162" s="35">
        <v>25</v>
      </c>
      <c r="G162" s="35">
        <v>6</v>
      </c>
      <c r="H162" s="35">
        <v>0</v>
      </c>
      <c r="I162" s="35">
        <v>0</v>
      </c>
      <c r="J162" s="35">
        <v>0</v>
      </c>
      <c r="K162" s="35">
        <v>0</v>
      </c>
      <c r="L162" s="35">
        <v>0</v>
      </c>
      <c r="M162" s="35">
        <v>0</v>
      </c>
      <c r="N162" s="35">
        <v>0</v>
      </c>
      <c r="O162" s="35">
        <v>0</v>
      </c>
      <c r="P162" s="35">
        <v>0</v>
      </c>
      <c r="Q162" s="35">
        <v>0</v>
      </c>
      <c r="R162" s="35">
        <v>0</v>
      </c>
      <c r="S162" s="35">
        <v>61</v>
      </c>
    </row>
    <row r="164" spans="1:19" x14ac:dyDescent="0.25">
      <c r="A164" s="35" t="s">
        <v>79</v>
      </c>
      <c r="B164" s="35"/>
      <c r="C164" s="35"/>
      <c r="D164" s="35"/>
      <c r="E164" s="35"/>
      <c r="F164" s="35"/>
      <c r="G164" s="35"/>
      <c r="H164" s="35"/>
      <c r="I164" s="35"/>
      <c r="J164" s="35"/>
      <c r="K164" s="35"/>
      <c r="L164" s="35"/>
      <c r="M164" s="35"/>
      <c r="N164" s="35"/>
      <c r="O164" s="35"/>
      <c r="P164" s="35"/>
      <c r="Q164" s="35"/>
      <c r="R164" s="35"/>
      <c r="S164" s="35"/>
    </row>
    <row r="165" spans="1:19" x14ac:dyDescent="0.25">
      <c r="A165" s="35"/>
      <c r="B165" s="35" t="s">
        <v>0</v>
      </c>
      <c r="C165" s="35">
        <v>1.5625E-2</v>
      </c>
      <c r="D165" s="35">
        <v>3.125E-2</v>
      </c>
      <c r="E165" s="35">
        <v>6.25E-2</v>
      </c>
      <c r="F165" s="35">
        <v>0.125</v>
      </c>
      <c r="G165" s="35">
        <v>0.25</v>
      </c>
      <c r="H165" s="35">
        <v>0.5</v>
      </c>
      <c r="I165" s="35">
        <v>1</v>
      </c>
      <c r="J165" s="35">
        <v>2</v>
      </c>
      <c r="K165" s="35">
        <v>4</v>
      </c>
      <c r="L165" s="35">
        <v>8</v>
      </c>
      <c r="M165" s="35">
        <v>16</v>
      </c>
      <c r="N165" s="35">
        <v>32</v>
      </c>
      <c r="O165" s="35">
        <v>64</v>
      </c>
      <c r="P165" s="35">
        <v>128</v>
      </c>
      <c r="Q165" s="35">
        <v>256</v>
      </c>
      <c r="R165" s="35">
        <v>512</v>
      </c>
      <c r="S165" s="35" t="s">
        <v>1</v>
      </c>
    </row>
    <row r="166" spans="1:19" x14ac:dyDescent="0.25">
      <c r="A166" s="35"/>
      <c r="B166" s="35" t="s">
        <v>24</v>
      </c>
      <c r="C166" s="35">
        <v>0</v>
      </c>
      <c r="D166" s="35">
        <v>0</v>
      </c>
      <c r="E166" s="35">
        <v>0</v>
      </c>
      <c r="F166" s="35">
        <v>0</v>
      </c>
      <c r="G166" s="35">
        <v>0</v>
      </c>
      <c r="H166" s="35">
        <v>0</v>
      </c>
      <c r="I166" s="35">
        <v>0</v>
      </c>
      <c r="J166" s="35">
        <v>0</v>
      </c>
      <c r="K166" s="35">
        <v>0</v>
      </c>
      <c r="L166" s="35">
        <v>6</v>
      </c>
      <c r="M166" s="35">
        <v>0</v>
      </c>
      <c r="N166" s="35">
        <v>0</v>
      </c>
      <c r="O166" s="35">
        <v>0</v>
      </c>
      <c r="P166" s="35">
        <v>0</v>
      </c>
      <c r="Q166" s="35">
        <v>0</v>
      </c>
      <c r="R166" s="35">
        <v>0</v>
      </c>
      <c r="S166" s="35">
        <v>6</v>
      </c>
    </row>
    <row r="167" spans="1:19" x14ac:dyDescent="0.25">
      <c r="A167" s="35"/>
      <c r="B167" s="35" t="s">
        <v>25</v>
      </c>
      <c r="C167" s="35">
        <v>0</v>
      </c>
      <c r="D167" s="35">
        <v>0</v>
      </c>
      <c r="E167" s="35">
        <v>0</v>
      </c>
      <c r="F167" s="35">
        <v>0</v>
      </c>
      <c r="G167" s="35">
        <v>0</v>
      </c>
      <c r="H167" s="35">
        <v>0</v>
      </c>
      <c r="I167" s="35">
        <v>0</v>
      </c>
      <c r="J167" s="35">
        <v>0</v>
      </c>
      <c r="K167" s="35">
        <v>0</v>
      </c>
      <c r="L167" s="35">
        <v>0</v>
      </c>
      <c r="M167" s="35">
        <v>6</v>
      </c>
      <c r="N167" s="35">
        <v>0</v>
      </c>
      <c r="O167" s="35">
        <v>0</v>
      </c>
      <c r="P167" s="35">
        <v>0</v>
      </c>
      <c r="Q167" s="35">
        <v>0</v>
      </c>
      <c r="R167" s="35">
        <v>0</v>
      </c>
      <c r="S167" s="35">
        <v>6</v>
      </c>
    </row>
    <row r="168" spans="1:19" x14ac:dyDescent="0.25">
      <c r="A168" s="35"/>
      <c r="B168" s="35" t="s">
        <v>3</v>
      </c>
      <c r="C168" s="35">
        <v>0</v>
      </c>
      <c r="D168" s="35">
        <v>0</v>
      </c>
      <c r="E168" s="35">
        <v>0</v>
      </c>
      <c r="F168" s="35">
        <v>0</v>
      </c>
      <c r="G168" s="35">
        <v>0</v>
      </c>
      <c r="H168" s="35">
        <v>0</v>
      </c>
      <c r="I168" s="35">
        <v>0</v>
      </c>
      <c r="J168" s="35">
        <v>0</v>
      </c>
      <c r="K168" s="35">
        <v>0</v>
      </c>
      <c r="L168" s="35">
        <v>0</v>
      </c>
      <c r="M168" s="35">
        <v>0</v>
      </c>
      <c r="N168" s="35">
        <v>3</v>
      </c>
      <c r="O168" s="35">
        <v>3</v>
      </c>
      <c r="P168" s="35">
        <v>0</v>
      </c>
      <c r="Q168" s="35">
        <v>0</v>
      </c>
      <c r="R168" s="35">
        <v>0</v>
      </c>
      <c r="S168" s="35">
        <v>6</v>
      </c>
    </row>
    <row r="169" spans="1:19" x14ac:dyDescent="0.25">
      <c r="A169" s="35"/>
      <c r="B169" s="35" t="s">
        <v>5</v>
      </c>
      <c r="C169" s="35">
        <v>0</v>
      </c>
      <c r="D169" s="35">
        <v>0</v>
      </c>
      <c r="E169" s="35">
        <v>0</v>
      </c>
      <c r="F169" s="35">
        <v>0</v>
      </c>
      <c r="G169" s="35">
        <v>0</v>
      </c>
      <c r="H169" s="35">
        <v>0</v>
      </c>
      <c r="I169" s="35">
        <v>0</v>
      </c>
      <c r="J169" s="35">
        <v>0</v>
      </c>
      <c r="K169" s="35">
        <v>0</v>
      </c>
      <c r="L169" s="35">
        <v>0</v>
      </c>
      <c r="M169" s="35">
        <v>0</v>
      </c>
      <c r="N169" s="35">
        <v>0</v>
      </c>
      <c r="O169" s="35">
        <v>0</v>
      </c>
      <c r="P169" s="35">
        <v>6</v>
      </c>
      <c r="Q169" s="35">
        <v>0</v>
      </c>
      <c r="R169" s="35">
        <v>0</v>
      </c>
      <c r="S169" s="35">
        <v>6</v>
      </c>
    </row>
    <row r="170" spans="1:19" x14ac:dyDescent="0.25">
      <c r="A170" s="35"/>
      <c r="B170" s="35" t="s">
        <v>7</v>
      </c>
      <c r="C170" s="35">
        <v>0</v>
      </c>
      <c r="D170" s="35">
        <v>0</v>
      </c>
      <c r="E170" s="35">
        <v>0</v>
      </c>
      <c r="F170" s="35">
        <v>0</v>
      </c>
      <c r="G170" s="35">
        <v>0</v>
      </c>
      <c r="H170" s="35">
        <v>0</v>
      </c>
      <c r="I170" s="35">
        <v>0</v>
      </c>
      <c r="J170" s="35">
        <v>0</v>
      </c>
      <c r="K170" s="35">
        <v>0</v>
      </c>
      <c r="L170" s="35">
        <v>0</v>
      </c>
      <c r="M170" s="35">
        <v>6</v>
      </c>
      <c r="N170" s="35">
        <v>0</v>
      </c>
      <c r="O170" s="35">
        <v>0</v>
      </c>
      <c r="P170" s="35">
        <v>0</v>
      </c>
      <c r="Q170" s="35">
        <v>0</v>
      </c>
      <c r="R170" s="35">
        <v>0</v>
      </c>
      <c r="S170" s="35">
        <v>6</v>
      </c>
    </row>
    <row r="171" spans="1:19" x14ac:dyDescent="0.25">
      <c r="A171" s="35"/>
      <c r="B171" s="35" t="s">
        <v>9</v>
      </c>
      <c r="C171" s="35">
        <v>0</v>
      </c>
      <c r="D171" s="35">
        <v>0</v>
      </c>
      <c r="E171" s="35">
        <v>0</v>
      </c>
      <c r="F171" s="35">
        <v>0</v>
      </c>
      <c r="G171" s="35">
        <v>0</v>
      </c>
      <c r="H171" s="35">
        <v>0</v>
      </c>
      <c r="I171" s="35">
        <v>0</v>
      </c>
      <c r="J171" s="35">
        <v>0</v>
      </c>
      <c r="K171" s="35">
        <v>0</v>
      </c>
      <c r="L171" s="35">
        <v>0</v>
      </c>
      <c r="M171" s="35">
        <v>0</v>
      </c>
      <c r="N171" s="35">
        <v>0</v>
      </c>
      <c r="O171" s="35">
        <v>6</v>
      </c>
      <c r="P171" s="35">
        <v>0</v>
      </c>
      <c r="Q171" s="35">
        <v>0</v>
      </c>
      <c r="R171" s="35">
        <v>0</v>
      </c>
      <c r="S171" s="35">
        <v>6</v>
      </c>
    </row>
    <row r="172" spans="1:19" x14ac:dyDescent="0.25">
      <c r="A172" s="35"/>
      <c r="B172" s="35" t="s">
        <v>10</v>
      </c>
      <c r="C172" s="35">
        <v>0</v>
      </c>
      <c r="D172" s="35">
        <v>0</v>
      </c>
      <c r="E172" s="35">
        <v>0</v>
      </c>
      <c r="F172" s="35">
        <v>0</v>
      </c>
      <c r="G172" s="35">
        <v>0</v>
      </c>
      <c r="H172" s="35">
        <v>0</v>
      </c>
      <c r="I172" s="35">
        <v>0</v>
      </c>
      <c r="J172" s="35">
        <v>0</v>
      </c>
      <c r="K172" s="35">
        <v>0</v>
      </c>
      <c r="L172" s="35">
        <v>0</v>
      </c>
      <c r="M172" s="35">
        <v>0</v>
      </c>
      <c r="N172" s="35">
        <v>6</v>
      </c>
      <c r="O172" s="35">
        <v>0</v>
      </c>
      <c r="P172" s="35">
        <v>0</v>
      </c>
      <c r="Q172" s="35">
        <v>0</v>
      </c>
      <c r="R172" s="35">
        <v>0</v>
      </c>
      <c r="S172" s="35">
        <v>6</v>
      </c>
    </row>
    <row r="173" spans="1:19" x14ac:dyDescent="0.25">
      <c r="A173" s="35"/>
      <c r="B173" s="35" t="s">
        <v>11</v>
      </c>
      <c r="C173" s="35">
        <v>0</v>
      </c>
      <c r="D173" s="35">
        <v>0</v>
      </c>
      <c r="E173" s="35">
        <v>0</v>
      </c>
      <c r="F173" s="35">
        <v>0</v>
      </c>
      <c r="G173" s="35">
        <v>0</v>
      </c>
      <c r="H173" s="35">
        <v>0</v>
      </c>
      <c r="I173" s="35">
        <v>0</v>
      </c>
      <c r="J173" s="35">
        <v>0</v>
      </c>
      <c r="K173" s="35">
        <v>0</v>
      </c>
      <c r="L173" s="35">
        <v>0</v>
      </c>
      <c r="M173" s="35">
        <v>0</v>
      </c>
      <c r="N173" s="35">
        <v>6</v>
      </c>
      <c r="O173" s="35">
        <v>0</v>
      </c>
      <c r="P173" s="35">
        <v>0</v>
      </c>
      <c r="Q173" s="35">
        <v>0</v>
      </c>
      <c r="R173" s="35">
        <v>0</v>
      </c>
      <c r="S173" s="35">
        <v>6</v>
      </c>
    </row>
    <row r="174" spans="1:19" x14ac:dyDescent="0.25">
      <c r="A174" s="35"/>
      <c r="B174" s="35" t="s">
        <v>13</v>
      </c>
      <c r="C174" s="35">
        <v>0</v>
      </c>
      <c r="D174" s="35">
        <v>0</v>
      </c>
      <c r="E174" s="35">
        <v>0</v>
      </c>
      <c r="F174" s="35">
        <v>0</v>
      </c>
      <c r="G174" s="35">
        <v>0</v>
      </c>
      <c r="H174" s="35">
        <v>0</v>
      </c>
      <c r="I174" s="35">
        <v>1</v>
      </c>
      <c r="J174" s="35">
        <v>2</v>
      </c>
      <c r="K174" s="35">
        <v>1</v>
      </c>
      <c r="L174" s="35">
        <v>2</v>
      </c>
      <c r="M174" s="35">
        <v>0</v>
      </c>
      <c r="N174" s="35">
        <v>0</v>
      </c>
      <c r="O174" s="35">
        <v>0</v>
      </c>
      <c r="P174" s="35">
        <v>0</v>
      </c>
      <c r="Q174" s="35">
        <v>0</v>
      </c>
      <c r="R174" s="35">
        <v>0</v>
      </c>
      <c r="S174" s="35">
        <v>6</v>
      </c>
    </row>
    <row r="175" spans="1:19" x14ac:dyDescent="0.25">
      <c r="A175" s="35"/>
      <c r="B175" s="35" t="s">
        <v>14</v>
      </c>
      <c r="C175" s="35">
        <v>0</v>
      </c>
      <c r="D175" s="35">
        <v>0</v>
      </c>
      <c r="E175" s="35">
        <v>0</v>
      </c>
      <c r="F175" s="35">
        <v>0</v>
      </c>
      <c r="G175" s="35">
        <v>0</v>
      </c>
      <c r="H175" s="35">
        <v>0</v>
      </c>
      <c r="I175" s="35">
        <v>0</v>
      </c>
      <c r="J175" s="35">
        <v>0</v>
      </c>
      <c r="K175" s="35">
        <v>0</v>
      </c>
      <c r="L175" s="35">
        <v>1</v>
      </c>
      <c r="M175" s="35">
        <v>5</v>
      </c>
      <c r="N175" s="35">
        <v>0</v>
      </c>
      <c r="O175" s="35">
        <v>0</v>
      </c>
      <c r="P175" s="35">
        <v>0</v>
      </c>
      <c r="Q175" s="35">
        <v>0</v>
      </c>
      <c r="R175" s="35">
        <v>0</v>
      </c>
      <c r="S175" s="35">
        <v>6</v>
      </c>
    </row>
    <row r="176" spans="1:19" x14ac:dyDescent="0.25">
      <c r="A176" s="35"/>
      <c r="B176" s="35" t="s">
        <v>16</v>
      </c>
      <c r="C176" s="35">
        <v>0</v>
      </c>
      <c r="D176" s="35">
        <v>0</v>
      </c>
      <c r="E176" s="35">
        <v>0</v>
      </c>
      <c r="F176" s="35">
        <v>0</v>
      </c>
      <c r="G176" s="35">
        <v>0</v>
      </c>
      <c r="H176" s="35">
        <v>0</v>
      </c>
      <c r="I176" s="35">
        <v>0</v>
      </c>
      <c r="J176" s="35">
        <v>0</v>
      </c>
      <c r="K176" s="35">
        <v>0</v>
      </c>
      <c r="L176" s="35">
        <v>0</v>
      </c>
      <c r="M176" s="35">
        <v>6</v>
      </c>
      <c r="N176" s="35">
        <v>0</v>
      </c>
      <c r="O176" s="35">
        <v>0</v>
      </c>
      <c r="P176" s="35">
        <v>0</v>
      </c>
      <c r="Q176" s="35">
        <v>0</v>
      </c>
      <c r="R176" s="35">
        <v>0</v>
      </c>
      <c r="S176" s="35">
        <v>6</v>
      </c>
    </row>
    <row r="177" spans="1:19" x14ac:dyDescent="0.25">
      <c r="A177" s="35"/>
      <c r="B177" s="35" t="s">
        <v>17</v>
      </c>
      <c r="C177" s="35">
        <v>0</v>
      </c>
      <c r="D177" s="35">
        <v>0</v>
      </c>
      <c r="E177" s="35">
        <v>0</v>
      </c>
      <c r="F177" s="35">
        <v>0</v>
      </c>
      <c r="G177" s="35">
        <v>0</v>
      </c>
      <c r="H177" s="35">
        <v>0</v>
      </c>
      <c r="I177" s="35">
        <v>0</v>
      </c>
      <c r="J177" s="35">
        <v>0</v>
      </c>
      <c r="K177" s="35">
        <v>0</v>
      </c>
      <c r="L177" s="35">
        <v>0</v>
      </c>
      <c r="M177" s="35">
        <v>2</v>
      </c>
      <c r="N177" s="35">
        <v>4</v>
      </c>
      <c r="O177" s="35">
        <v>0</v>
      </c>
      <c r="P177" s="35">
        <v>0</v>
      </c>
      <c r="Q177" s="35">
        <v>0</v>
      </c>
      <c r="R177" s="35">
        <v>0</v>
      </c>
      <c r="S177" s="35">
        <v>6</v>
      </c>
    </row>
    <row r="178" spans="1:19" x14ac:dyDescent="0.25">
      <c r="A178" s="35"/>
      <c r="B178" s="35" t="s">
        <v>18</v>
      </c>
      <c r="C178" s="35">
        <v>0</v>
      </c>
      <c r="D178" s="35">
        <v>0</v>
      </c>
      <c r="E178" s="35">
        <v>0</v>
      </c>
      <c r="F178" s="35">
        <v>0</v>
      </c>
      <c r="G178" s="35">
        <v>0</v>
      </c>
      <c r="H178" s="35">
        <v>0</v>
      </c>
      <c r="I178" s="35">
        <v>0</v>
      </c>
      <c r="J178" s="35">
        <v>0</v>
      </c>
      <c r="K178" s="35">
        <v>0</v>
      </c>
      <c r="L178" s="35">
        <v>6</v>
      </c>
      <c r="M178" s="35">
        <v>0</v>
      </c>
      <c r="N178" s="35">
        <v>0</v>
      </c>
      <c r="O178" s="35">
        <v>0</v>
      </c>
      <c r="P178" s="35">
        <v>0</v>
      </c>
      <c r="Q178" s="35">
        <v>0</v>
      </c>
      <c r="R178" s="35">
        <v>0</v>
      </c>
      <c r="S178" s="35">
        <v>6</v>
      </c>
    </row>
    <row r="179" spans="1:19" x14ac:dyDescent="0.25">
      <c r="A179" s="35"/>
      <c r="B179" s="35" t="s">
        <v>19</v>
      </c>
      <c r="C179" s="35">
        <v>0</v>
      </c>
      <c r="D179" s="35">
        <v>0</v>
      </c>
      <c r="E179" s="35">
        <v>0</v>
      </c>
      <c r="F179" s="35">
        <v>0</v>
      </c>
      <c r="G179" s="35">
        <v>0</v>
      </c>
      <c r="H179" s="35">
        <v>0</v>
      </c>
      <c r="I179" s="35">
        <v>0</v>
      </c>
      <c r="J179" s="35">
        <v>0</v>
      </c>
      <c r="K179" s="35">
        <v>1</v>
      </c>
      <c r="L179" s="35">
        <v>1</v>
      </c>
      <c r="M179" s="35">
        <v>4</v>
      </c>
      <c r="N179" s="35">
        <v>0</v>
      </c>
      <c r="O179" s="35">
        <v>0</v>
      </c>
      <c r="P179" s="35">
        <v>0</v>
      </c>
      <c r="Q179" s="35">
        <v>0</v>
      </c>
      <c r="R179" s="35">
        <v>0</v>
      </c>
      <c r="S179" s="35">
        <v>6</v>
      </c>
    </row>
    <row r="180" spans="1:19" x14ac:dyDescent="0.25">
      <c r="A180" s="35"/>
      <c r="B180" s="35" t="s">
        <v>20</v>
      </c>
      <c r="C180" s="35">
        <v>0</v>
      </c>
      <c r="D180" s="35">
        <v>0</v>
      </c>
      <c r="E180" s="35">
        <v>0</v>
      </c>
      <c r="F180" s="35">
        <v>0</v>
      </c>
      <c r="G180" s="35">
        <v>0</v>
      </c>
      <c r="H180" s="35">
        <v>0</v>
      </c>
      <c r="I180" s="35">
        <v>0</v>
      </c>
      <c r="J180" s="35">
        <v>3</v>
      </c>
      <c r="K180" s="35">
        <v>3</v>
      </c>
      <c r="L180" s="35">
        <v>0</v>
      </c>
      <c r="M180" s="35">
        <v>0</v>
      </c>
      <c r="N180" s="35">
        <v>0</v>
      </c>
      <c r="O180" s="35">
        <v>0</v>
      </c>
      <c r="P180" s="35">
        <v>0</v>
      </c>
      <c r="Q180" s="35">
        <v>0</v>
      </c>
      <c r="R180" s="35">
        <v>0</v>
      </c>
      <c r="S180" s="35">
        <v>6</v>
      </c>
    </row>
    <row r="181" spans="1:19" x14ac:dyDescent="0.25">
      <c r="A181" s="35"/>
      <c r="B181" s="35" t="s">
        <v>21</v>
      </c>
      <c r="C181" s="35">
        <v>0</v>
      </c>
      <c r="D181" s="35">
        <v>0</v>
      </c>
      <c r="E181" s="35">
        <v>3</v>
      </c>
      <c r="F181" s="35">
        <v>0</v>
      </c>
      <c r="G181" s="35">
        <v>0</v>
      </c>
      <c r="H181" s="35">
        <v>1</v>
      </c>
      <c r="I181" s="35">
        <v>2</v>
      </c>
      <c r="J181" s="35">
        <v>0</v>
      </c>
      <c r="K181" s="35">
        <v>0</v>
      </c>
      <c r="L181" s="35">
        <v>0</v>
      </c>
      <c r="M181" s="35">
        <v>0</v>
      </c>
      <c r="N181" s="35">
        <v>0</v>
      </c>
      <c r="O181" s="35">
        <v>0</v>
      </c>
      <c r="P181" s="35">
        <v>0</v>
      </c>
      <c r="Q181" s="35">
        <v>0</v>
      </c>
      <c r="R181" s="35">
        <v>0</v>
      </c>
      <c r="S181" s="35">
        <v>6</v>
      </c>
    </row>
    <row r="182" spans="1:19" x14ac:dyDescent="0.25">
      <c r="A182" s="35"/>
      <c r="B182" s="35" t="s">
        <v>26</v>
      </c>
      <c r="C182" s="35">
        <v>0</v>
      </c>
      <c r="D182" s="35">
        <v>5</v>
      </c>
      <c r="E182" s="35">
        <v>0</v>
      </c>
      <c r="F182" s="35">
        <v>0</v>
      </c>
      <c r="G182" s="35">
        <v>0</v>
      </c>
      <c r="H182" s="35">
        <v>0</v>
      </c>
      <c r="I182" s="35">
        <v>0</v>
      </c>
      <c r="J182" s="35">
        <v>0</v>
      </c>
      <c r="K182" s="35">
        <v>0</v>
      </c>
      <c r="L182" s="35">
        <v>1</v>
      </c>
      <c r="M182" s="35">
        <v>0</v>
      </c>
      <c r="N182" s="35">
        <v>0</v>
      </c>
      <c r="O182" s="35">
        <v>0</v>
      </c>
      <c r="P182" s="35">
        <v>0</v>
      </c>
      <c r="Q182" s="35">
        <v>0</v>
      </c>
      <c r="R182" s="35">
        <v>0</v>
      </c>
      <c r="S182" s="35">
        <v>6</v>
      </c>
    </row>
    <row r="183" spans="1:19" x14ac:dyDescent="0.25">
      <c r="A183" s="35"/>
      <c r="B183" s="35" t="s">
        <v>27</v>
      </c>
      <c r="C183" s="35">
        <v>0</v>
      </c>
      <c r="D183" s="35">
        <v>0</v>
      </c>
      <c r="E183" s="35">
        <v>0</v>
      </c>
      <c r="F183" s="35">
        <v>0</v>
      </c>
      <c r="G183" s="35">
        <v>0</v>
      </c>
      <c r="H183" s="35">
        <v>5</v>
      </c>
      <c r="I183" s="35">
        <v>1</v>
      </c>
      <c r="J183" s="35">
        <v>0</v>
      </c>
      <c r="K183" s="35">
        <v>0</v>
      </c>
      <c r="L183" s="35">
        <v>0</v>
      </c>
      <c r="M183" s="35">
        <v>0</v>
      </c>
      <c r="N183" s="35">
        <v>0</v>
      </c>
      <c r="O183" s="35">
        <v>0</v>
      </c>
      <c r="P183" s="35">
        <v>0</v>
      </c>
      <c r="Q183" s="35">
        <v>0</v>
      </c>
      <c r="R183" s="35">
        <v>0</v>
      </c>
      <c r="S183" s="35">
        <v>6</v>
      </c>
    </row>
    <row r="184" spans="1:19" x14ac:dyDescent="0.25">
      <c r="A184" s="35"/>
      <c r="B184" s="35" t="s">
        <v>28</v>
      </c>
      <c r="C184" s="35">
        <v>0</v>
      </c>
      <c r="D184" s="35">
        <v>0</v>
      </c>
      <c r="E184" s="35">
        <v>0</v>
      </c>
      <c r="F184" s="35">
        <v>0</v>
      </c>
      <c r="G184" s="35">
        <v>0</v>
      </c>
      <c r="H184" s="35">
        <v>0</v>
      </c>
      <c r="I184" s="35">
        <v>0</v>
      </c>
      <c r="J184" s="35">
        <v>0</v>
      </c>
      <c r="K184" s="35">
        <v>0</v>
      </c>
      <c r="L184" s="35">
        <v>0</v>
      </c>
      <c r="M184" s="35">
        <v>0</v>
      </c>
      <c r="N184" s="35">
        <v>6</v>
      </c>
      <c r="O184" s="35">
        <v>0</v>
      </c>
      <c r="P184" s="35">
        <v>0</v>
      </c>
      <c r="Q184" s="35">
        <v>0</v>
      </c>
      <c r="R184" s="35">
        <v>0</v>
      </c>
      <c r="S184" s="35">
        <v>6</v>
      </c>
    </row>
    <row r="185" spans="1:19" x14ac:dyDescent="0.25">
      <c r="A185" s="35"/>
      <c r="B185" s="35" t="s">
        <v>23</v>
      </c>
      <c r="C185" s="35">
        <v>0</v>
      </c>
      <c r="D185" s="35">
        <v>0</v>
      </c>
      <c r="E185" s="35">
        <v>0</v>
      </c>
      <c r="F185" s="35">
        <v>4</v>
      </c>
      <c r="G185" s="35">
        <v>1</v>
      </c>
      <c r="H185" s="35">
        <v>0</v>
      </c>
      <c r="I185" s="35">
        <v>0</v>
      </c>
      <c r="J185" s="35">
        <v>0</v>
      </c>
      <c r="K185" s="35">
        <v>0</v>
      </c>
      <c r="L185" s="35">
        <v>1</v>
      </c>
      <c r="M185" s="35">
        <v>0</v>
      </c>
      <c r="N185" s="35">
        <v>0</v>
      </c>
      <c r="O185" s="35">
        <v>0</v>
      </c>
      <c r="P185" s="35">
        <v>0</v>
      </c>
      <c r="Q185" s="35">
        <v>0</v>
      </c>
      <c r="R185" s="35">
        <v>0</v>
      </c>
      <c r="S185" s="35">
        <v>6</v>
      </c>
    </row>
    <row r="186" spans="1:19" x14ac:dyDescent="0.25">
      <c r="A186" s="35"/>
      <c r="B186" s="35" t="s">
        <v>29</v>
      </c>
      <c r="C186" s="35">
        <v>0</v>
      </c>
      <c r="D186" s="35">
        <v>0</v>
      </c>
      <c r="E186" s="35">
        <v>0</v>
      </c>
      <c r="F186" s="35">
        <v>0</v>
      </c>
      <c r="G186" s="35">
        <v>0</v>
      </c>
      <c r="H186" s="35">
        <v>1</v>
      </c>
      <c r="I186" s="35">
        <v>5</v>
      </c>
      <c r="J186" s="35">
        <v>0</v>
      </c>
      <c r="K186" s="35">
        <v>0</v>
      </c>
      <c r="L186" s="35">
        <v>0</v>
      </c>
      <c r="M186" s="35">
        <v>0</v>
      </c>
      <c r="N186" s="35">
        <v>0</v>
      </c>
      <c r="O186" s="35">
        <v>0</v>
      </c>
      <c r="P186" s="35">
        <v>0</v>
      </c>
      <c r="Q186" s="35">
        <v>0</v>
      </c>
      <c r="R186" s="35">
        <v>0</v>
      </c>
      <c r="S186" s="35">
        <v>6</v>
      </c>
    </row>
    <row r="187" spans="1:19" x14ac:dyDescent="0.25">
      <c r="A187" s="35"/>
      <c r="B187" s="35" t="s">
        <v>30</v>
      </c>
      <c r="C187" s="35">
        <v>0</v>
      </c>
      <c r="D187" s="35">
        <v>0</v>
      </c>
      <c r="E187" s="35">
        <v>0</v>
      </c>
      <c r="F187" s="35">
        <v>0</v>
      </c>
      <c r="G187" s="35">
        <v>0</v>
      </c>
      <c r="H187" s="35">
        <v>0</v>
      </c>
      <c r="I187" s="35">
        <v>3</v>
      </c>
      <c r="J187" s="35">
        <v>3</v>
      </c>
      <c r="K187" s="35">
        <v>0</v>
      </c>
      <c r="L187" s="35">
        <v>0</v>
      </c>
      <c r="M187" s="35">
        <v>0</v>
      </c>
      <c r="N187" s="35">
        <v>0</v>
      </c>
      <c r="O187" s="35">
        <v>0</v>
      </c>
      <c r="P187" s="35">
        <v>0</v>
      </c>
      <c r="Q187" s="35">
        <v>0</v>
      </c>
      <c r="R187" s="35">
        <v>0</v>
      </c>
      <c r="S187" s="35">
        <v>6</v>
      </c>
    </row>
    <row r="188" spans="1:19" x14ac:dyDescent="0.25">
      <c r="A188" s="35"/>
      <c r="B188" s="35" t="s">
        <v>31</v>
      </c>
      <c r="C188" s="35">
        <v>0</v>
      </c>
      <c r="D188" s="35">
        <v>0</v>
      </c>
      <c r="E188" s="35">
        <v>0</v>
      </c>
      <c r="F188" s="35">
        <v>0</v>
      </c>
      <c r="G188" s="35">
        <v>0</v>
      </c>
      <c r="H188" s="35">
        <v>0</v>
      </c>
      <c r="I188" s="35">
        <v>1</v>
      </c>
      <c r="J188" s="35">
        <v>4</v>
      </c>
      <c r="K188" s="35">
        <v>1</v>
      </c>
      <c r="L188" s="35">
        <v>0</v>
      </c>
      <c r="M188" s="35">
        <v>0</v>
      </c>
      <c r="N188" s="35">
        <v>0</v>
      </c>
      <c r="O188" s="35">
        <v>0</v>
      </c>
      <c r="P188" s="35">
        <v>0</v>
      </c>
      <c r="Q188" s="35">
        <v>0</v>
      </c>
      <c r="R188" s="35">
        <v>0</v>
      </c>
      <c r="S188" s="35">
        <v>6</v>
      </c>
    </row>
    <row r="189" spans="1:19" x14ac:dyDescent="0.25">
      <c r="A189" s="35"/>
      <c r="B189" s="35" t="s">
        <v>22</v>
      </c>
      <c r="C189" s="35">
        <v>0</v>
      </c>
      <c r="D189" s="35">
        <v>3</v>
      </c>
      <c r="E189" s="35">
        <v>0</v>
      </c>
      <c r="F189" s="35">
        <v>2</v>
      </c>
      <c r="G189" s="35">
        <v>1</v>
      </c>
      <c r="H189" s="35">
        <v>0</v>
      </c>
      <c r="I189" s="35">
        <v>0</v>
      </c>
      <c r="J189" s="35">
        <v>0</v>
      </c>
      <c r="K189" s="35">
        <v>0</v>
      </c>
      <c r="L189" s="35">
        <v>0</v>
      </c>
      <c r="M189" s="35">
        <v>0</v>
      </c>
      <c r="N189" s="35">
        <v>0</v>
      </c>
      <c r="O189" s="35">
        <v>0</v>
      </c>
      <c r="P189" s="35">
        <v>0</v>
      </c>
      <c r="Q189" s="35">
        <v>0</v>
      </c>
      <c r="R189" s="35">
        <v>0</v>
      </c>
      <c r="S189" s="35">
        <v>6</v>
      </c>
    </row>
    <row r="191" spans="1:19" x14ac:dyDescent="0.25">
      <c r="A191" s="35" t="s">
        <v>80</v>
      </c>
      <c r="B191" s="35"/>
      <c r="C191" s="35"/>
      <c r="D191" s="35"/>
      <c r="E191" s="35"/>
      <c r="F191" s="35"/>
      <c r="G191" s="35"/>
      <c r="H191" s="35"/>
      <c r="I191" s="35"/>
      <c r="J191" s="35"/>
      <c r="K191" s="35"/>
      <c r="L191" s="35"/>
      <c r="M191" s="35"/>
      <c r="N191" s="35"/>
      <c r="O191" s="35"/>
      <c r="P191" s="35"/>
      <c r="Q191" s="35"/>
      <c r="R191" s="35"/>
      <c r="S191" s="35"/>
    </row>
    <row r="192" spans="1:19" x14ac:dyDescent="0.25">
      <c r="A192" s="35"/>
      <c r="B192" s="35" t="s">
        <v>0</v>
      </c>
      <c r="C192" s="35">
        <v>1.5625E-2</v>
      </c>
      <c r="D192" s="35">
        <v>3.125E-2</v>
      </c>
      <c r="E192" s="35">
        <v>6.25E-2</v>
      </c>
      <c r="F192" s="35">
        <v>0.125</v>
      </c>
      <c r="G192" s="35">
        <v>0.25</v>
      </c>
      <c r="H192" s="35">
        <v>0.5</v>
      </c>
      <c r="I192" s="35">
        <v>1</v>
      </c>
      <c r="J192" s="35">
        <v>2</v>
      </c>
      <c r="K192" s="35">
        <v>4</v>
      </c>
      <c r="L192" s="35">
        <v>8</v>
      </c>
      <c r="M192" s="35">
        <v>16</v>
      </c>
      <c r="N192" s="35">
        <v>32</v>
      </c>
      <c r="O192" s="35">
        <v>64</v>
      </c>
      <c r="P192" s="35">
        <v>128</v>
      </c>
      <c r="Q192" s="35">
        <v>256</v>
      </c>
      <c r="R192" s="35">
        <v>512</v>
      </c>
      <c r="S192" s="35" t="s">
        <v>1</v>
      </c>
    </row>
    <row r="193" spans="1:19" x14ac:dyDescent="0.25">
      <c r="A193" s="35"/>
      <c r="B193" s="35" t="s">
        <v>24</v>
      </c>
      <c r="C193" s="35">
        <v>0</v>
      </c>
      <c r="D193" s="35">
        <v>0</v>
      </c>
      <c r="E193" s="35">
        <v>0</v>
      </c>
      <c r="F193" s="35">
        <v>0</v>
      </c>
      <c r="G193" s="35">
        <v>1</v>
      </c>
      <c r="H193" s="35">
        <v>0</v>
      </c>
      <c r="I193" s="35">
        <v>2</v>
      </c>
      <c r="J193" s="35">
        <v>1</v>
      </c>
      <c r="K193" s="35">
        <v>2</v>
      </c>
      <c r="L193" s="35">
        <v>9</v>
      </c>
      <c r="M193" s="35">
        <v>0</v>
      </c>
      <c r="N193" s="35">
        <v>0</v>
      </c>
      <c r="O193" s="35">
        <v>0</v>
      </c>
      <c r="P193" s="35">
        <v>0</v>
      </c>
      <c r="Q193" s="35">
        <v>0</v>
      </c>
      <c r="R193" s="35">
        <v>0</v>
      </c>
      <c r="S193" s="35">
        <v>15</v>
      </c>
    </row>
    <row r="194" spans="1:19" x14ac:dyDescent="0.25">
      <c r="A194" s="35"/>
      <c r="B194" s="35" t="s">
        <v>25</v>
      </c>
      <c r="C194" s="35">
        <v>0</v>
      </c>
      <c r="D194" s="35">
        <v>0</v>
      </c>
      <c r="E194" s="35">
        <v>1</v>
      </c>
      <c r="F194" s="35">
        <v>0</v>
      </c>
      <c r="G194" s="35">
        <v>0</v>
      </c>
      <c r="H194" s="35">
        <v>0</v>
      </c>
      <c r="I194" s="35">
        <v>1</v>
      </c>
      <c r="J194" s="35">
        <v>3</v>
      </c>
      <c r="K194" s="35">
        <v>1</v>
      </c>
      <c r="L194" s="35">
        <v>0</v>
      </c>
      <c r="M194" s="35">
        <v>9</v>
      </c>
      <c r="N194" s="35">
        <v>0</v>
      </c>
      <c r="O194" s="35">
        <v>0</v>
      </c>
      <c r="P194" s="35">
        <v>0</v>
      </c>
      <c r="Q194" s="35">
        <v>0</v>
      </c>
      <c r="R194" s="35">
        <v>0</v>
      </c>
      <c r="S194" s="35">
        <v>15</v>
      </c>
    </row>
    <row r="195" spans="1:19" x14ac:dyDescent="0.25">
      <c r="A195" s="35"/>
      <c r="B195" s="35" t="s">
        <v>3</v>
      </c>
      <c r="C195" s="35">
        <v>0</v>
      </c>
      <c r="D195" s="35">
        <v>0</v>
      </c>
      <c r="E195" s="35">
        <v>0</v>
      </c>
      <c r="F195" s="35">
        <v>1</v>
      </c>
      <c r="G195" s="35">
        <v>0</v>
      </c>
      <c r="H195" s="35">
        <v>4</v>
      </c>
      <c r="I195" s="35">
        <v>1</v>
      </c>
      <c r="J195" s="35">
        <v>3</v>
      </c>
      <c r="K195" s="35">
        <v>2</v>
      </c>
      <c r="L195" s="35">
        <v>1</v>
      </c>
      <c r="M195" s="35">
        <v>2</v>
      </c>
      <c r="N195" s="35">
        <v>0</v>
      </c>
      <c r="O195" s="35">
        <v>1</v>
      </c>
      <c r="P195" s="35">
        <v>0</v>
      </c>
      <c r="Q195" s="35">
        <v>0</v>
      </c>
      <c r="R195" s="35">
        <v>0</v>
      </c>
      <c r="S195" s="35">
        <v>15</v>
      </c>
    </row>
    <row r="196" spans="1:19" x14ac:dyDescent="0.25">
      <c r="A196" s="35"/>
      <c r="B196" s="35" t="s">
        <v>5</v>
      </c>
      <c r="C196" s="35">
        <v>0</v>
      </c>
      <c r="D196" s="35">
        <v>0</v>
      </c>
      <c r="E196" s="35">
        <v>0</v>
      </c>
      <c r="F196" s="35">
        <v>0</v>
      </c>
      <c r="G196" s="35">
        <v>1</v>
      </c>
      <c r="H196" s="35">
        <v>0</v>
      </c>
      <c r="I196" s="35">
        <v>1</v>
      </c>
      <c r="J196" s="35">
        <v>3</v>
      </c>
      <c r="K196" s="35">
        <v>1</v>
      </c>
      <c r="L196" s="35">
        <v>5</v>
      </c>
      <c r="M196" s="35">
        <v>0</v>
      </c>
      <c r="N196" s="35">
        <v>1</v>
      </c>
      <c r="O196" s="35">
        <v>2</v>
      </c>
      <c r="P196" s="35">
        <v>1</v>
      </c>
      <c r="Q196" s="35">
        <v>0</v>
      </c>
      <c r="R196" s="35">
        <v>0</v>
      </c>
      <c r="S196" s="35">
        <v>15</v>
      </c>
    </row>
    <row r="197" spans="1:19" x14ac:dyDescent="0.25">
      <c r="A197" s="35"/>
      <c r="B197" s="35" t="s">
        <v>7</v>
      </c>
      <c r="C197" s="35">
        <v>0</v>
      </c>
      <c r="D197" s="35">
        <v>0</v>
      </c>
      <c r="E197" s="35">
        <v>0</v>
      </c>
      <c r="F197" s="35">
        <v>0</v>
      </c>
      <c r="G197" s="35">
        <v>0</v>
      </c>
      <c r="H197" s="35">
        <v>0</v>
      </c>
      <c r="I197" s="35">
        <v>0</v>
      </c>
      <c r="J197" s="35">
        <v>1</v>
      </c>
      <c r="K197" s="35">
        <v>5</v>
      </c>
      <c r="L197" s="35">
        <v>2</v>
      </c>
      <c r="M197" s="35">
        <v>7</v>
      </c>
      <c r="N197" s="35">
        <v>0</v>
      </c>
      <c r="O197" s="35">
        <v>0</v>
      </c>
      <c r="P197" s="35">
        <v>0</v>
      </c>
      <c r="Q197" s="35">
        <v>0</v>
      </c>
      <c r="R197" s="35">
        <v>0</v>
      </c>
      <c r="S197" s="35">
        <v>15</v>
      </c>
    </row>
    <row r="198" spans="1:19" x14ac:dyDescent="0.25">
      <c r="A198" s="35"/>
      <c r="B198" s="35" t="s">
        <v>9</v>
      </c>
      <c r="C198" s="35">
        <v>0</v>
      </c>
      <c r="D198" s="35">
        <v>0</v>
      </c>
      <c r="E198" s="35">
        <v>0</v>
      </c>
      <c r="F198" s="35">
        <v>0</v>
      </c>
      <c r="G198" s="35">
        <v>0</v>
      </c>
      <c r="H198" s="35">
        <v>1</v>
      </c>
      <c r="I198" s="35">
        <v>1</v>
      </c>
      <c r="J198" s="35">
        <v>5</v>
      </c>
      <c r="K198" s="35">
        <v>3</v>
      </c>
      <c r="L198" s="35">
        <v>1</v>
      </c>
      <c r="M198" s="35">
        <v>1</v>
      </c>
      <c r="N198" s="35">
        <v>0</v>
      </c>
      <c r="O198" s="35">
        <v>3</v>
      </c>
      <c r="P198" s="35">
        <v>0</v>
      </c>
      <c r="Q198" s="35">
        <v>0</v>
      </c>
      <c r="R198" s="35">
        <v>0</v>
      </c>
      <c r="S198" s="35">
        <v>15</v>
      </c>
    </row>
    <row r="199" spans="1:19" x14ac:dyDescent="0.25">
      <c r="A199" s="35"/>
      <c r="B199" s="35" t="s">
        <v>10</v>
      </c>
      <c r="C199" s="35">
        <v>0</v>
      </c>
      <c r="D199" s="35">
        <v>0</v>
      </c>
      <c r="E199" s="35">
        <v>7</v>
      </c>
      <c r="F199" s="35">
        <v>0</v>
      </c>
      <c r="G199" s="35">
        <v>1</v>
      </c>
      <c r="H199" s="35">
        <v>0</v>
      </c>
      <c r="I199" s="35">
        <v>0</v>
      </c>
      <c r="J199" s="35">
        <v>1</v>
      </c>
      <c r="K199" s="35">
        <v>0</v>
      </c>
      <c r="L199" s="35">
        <v>2</v>
      </c>
      <c r="M199" s="35">
        <v>1</v>
      </c>
      <c r="N199" s="35">
        <v>3</v>
      </c>
      <c r="O199" s="35">
        <v>0</v>
      </c>
      <c r="P199" s="35">
        <v>0</v>
      </c>
      <c r="Q199" s="35">
        <v>0</v>
      </c>
      <c r="R199" s="35">
        <v>0</v>
      </c>
      <c r="S199" s="35">
        <v>15</v>
      </c>
    </row>
    <row r="200" spans="1:19" x14ac:dyDescent="0.25">
      <c r="A200" s="35"/>
      <c r="B200" s="35" t="s">
        <v>11</v>
      </c>
      <c r="C200" s="35">
        <v>0</v>
      </c>
      <c r="D200" s="35">
        <v>0</v>
      </c>
      <c r="E200" s="35">
        <v>1</v>
      </c>
      <c r="F200" s="35">
        <v>0</v>
      </c>
      <c r="G200" s="35">
        <v>0</v>
      </c>
      <c r="H200" s="35">
        <v>0</v>
      </c>
      <c r="I200" s="35">
        <v>4</v>
      </c>
      <c r="J200" s="35">
        <v>0</v>
      </c>
      <c r="K200" s="35">
        <v>3</v>
      </c>
      <c r="L200" s="35">
        <v>4</v>
      </c>
      <c r="M200" s="35">
        <v>2</v>
      </c>
      <c r="N200" s="35">
        <v>1</v>
      </c>
      <c r="O200" s="35">
        <v>0</v>
      </c>
      <c r="P200" s="35">
        <v>0</v>
      </c>
      <c r="Q200" s="35">
        <v>0</v>
      </c>
      <c r="R200" s="35">
        <v>0</v>
      </c>
      <c r="S200" s="35">
        <v>15</v>
      </c>
    </row>
    <row r="201" spans="1:19" x14ac:dyDescent="0.25">
      <c r="A201" s="35"/>
      <c r="B201" s="35" t="s">
        <v>13</v>
      </c>
      <c r="C201" s="35">
        <v>0</v>
      </c>
      <c r="D201" s="35">
        <v>0</v>
      </c>
      <c r="E201" s="35">
        <v>0</v>
      </c>
      <c r="F201" s="35">
        <v>0</v>
      </c>
      <c r="G201" s="35">
        <v>9</v>
      </c>
      <c r="H201" s="35">
        <v>0</v>
      </c>
      <c r="I201" s="35">
        <v>4</v>
      </c>
      <c r="J201" s="35">
        <v>1</v>
      </c>
      <c r="K201" s="35">
        <v>1</v>
      </c>
      <c r="L201" s="35">
        <v>0</v>
      </c>
      <c r="M201" s="35">
        <v>0</v>
      </c>
      <c r="N201" s="35">
        <v>0</v>
      </c>
      <c r="O201" s="35">
        <v>0</v>
      </c>
      <c r="P201" s="35">
        <v>0</v>
      </c>
      <c r="Q201" s="35">
        <v>0</v>
      </c>
      <c r="R201" s="35">
        <v>0</v>
      </c>
      <c r="S201" s="35">
        <v>15</v>
      </c>
    </row>
    <row r="202" spans="1:19" x14ac:dyDescent="0.25">
      <c r="A202" s="35"/>
      <c r="B202" s="35" t="s">
        <v>14</v>
      </c>
      <c r="C202" s="35">
        <v>0</v>
      </c>
      <c r="D202" s="35">
        <v>0</v>
      </c>
      <c r="E202" s="35">
        <v>6</v>
      </c>
      <c r="F202" s="35">
        <v>0</v>
      </c>
      <c r="G202" s="35">
        <v>0</v>
      </c>
      <c r="H202" s="35">
        <v>1</v>
      </c>
      <c r="I202" s="35">
        <v>2</v>
      </c>
      <c r="J202" s="35">
        <v>2</v>
      </c>
      <c r="K202" s="35">
        <v>1</v>
      </c>
      <c r="L202" s="35">
        <v>0</v>
      </c>
      <c r="M202" s="35">
        <v>3</v>
      </c>
      <c r="N202" s="35">
        <v>0</v>
      </c>
      <c r="O202" s="35">
        <v>0</v>
      </c>
      <c r="P202" s="35">
        <v>0</v>
      </c>
      <c r="Q202" s="35">
        <v>0</v>
      </c>
      <c r="R202" s="35">
        <v>0</v>
      </c>
      <c r="S202" s="35">
        <v>15</v>
      </c>
    </row>
    <row r="203" spans="1:19" x14ac:dyDescent="0.25">
      <c r="A203" s="35"/>
      <c r="B203" s="35" t="s">
        <v>16</v>
      </c>
      <c r="C203" s="35">
        <v>0</v>
      </c>
      <c r="D203" s="35">
        <v>0</v>
      </c>
      <c r="E203" s="35">
        <v>0</v>
      </c>
      <c r="F203" s="35">
        <v>0</v>
      </c>
      <c r="G203" s="35">
        <v>0</v>
      </c>
      <c r="H203" s="35">
        <v>1</v>
      </c>
      <c r="I203" s="35">
        <v>0</v>
      </c>
      <c r="J203" s="35">
        <v>0</v>
      </c>
      <c r="K203" s="35">
        <v>0</v>
      </c>
      <c r="L203" s="35">
        <v>0</v>
      </c>
      <c r="M203" s="35">
        <v>0</v>
      </c>
      <c r="N203" s="35">
        <v>3</v>
      </c>
      <c r="O203" s="35">
        <v>6</v>
      </c>
      <c r="P203" s="35">
        <v>3</v>
      </c>
      <c r="Q203" s="35">
        <v>2</v>
      </c>
      <c r="R203" s="35">
        <v>0</v>
      </c>
      <c r="S203" s="35">
        <v>15</v>
      </c>
    </row>
    <row r="204" spans="1:19" x14ac:dyDescent="0.25">
      <c r="A204" s="35"/>
      <c r="B204" s="35" t="s">
        <v>17</v>
      </c>
      <c r="C204" s="35">
        <v>0</v>
      </c>
      <c r="D204" s="35">
        <v>0</v>
      </c>
      <c r="E204" s="35">
        <v>1</v>
      </c>
      <c r="F204" s="35">
        <v>0</v>
      </c>
      <c r="G204" s="35">
        <v>1</v>
      </c>
      <c r="H204" s="35">
        <v>1</v>
      </c>
      <c r="I204" s="35">
        <v>0</v>
      </c>
      <c r="J204" s="35">
        <v>2</v>
      </c>
      <c r="K204" s="35">
        <v>6</v>
      </c>
      <c r="L204" s="35">
        <v>1</v>
      </c>
      <c r="M204" s="35">
        <v>1</v>
      </c>
      <c r="N204" s="35">
        <v>2</v>
      </c>
      <c r="O204" s="35">
        <v>0</v>
      </c>
      <c r="P204" s="35">
        <v>0</v>
      </c>
      <c r="Q204" s="35">
        <v>0</v>
      </c>
      <c r="R204" s="35">
        <v>0</v>
      </c>
      <c r="S204" s="35">
        <v>15</v>
      </c>
    </row>
    <row r="205" spans="1:19" x14ac:dyDescent="0.25">
      <c r="A205" s="35"/>
      <c r="B205" s="35" t="s">
        <v>18</v>
      </c>
      <c r="C205" s="35">
        <v>0</v>
      </c>
      <c r="D205" s="35">
        <v>0</v>
      </c>
      <c r="E205" s="35">
        <v>0</v>
      </c>
      <c r="F205" s="35">
        <v>3</v>
      </c>
      <c r="G205" s="35">
        <v>1</v>
      </c>
      <c r="H205" s="35">
        <v>0</v>
      </c>
      <c r="I205" s="35">
        <v>0</v>
      </c>
      <c r="J205" s="35">
        <v>0</v>
      </c>
      <c r="K205" s="35">
        <v>0</v>
      </c>
      <c r="L205" s="35">
        <v>11</v>
      </c>
      <c r="M205" s="35">
        <v>0</v>
      </c>
      <c r="N205" s="35">
        <v>0</v>
      </c>
      <c r="O205" s="35">
        <v>0</v>
      </c>
      <c r="P205" s="35">
        <v>0</v>
      </c>
      <c r="Q205" s="35">
        <v>0</v>
      </c>
      <c r="R205" s="35">
        <v>0</v>
      </c>
      <c r="S205" s="35">
        <v>15</v>
      </c>
    </row>
    <row r="206" spans="1:19" x14ac:dyDescent="0.25">
      <c r="A206" s="35"/>
      <c r="B206" s="35" t="s">
        <v>19</v>
      </c>
      <c r="C206" s="35">
        <v>0</v>
      </c>
      <c r="D206" s="35">
        <v>0</v>
      </c>
      <c r="E206" s="35">
        <v>0</v>
      </c>
      <c r="F206" s="35">
        <v>1</v>
      </c>
      <c r="G206" s="35">
        <v>3</v>
      </c>
      <c r="H206" s="35">
        <v>0</v>
      </c>
      <c r="I206" s="35">
        <v>0</v>
      </c>
      <c r="J206" s="35">
        <v>1</v>
      </c>
      <c r="K206" s="35">
        <v>0</v>
      </c>
      <c r="L206" s="35">
        <v>1</v>
      </c>
      <c r="M206" s="35">
        <v>9</v>
      </c>
      <c r="N206" s="35">
        <v>0</v>
      </c>
      <c r="O206" s="35">
        <v>0</v>
      </c>
      <c r="P206" s="35">
        <v>0</v>
      </c>
      <c r="Q206" s="35">
        <v>0</v>
      </c>
      <c r="R206" s="35">
        <v>0</v>
      </c>
      <c r="S206" s="35">
        <v>15</v>
      </c>
    </row>
    <row r="207" spans="1:19" x14ac:dyDescent="0.25">
      <c r="A207" s="35"/>
      <c r="B207" s="35" t="s">
        <v>20</v>
      </c>
      <c r="C207" s="35">
        <v>0</v>
      </c>
      <c r="D207" s="35">
        <v>0</v>
      </c>
      <c r="E207" s="35">
        <v>1</v>
      </c>
      <c r="F207" s="35">
        <v>2</v>
      </c>
      <c r="G207" s="35">
        <v>1</v>
      </c>
      <c r="H207" s="35">
        <v>0</v>
      </c>
      <c r="I207" s="35">
        <v>0</v>
      </c>
      <c r="J207" s="35">
        <v>3</v>
      </c>
      <c r="K207" s="35">
        <v>4</v>
      </c>
      <c r="L207" s="35">
        <v>4</v>
      </c>
      <c r="M207" s="35">
        <v>0</v>
      </c>
      <c r="N207" s="35">
        <v>0</v>
      </c>
      <c r="O207" s="35">
        <v>0</v>
      </c>
      <c r="P207" s="35">
        <v>0</v>
      </c>
      <c r="Q207" s="35">
        <v>0</v>
      </c>
      <c r="R207" s="35">
        <v>0</v>
      </c>
      <c r="S207" s="35">
        <v>15</v>
      </c>
    </row>
    <row r="208" spans="1:19" x14ac:dyDescent="0.25">
      <c r="A208" s="35"/>
      <c r="B208" s="35" t="s">
        <v>21</v>
      </c>
      <c r="C208" s="35">
        <v>0</v>
      </c>
      <c r="D208" s="35">
        <v>0</v>
      </c>
      <c r="E208" s="35">
        <v>4</v>
      </c>
      <c r="F208" s="35">
        <v>0</v>
      </c>
      <c r="G208" s="35">
        <v>2</v>
      </c>
      <c r="H208" s="35">
        <v>2</v>
      </c>
      <c r="I208" s="35">
        <v>3</v>
      </c>
      <c r="J208" s="35">
        <v>2</v>
      </c>
      <c r="K208" s="35">
        <v>2</v>
      </c>
      <c r="L208" s="35">
        <v>0</v>
      </c>
      <c r="M208" s="35">
        <v>0</v>
      </c>
      <c r="N208" s="35">
        <v>0</v>
      </c>
      <c r="O208" s="35">
        <v>0</v>
      </c>
      <c r="P208" s="35">
        <v>0</v>
      </c>
      <c r="Q208" s="35">
        <v>0</v>
      </c>
      <c r="R208" s="35">
        <v>0</v>
      </c>
      <c r="S208" s="35">
        <v>15</v>
      </c>
    </row>
    <row r="209" spans="1:19" x14ac:dyDescent="0.25">
      <c r="A209" s="35"/>
      <c r="B209" s="35" t="s">
        <v>26</v>
      </c>
      <c r="C209" s="35">
        <v>0</v>
      </c>
      <c r="D209" s="35">
        <v>12</v>
      </c>
      <c r="E209" s="35">
        <v>1</v>
      </c>
      <c r="F209" s="35">
        <v>1</v>
      </c>
      <c r="G209" s="35">
        <v>0</v>
      </c>
      <c r="H209" s="35">
        <v>0</v>
      </c>
      <c r="I209" s="35">
        <v>0</v>
      </c>
      <c r="J209" s="35">
        <v>0</v>
      </c>
      <c r="K209" s="35">
        <v>0</v>
      </c>
      <c r="L209" s="35">
        <v>1</v>
      </c>
      <c r="M209" s="35">
        <v>0</v>
      </c>
      <c r="N209" s="35">
        <v>0</v>
      </c>
      <c r="O209" s="35">
        <v>0</v>
      </c>
      <c r="P209" s="35">
        <v>0</v>
      </c>
      <c r="Q209" s="35">
        <v>0</v>
      </c>
      <c r="R209" s="35">
        <v>0</v>
      </c>
      <c r="S209" s="35">
        <v>15</v>
      </c>
    </row>
    <row r="210" spans="1:19" x14ac:dyDescent="0.25">
      <c r="A210" s="35"/>
      <c r="B210" s="35" t="s">
        <v>27</v>
      </c>
      <c r="C210" s="35">
        <v>0</v>
      </c>
      <c r="D210" s="35">
        <v>0</v>
      </c>
      <c r="E210" s="35">
        <v>0</v>
      </c>
      <c r="F210" s="35">
        <v>0</v>
      </c>
      <c r="G210" s="35">
        <v>6</v>
      </c>
      <c r="H210" s="35">
        <v>7</v>
      </c>
      <c r="I210" s="35">
        <v>2</v>
      </c>
      <c r="J210" s="35">
        <v>0</v>
      </c>
      <c r="K210" s="35">
        <v>0</v>
      </c>
      <c r="L210" s="35">
        <v>0</v>
      </c>
      <c r="M210" s="35">
        <v>0</v>
      </c>
      <c r="N210" s="35">
        <v>0</v>
      </c>
      <c r="O210" s="35">
        <v>0</v>
      </c>
      <c r="P210" s="35">
        <v>0</v>
      </c>
      <c r="Q210" s="35">
        <v>0</v>
      </c>
      <c r="R210" s="35">
        <v>0</v>
      </c>
      <c r="S210" s="35">
        <v>15</v>
      </c>
    </row>
    <row r="211" spans="1:19" x14ac:dyDescent="0.25">
      <c r="A211" s="35"/>
      <c r="B211" s="35" t="s">
        <v>28</v>
      </c>
      <c r="C211" s="35">
        <v>0</v>
      </c>
      <c r="D211" s="35">
        <v>0</v>
      </c>
      <c r="E211" s="35">
        <v>0</v>
      </c>
      <c r="F211" s="35">
        <v>0</v>
      </c>
      <c r="G211" s="35">
        <v>1</v>
      </c>
      <c r="H211" s="35">
        <v>0</v>
      </c>
      <c r="I211" s="35">
        <v>1</v>
      </c>
      <c r="J211" s="35">
        <v>0</v>
      </c>
      <c r="K211" s="35">
        <v>0</v>
      </c>
      <c r="L211" s="35">
        <v>0</v>
      </c>
      <c r="M211" s="35">
        <v>0</v>
      </c>
      <c r="N211" s="35">
        <v>13</v>
      </c>
      <c r="O211" s="35">
        <v>0</v>
      </c>
      <c r="P211" s="35">
        <v>0</v>
      </c>
      <c r="Q211" s="35">
        <v>0</v>
      </c>
      <c r="R211" s="35">
        <v>0</v>
      </c>
      <c r="S211" s="35">
        <v>15</v>
      </c>
    </row>
    <row r="212" spans="1:19" x14ac:dyDescent="0.25">
      <c r="A212" s="35"/>
      <c r="B212" s="35" t="s">
        <v>23</v>
      </c>
      <c r="C212" s="35">
        <v>0</v>
      </c>
      <c r="D212" s="35">
        <v>1</v>
      </c>
      <c r="E212" s="35">
        <v>5</v>
      </c>
      <c r="F212" s="35">
        <v>2</v>
      </c>
      <c r="G212" s="35">
        <v>2</v>
      </c>
      <c r="H212" s="35">
        <v>0</v>
      </c>
      <c r="I212" s="35">
        <v>0</v>
      </c>
      <c r="J212" s="35">
        <v>0</v>
      </c>
      <c r="K212" s="35">
        <v>0</v>
      </c>
      <c r="L212" s="35">
        <v>5</v>
      </c>
      <c r="M212" s="35">
        <v>0</v>
      </c>
      <c r="N212" s="35">
        <v>0</v>
      </c>
      <c r="O212" s="35">
        <v>0</v>
      </c>
      <c r="P212" s="35">
        <v>0</v>
      </c>
      <c r="Q212" s="35">
        <v>0</v>
      </c>
      <c r="R212" s="35">
        <v>0</v>
      </c>
      <c r="S212" s="35">
        <v>15</v>
      </c>
    </row>
    <row r="213" spans="1:19" x14ac:dyDescent="0.25">
      <c r="A213" s="35"/>
      <c r="B213" s="35" t="s">
        <v>29</v>
      </c>
      <c r="C213" s="35">
        <v>0</v>
      </c>
      <c r="D213" s="35">
        <v>0</v>
      </c>
      <c r="E213" s="35">
        <v>0</v>
      </c>
      <c r="F213" s="35">
        <v>0</v>
      </c>
      <c r="G213" s="35">
        <v>0</v>
      </c>
      <c r="H213" s="35">
        <v>4</v>
      </c>
      <c r="I213" s="35">
        <v>9</v>
      </c>
      <c r="J213" s="35">
        <v>2</v>
      </c>
      <c r="K213" s="35">
        <v>0</v>
      </c>
      <c r="L213" s="35">
        <v>0</v>
      </c>
      <c r="M213" s="35">
        <v>0</v>
      </c>
      <c r="N213" s="35">
        <v>0</v>
      </c>
      <c r="O213" s="35">
        <v>0</v>
      </c>
      <c r="P213" s="35">
        <v>0</v>
      </c>
      <c r="Q213" s="35">
        <v>0</v>
      </c>
      <c r="R213" s="35">
        <v>0</v>
      </c>
      <c r="S213" s="35">
        <v>15</v>
      </c>
    </row>
    <row r="214" spans="1:19" x14ac:dyDescent="0.25">
      <c r="A214" s="35"/>
      <c r="B214" s="35" t="s">
        <v>30</v>
      </c>
      <c r="C214" s="35">
        <v>0</v>
      </c>
      <c r="D214" s="35">
        <v>0</v>
      </c>
      <c r="E214" s="35">
        <v>0</v>
      </c>
      <c r="F214" s="35">
        <v>0</v>
      </c>
      <c r="G214" s="35">
        <v>0</v>
      </c>
      <c r="H214" s="35">
        <v>7</v>
      </c>
      <c r="I214" s="35">
        <v>6</v>
      </c>
      <c r="J214" s="35">
        <v>2</v>
      </c>
      <c r="K214" s="35">
        <v>0</v>
      </c>
      <c r="L214" s="35">
        <v>0</v>
      </c>
      <c r="M214" s="35">
        <v>0</v>
      </c>
      <c r="N214" s="35">
        <v>0</v>
      </c>
      <c r="O214" s="35">
        <v>0</v>
      </c>
      <c r="P214" s="35">
        <v>0</v>
      </c>
      <c r="Q214" s="35">
        <v>0</v>
      </c>
      <c r="R214" s="35">
        <v>0</v>
      </c>
      <c r="S214" s="35">
        <v>15</v>
      </c>
    </row>
    <row r="215" spans="1:19" x14ac:dyDescent="0.25">
      <c r="A215" s="35"/>
      <c r="B215" s="35" t="s">
        <v>31</v>
      </c>
      <c r="C215" s="35">
        <v>0</v>
      </c>
      <c r="D215" s="35">
        <v>0</v>
      </c>
      <c r="E215" s="35">
        <v>0</v>
      </c>
      <c r="F215" s="35">
        <v>9</v>
      </c>
      <c r="G215" s="35">
        <v>0</v>
      </c>
      <c r="H215" s="35">
        <v>3</v>
      </c>
      <c r="I215" s="35">
        <v>1</v>
      </c>
      <c r="J215" s="35">
        <v>1</v>
      </c>
      <c r="K215" s="35">
        <v>1</v>
      </c>
      <c r="L215" s="35">
        <v>0</v>
      </c>
      <c r="M215" s="35">
        <v>0</v>
      </c>
      <c r="N215" s="35">
        <v>0</v>
      </c>
      <c r="O215" s="35">
        <v>0</v>
      </c>
      <c r="P215" s="35">
        <v>0</v>
      </c>
      <c r="Q215" s="35">
        <v>0</v>
      </c>
      <c r="R215" s="35">
        <v>0</v>
      </c>
      <c r="S215" s="35">
        <v>15</v>
      </c>
    </row>
    <row r="216" spans="1:19" x14ac:dyDescent="0.25">
      <c r="A216" s="35"/>
      <c r="B216" s="35" t="s">
        <v>22</v>
      </c>
      <c r="C216" s="35">
        <v>0</v>
      </c>
      <c r="D216" s="35">
        <v>11</v>
      </c>
      <c r="E216" s="35">
        <v>0</v>
      </c>
      <c r="F216" s="35">
        <v>2</v>
      </c>
      <c r="G216" s="35">
        <v>2</v>
      </c>
      <c r="H216" s="35">
        <v>0</v>
      </c>
      <c r="I216" s="35">
        <v>0</v>
      </c>
      <c r="J216" s="35">
        <v>0</v>
      </c>
      <c r="K216" s="35">
        <v>0</v>
      </c>
      <c r="L216" s="35">
        <v>0</v>
      </c>
      <c r="M216" s="35">
        <v>0</v>
      </c>
      <c r="N216" s="35">
        <v>0</v>
      </c>
      <c r="O216" s="35">
        <v>0</v>
      </c>
      <c r="P216" s="35">
        <v>0</v>
      </c>
      <c r="Q216" s="35">
        <v>0</v>
      </c>
      <c r="R216" s="35">
        <v>0</v>
      </c>
      <c r="S216" s="35">
        <v>15</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N64"/>
  <sheetViews>
    <sheetView topLeftCell="A28" zoomScale="75" zoomScaleNormal="75" workbookViewId="0">
      <selection activeCell="G71" sqref="G71"/>
    </sheetView>
  </sheetViews>
  <sheetFormatPr baseColWidth="10" defaultRowHeight="15" x14ac:dyDescent="0.25"/>
  <cols>
    <col min="1" max="1" width="28.5703125" customWidth="1"/>
    <col min="2" max="2" width="21.28515625" bestFit="1" customWidth="1"/>
    <col min="3" max="19" width="8.28515625" customWidth="1"/>
    <col min="23" max="43" width="8.28515625" customWidth="1"/>
    <col min="47" max="67" width="8.28515625" customWidth="1"/>
  </cols>
  <sheetData>
    <row r="1" spans="1:118" s="1" customFormat="1" x14ac:dyDescent="0.25">
      <c r="A1" s="1" t="s">
        <v>34</v>
      </c>
      <c r="CQ1" s="9"/>
      <c r="CR1" s="9"/>
      <c r="CS1" s="9"/>
      <c r="CT1" s="9"/>
      <c r="CU1" s="9"/>
      <c r="CV1" s="9"/>
      <c r="CW1" s="9"/>
      <c r="CX1" s="9"/>
      <c r="CY1" s="9"/>
      <c r="CZ1" s="9"/>
      <c r="DA1" s="9"/>
      <c r="DB1" s="9"/>
      <c r="DC1" s="9"/>
      <c r="DD1" s="9"/>
      <c r="DE1" s="9"/>
      <c r="DF1" s="9"/>
      <c r="DG1" s="9"/>
      <c r="DH1" s="9"/>
      <c r="DI1" s="9"/>
      <c r="DJ1" s="9"/>
      <c r="DK1" s="9"/>
      <c r="DL1" s="9"/>
      <c r="DM1" s="9"/>
      <c r="DN1" s="9"/>
    </row>
    <row r="2" spans="1:118" s="1" customFormat="1" x14ac:dyDescent="0.25">
      <c r="V2" s="1" t="str">
        <f>A3</f>
        <v xml:space="preserve">Escherichia coli </v>
      </c>
      <c r="AT2" s="1" t="str">
        <f>A3</f>
        <v xml:space="preserve">Escherichia coli </v>
      </c>
      <c r="BR2" s="1" t="str">
        <f>A3</f>
        <v xml:space="preserve">Escherichia coli </v>
      </c>
    </row>
    <row r="3" spans="1:118" s="1" customFormat="1" ht="18.75" x14ac:dyDescent="0.25">
      <c r="A3" s="1" t="s">
        <v>73</v>
      </c>
      <c r="B3" s="1" t="s">
        <v>0</v>
      </c>
      <c r="C3" s="1">
        <v>1.5625E-2</v>
      </c>
      <c r="D3" s="1">
        <v>3.125E-2</v>
      </c>
      <c r="E3" s="1">
        <v>6.25E-2</v>
      </c>
      <c r="F3" s="1">
        <v>0.125</v>
      </c>
      <c r="G3" s="1">
        <v>0.25</v>
      </c>
      <c r="H3" s="1">
        <v>0.5</v>
      </c>
      <c r="I3" s="1">
        <v>1</v>
      </c>
      <c r="J3" s="1">
        <v>2</v>
      </c>
      <c r="K3" s="1">
        <v>4</v>
      </c>
      <c r="L3" s="1">
        <v>8</v>
      </c>
      <c r="M3" s="1">
        <v>16</v>
      </c>
      <c r="N3" s="1">
        <v>32</v>
      </c>
      <c r="O3" s="1">
        <v>64</v>
      </c>
      <c r="P3" s="1">
        <v>128</v>
      </c>
      <c r="Q3" s="1">
        <v>256</v>
      </c>
      <c r="R3" s="1">
        <v>512</v>
      </c>
      <c r="S3" s="1" t="s">
        <v>1</v>
      </c>
      <c r="V3" s="1" t="s">
        <v>0</v>
      </c>
      <c r="W3" s="1" t="str">
        <f>B4</f>
        <v>Ampicillin</v>
      </c>
      <c r="X3" s="1" t="str">
        <f>B5</f>
        <v>Ampicillin/ Sulbactam</v>
      </c>
      <c r="Y3" s="1" t="str">
        <f>B6</f>
        <v>Piperacillin</v>
      </c>
      <c r="Z3" s="1" t="str">
        <f>B7</f>
        <v>Piperacillin/ Tazobactam</v>
      </c>
      <c r="AA3" s="1" t="str">
        <f>B8</f>
        <v>Aztreonam</v>
      </c>
      <c r="AB3" s="1" t="str">
        <f>B9</f>
        <v>Cefotaxim</v>
      </c>
      <c r="AC3" s="1" t="str">
        <f>B10</f>
        <v>Ceftazidim</v>
      </c>
      <c r="AD3" s="1" t="str">
        <f>B11</f>
        <v>Cefuroxim</v>
      </c>
      <c r="AE3" s="1" t="str">
        <f>B12</f>
        <v>Imipenem</v>
      </c>
      <c r="AF3" s="1" t="str">
        <f>B13</f>
        <v>Meropenem</v>
      </c>
      <c r="AG3" s="1" t="str">
        <f>B14</f>
        <v>Colistin</v>
      </c>
      <c r="AH3" s="1" t="str">
        <f>B15</f>
        <v>Amikacin</v>
      </c>
      <c r="AI3" s="1" t="str">
        <f>B16</f>
        <v>Gentamicin</v>
      </c>
      <c r="AJ3" s="1" t="str">
        <f>B17</f>
        <v>Tobramycin</v>
      </c>
      <c r="AK3" s="1" t="str">
        <f>B18</f>
        <v>Fosfomycin</v>
      </c>
      <c r="AL3" s="1" t="str">
        <f>B19</f>
        <v>Cotrimoxazol</v>
      </c>
      <c r="AM3" s="1" t="str">
        <f>B20</f>
        <v>Ciprofloxacin</v>
      </c>
      <c r="AN3" s="1" t="str">
        <f>B21</f>
        <v>Levofloxacin</v>
      </c>
      <c r="AO3" s="1" t="str">
        <f>B22</f>
        <v>Moxifloxacin</v>
      </c>
      <c r="AP3" s="1" t="str">
        <f>B23</f>
        <v>Doxycyclin</v>
      </c>
      <c r="AQ3" s="1" t="str">
        <f>B24</f>
        <v>Tigecyclin</v>
      </c>
      <c r="AT3" s="1" t="s">
        <v>0</v>
      </c>
      <c r="AU3" s="23" t="str">
        <f t="shared" ref="AU3:BO3" si="0">W3</f>
        <v>Ampicillin</v>
      </c>
      <c r="AV3" s="23" t="str">
        <f t="shared" si="0"/>
        <v>Ampicillin/ Sulbactam</v>
      </c>
      <c r="AW3" s="23" t="str">
        <f t="shared" si="0"/>
        <v>Piperacillin</v>
      </c>
      <c r="AX3" s="23" t="str">
        <f t="shared" si="0"/>
        <v>Piperacillin/ Tazobactam</v>
      </c>
      <c r="AY3" s="23" t="str">
        <f t="shared" si="0"/>
        <v>Aztreonam</v>
      </c>
      <c r="AZ3" s="23" t="str">
        <f t="shared" si="0"/>
        <v>Cefotaxim</v>
      </c>
      <c r="BA3" s="23" t="str">
        <f t="shared" si="0"/>
        <v>Ceftazidim</v>
      </c>
      <c r="BB3" s="23" t="str">
        <f t="shared" si="0"/>
        <v>Cefuroxim</v>
      </c>
      <c r="BC3" s="23" t="str">
        <f t="shared" si="0"/>
        <v>Imipenem</v>
      </c>
      <c r="BD3" s="23" t="str">
        <f t="shared" si="0"/>
        <v>Meropenem</v>
      </c>
      <c r="BE3" s="23" t="str">
        <f t="shared" si="0"/>
        <v>Colistin</v>
      </c>
      <c r="BF3" s="23" t="str">
        <f t="shared" si="0"/>
        <v>Amikacin</v>
      </c>
      <c r="BG3" s="23" t="str">
        <f t="shared" si="0"/>
        <v>Gentamicin</v>
      </c>
      <c r="BH3" s="23" t="str">
        <f t="shared" si="0"/>
        <v>Tobramycin</v>
      </c>
      <c r="BI3" s="23" t="str">
        <f t="shared" si="0"/>
        <v>Fosfomycin</v>
      </c>
      <c r="BJ3" s="23" t="str">
        <f t="shared" si="0"/>
        <v>Cotrimoxazol</v>
      </c>
      <c r="BK3" s="23" t="str">
        <f t="shared" si="0"/>
        <v>Ciprofloxacin</v>
      </c>
      <c r="BL3" s="23" t="str">
        <f t="shared" si="0"/>
        <v>Levofloxacin</v>
      </c>
      <c r="BM3" s="23" t="str">
        <f t="shared" si="0"/>
        <v>Moxifloxacin</v>
      </c>
      <c r="BN3" s="23" t="str">
        <f t="shared" si="0"/>
        <v>Doxycyclin</v>
      </c>
      <c r="BO3" s="23" t="str">
        <f t="shared" si="0"/>
        <v>Tigecyclin</v>
      </c>
      <c r="BR3" s="1" t="s">
        <v>0</v>
      </c>
      <c r="BS3" s="1" t="str">
        <f t="shared" ref="BS3:CM3" si="1">W3</f>
        <v>Ampicillin</v>
      </c>
      <c r="BT3" s="1" t="str">
        <f t="shared" si="1"/>
        <v>Ampicillin/ Sulbactam</v>
      </c>
      <c r="BU3" s="1" t="str">
        <f t="shared" si="1"/>
        <v>Piperacillin</v>
      </c>
      <c r="BV3" s="1" t="str">
        <f t="shared" si="1"/>
        <v>Piperacillin/ Tazobactam</v>
      </c>
      <c r="BW3" s="1" t="str">
        <f t="shared" si="1"/>
        <v>Aztreonam</v>
      </c>
      <c r="BX3" s="1" t="str">
        <f t="shared" si="1"/>
        <v>Cefotaxim</v>
      </c>
      <c r="BY3" s="1" t="str">
        <f t="shared" si="1"/>
        <v>Ceftazidim</v>
      </c>
      <c r="BZ3" s="1" t="str">
        <f t="shared" si="1"/>
        <v>Cefuroxim</v>
      </c>
      <c r="CA3" s="1" t="str">
        <f t="shared" si="1"/>
        <v>Imipenem</v>
      </c>
      <c r="CB3" s="1" t="str">
        <f t="shared" si="1"/>
        <v>Meropenem</v>
      </c>
      <c r="CC3" s="1" t="str">
        <f t="shared" si="1"/>
        <v>Colistin</v>
      </c>
      <c r="CD3" s="1" t="str">
        <f t="shared" si="1"/>
        <v>Amikacin</v>
      </c>
      <c r="CE3" s="1" t="str">
        <f t="shared" si="1"/>
        <v>Gentamicin</v>
      </c>
      <c r="CF3" s="1" t="str">
        <f t="shared" si="1"/>
        <v>Tobramycin</v>
      </c>
      <c r="CG3" s="1" t="str">
        <f t="shared" si="1"/>
        <v>Fosfomycin</v>
      </c>
      <c r="CH3" s="1" t="str">
        <f t="shared" si="1"/>
        <v>Cotrimoxazol</v>
      </c>
      <c r="CI3" s="1" t="str">
        <f t="shared" si="1"/>
        <v>Ciprofloxacin</v>
      </c>
      <c r="CJ3" s="1" t="str">
        <f t="shared" si="1"/>
        <v>Levofloxacin</v>
      </c>
      <c r="CK3" s="1" t="str">
        <f t="shared" si="1"/>
        <v>Moxifloxacin</v>
      </c>
      <c r="CL3" s="1" t="str">
        <f t="shared" si="1"/>
        <v>Doxycyclin</v>
      </c>
      <c r="CM3" s="1" t="str">
        <f t="shared" si="1"/>
        <v>Tigecyclin</v>
      </c>
      <c r="CQ3" s="10"/>
      <c r="CR3" s="11" t="s">
        <v>36</v>
      </c>
      <c r="CS3" s="11" t="s">
        <v>41</v>
      </c>
      <c r="CT3" s="11" t="s">
        <v>42</v>
      </c>
      <c r="CU3" s="11" t="s">
        <v>43</v>
      </c>
      <c r="CV3" s="11" t="s">
        <v>44</v>
      </c>
      <c r="CW3" s="11" t="s">
        <v>45</v>
      </c>
      <c r="CX3" s="11" t="s">
        <v>46</v>
      </c>
      <c r="CY3" s="11" t="s">
        <v>59</v>
      </c>
      <c r="CZ3" s="11" t="s">
        <v>47</v>
      </c>
      <c r="DA3" s="11" t="s">
        <v>48</v>
      </c>
      <c r="DB3" s="11" t="s">
        <v>49</v>
      </c>
      <c r="DC3" s="11" t="s">
        <v>50</v>
      </c>
      <c r="DD3" s="11" t="s">
        <v>51</v>
      </c>
      <c r="DE3" s="11" t="s">
        <v>52</v>
      </c>
      <c r="DF3" s="11" t="s">
        <v>53</v>
      </c>
      <c r="DG3" s="11" t="s">
        <v>54</v>
      </c>
      <c r="DH3" s="11" t="s">
        <v>55</v>
      </c>
      <c r="DI3" s="11" t="s">
        <v>56</v>
      </c>
      <c r="DJ3" s="11" t="s">
        <v>57</v>
      </c>
      <c r="DK3" s="11" t="s">
        <v>58</v>
      </c>
      <c r="DL3" s="11" t="s">
        <v>60</v>
      </c>
      <c r="DM3" s="9"/>
      <c r="DN3" s="9"/>
    </row>
    <row r="4" spans="1:118" s="1" customFormat="1" ht="18.75" x14ac:dyDescent="0.25">
      <c r="B4" s="1" t="s">
        <v>2</v>
      </c>
      <c r="C4" s="2">
        <v>0</v>
      </c>
      <c r="D4" s="2">
        <v>0</v>
      </c>
      <c r="E4" s="2">
        <v>0</v>
      </c>
      <c r="F4" s="2">
        <v>0</v>
      </c>
      <c r="G4" s="2">
        <v>0</v>
      </c>
      <c r="H4" s="2">
        <v>0</v>
      </c>
      <c r="I4" s="2">
        <v>1</v>
      </c>
      <c r="J4" s="2">
        <v>28</v>
      </c>
      <c r="K4" s="2">
        <v>15</v>
      </c>
      <c r="L4" s="2">
        <v>1</v>
      </c>
      <c r="M4" s="3">
        <v>0</v>
      </c>
      <c r="N4" s="3">
        <v>2</v>
      </c>
      <c r="O4" s="3">
        <v>84</v>
      </c>
      <c r="P4" s="3">
        <v>0</v>
      </c>
      <c r="Q4" s="3">
        <v>0</v>
      </c>
      <c r="R4" s="3">
        <v>0</v>
      </c>
      <c r="S4" s="1">
        <v>131</v>
      </c>
      <c r="V4" s="1">
        <v>1.5625E-2</v>
      </c>
      <c r="W4" s="2">
        <f>C4</f>
        <v>0</v>
      </c>
      <c r="X4" s="2">
        <f>C5</f>
        <v>0</v>
      </c>
      <c r="Y4" s="2">
        <f>C6</f>
        <v>0</v>
      </c>
      <c r="Z4" s="2">
        <f>C7</f>
        <v>0</v>
      </c>
      <c r="AA4" s="2">
        <f>C8</f>
        <v>0</v>
      </c>
      <c r="AB4" s="2">
        <f>C9</f>
        <v>0</v>
      </c>
      <c r="AC4" s="2">
        <f>C10</f>
        <v>0</v>
      </c>
      <c r="AD4" s="4">
        <f>C11</f>
        <v>0</v>
      </c>
      <c r="AE4" s="2">
        <f>C12</f>
        <v>0</v>
      </c>
      <c r="AF4" s="2">
        <f>C13</f>
        <v>0</v>
      </c>
      <c r="AG4" s="2">
        <f>C14</f>
        <v>0</v>
      </c>
      <c r="AH4" s="2">
        <f>C15</f>
        <v>0</v>
      </c>
      <c r="AI4" s="2">
        <f>C16</f>
        <v>0</v>
      </c>
      <c r="AJ4" s="2">
        <f>C17</f>
        <v>0</v>
      </c>
      <c r="AK4" s="2">
        <f>C18</f>
        <v>0</v>
      </c>
      <c r="AL4" s="2">
        <f>C19</f>
        <v>0</v>
      </c>
      <c r="AM4" s="2">
        <f>C20</f>
        <v>0</v>
      </c>
      <c r="AN4" s="2">
        <f>C21</f>
        <v>0</v>
      </c>
      <c r="AO4" s="2">
        <f>C22</f>
        <v>0</v>
      </c>
      <c r="AP4" s="1">
        <f>C23</f>
        <v>0</v>
      </c>
      <c r="AQ4" s="2">
        <f>C24</f>
        <v>0</v>
      </c>
      <c r="AT4" s="1">
        <v>1.4999999999999999E-2</v>
      </c>
      <c r="AU4" s="24">
        <f t="shared" ref="AU4:BO4" si="2">PRODUCT(W4*100*1/W20)</f>
        <v>0</v>
      </c>
      <c r="AV4" s="24">
        <f t="shared" si="2"/>
        <v>0</v>
      </c>
      <c r="AW4" s="24">
        <f t="shared" si="2"/>
        <v>0</v>
      </c>
      <c r="AX4" s="24">
        <f t="shared" si="2"/>
        <v>0</v>
      </c>
      <c r="AY4" s="24">
        <f t="shared" si="2"/>
        <v>0</v>
      </c>
      <c r="AZ4" s="24">
        <f t="shared" si="2"/>
        <v>0</v>
      </c>
      <c r="BA4" s="24">
        <f t="shared" si="2"/>
        <v>0</v>
      </c>
      <c r="BB4" s="25">
        <f t="shared" si="2"/>
        <v>0</v>
      </c>
      <c r="BC4" s="24">
        <f t="shared" si="2"/>
        <v>0</v>
      </c>
      <c r="BD4" s="24">
        <f t="shared" si="2"/>
        <v>0</v>
      </c>
      <c r="BE4" s="24">
        <f t="shared" si="2"/>
        <v>0</v>
      </c>
      <c r="BF4" s="24">
        <f t="shared" si="2"/>
        <v>0</v>
      </c>
      <c r="BG4" s="24">
        <f t="shared" si="2"/>
        <v>0</v>
      </c>
      <c r="BH4" s="24">
        <f t="shared" si="2"/>
        <v>0</v>
      </c>
      <c r="BI4" s="24">
        <f t="shared" si="2"/>
        <v>0</v>
      </c>
      <c r="BJ4" s="24">
        <f t="shared" si="2"/>
        <v>0</v>
      </c>
      <c r="BK4" s="24">
        <f t="shared" si="2"/>
        <v>0</v>
      </c>
      <c r="BL4" s="24">
        <f t="shared" si="2"/>
        <v>0</v>
      </c>
      <c r="BM4" s="24">
        <f t="shared" si="2"/>
        <v>0</v>
      </c>
      <c r="BN4" s="23">
        <f t="shared" si="2"/>
        <v>0</v>
      </c>
      <c r="BO4" s="24">
        <f t="shared" si="2"/>
        <v>0</v>
      </c>
      <c r="BR4" s="1">
        <v>1.4999999999999999E-2</v>
      </c>
      <c r="BS4" s="24">
        <f t="shared" ref="BS4:CM4" si="3">AU4</f>
        <v>0</v>
      </c>
      <c r="BT4" s="24">
        <f t="shared" si="3"/>
        <v>0</v>
      </c>
      <c r="BU4" s="24">
        <f t="shared" si="3"/>
        <v>0</v>
      </c>
      <c r="BV4" s="24">
        <f t="shared" si="3"/>
        <v>0</v>
      </c>
      <c r="BW4" s="24">
        <f t="shared" si="3"/>
        <v>0</v>
      </c>
      <c r="BX4" s="24">
        <f t="shared" si="3"/>
        <v>0</v>
      </c>
      <c r="BY4" s="24">
        <f t="shared" si="3"/>
        <v>0</v>
      </c>
      <c r="BZ4" s="25">
        <f t="shared" si="3"/>
        <v>0</v>
      </c>
      <c r="CA4" s="24">
        <f t="shared" si="3"/>
        <v>0</v>
      </c>
      <c r="CB4" s="24">
        <f t="shared" si="3"/>
        <v>0</v>
      </c>
      <c r="CC4" s="24">
        <f t="shared" si="3"/>
        <v>0</v>
      </c>
      <c r="CD4" s="24">
        <f t="shared" si="3"/>
        <v>0</v>
      </c>
      <c r="CE4" s="24">
        <f t="shared" si="3"/>
        <v>0</v>
      </c>
      <c r="CF4" s="24">
        <f t="shared" si="3"/>
        <v>0</v>
      </c>
      <c r="CG4" s="24">
        <f t="shared" si="3"/>
        <v>0</v>
      </c>
      <c r="CH4" s="24">
        <f t="shared" si="3"/>
        <v>0</v>
      </c>
      <c r="CI4" s="24">
        <f t="shared" si="3"/>
        <v>0</v>
      </c>
      <c r="CJ4" s="24">
        <f t="shared" si="3"/>
        <v>0</v>
      </c>
      <c r="CK4" s="24">
        <f t="shared" si="3"/>
        <v>0</v>
      </c>
      <c r="CL4" s="23">
        <f t="shared" si="3"/>
        <v>0</v>
      </c>
      <c r="CM4" s="24">
        <f t="shared" si="3"/>
        <v>0</v>
      </c>
      <c r="CN4" s="5"/>
      <c r="CQ4" s="11" t="s">
        <v>37</v>
      </c>
      <c r="CR4" s="14">
        <f>S4</f>
        <v>131</v>
      </c>
      <c r="CS4" s="14">
        <f>S5</f>
        <v>153</v>
      </c>
      <c r="CT4" s="14">
        <f>S6</f>
        <v>153</v>
      </c>
      <c r="CU4" s="14">
        <f>S7</f>
        <v>153</v>
      </c>
      <c r="CV4" s="14">
        <f>S8</f>
        <v>153</v>
      </c>
      <c r="CW4" s="14">
        <f>S9</f>
        <v>153</v>
      </c>
      <c r="CX4" s="14">
        <f>S10</f>
        <v>153</v>
      </c>
      <c r="CY4" s="14">
        <f>S11</f>
        <v>153</v>
      </c>
      <c r="CZ4" s="14">
        <f>S12</f>
        <v>153</v>
      </c>
      <c r="DA4" s="14">
        <f>S13</f>
        <v>153</v>
      </c>
      <c r="DB4" s="14">
        <f>S14</f>
        <v>153</v>
      </c>
      <c r="DC4" s="14">
        <f>S15</f>
        <v>153</v>
      </c>
      <c r="DD4" s="14">
        <f>S16</f>
        <v>153</v>
      </c>
      <c r="DE4" s="14">
        <f>S17</f>
        <v>153</v>
      </c>
      <c r="DF4" s="14">
        <f>S18</f>
        <v>153</v>
      </c>
      <c r="DG4" s="14">
        <f>S19</f>
        <v>153</v>
      </c>
      <c r="DH4" s="14">
        <f>S20</f>
        <v>153</v>
      </c>
      <c r="DI4" s="14">
        <f>S21</f>
        <v>153</v>
      </c>
      <c r="DJ4" s="14">
        <f>S22</f>
        <v>153</v>
      </c>
      <c r="DK4" s="14">
        <f>S23</f>
        <v>153</v>
      </c>
      <c r="DL4" s="14">
        <f>S24</f>
        <v>153</v>
      </c>
      <c r="DM4" s="9"/>
      <c r="DN4" s="9"/>
    </row>
    <row r="5" spans="1:118" s="1" customFormat="1" ht="18.75" x14ac:dyDescent="0.25">
      <c r="B5" s="1" t="s">
        <v>3</v>
      </c>
      <c r="C5" s="2">
        <v>0</v>
      </c>
      <c r="D5" s="2">
        <v>0</v>
      </c>
      <c r="E5" s="2">
        <v>0</v>
      </c>
      <c r="F5" s="2">
        <v>0</v>
      </c>
      <c r="G5" s="2">
        <v>1</v>
      </c>
      <c r="H5" s="2">
        <v>6</v>
      </c>
      <c r="I5" s="2">
        <v>38</v>
      </c>
      <c r="J5" s="2">
        <v>11</v>
      </c>
      <c r="K5" s="2">
        <v>7</v>
      </c>
      <c r="L5" s="2">
        <v>23</v>
      </c>
      <c r="M5" s="3">
        <v>15</v>
      </c>
      <c r="N5" s="3">
        <v>10</v>
      </c>
      <c r="O5" s="3">
        <v>42</v>
      </c>
      <c r="P5" s="3">
        <v>0</v>
      </c>
      <c r="Q5" s="3">
        <v>0</v>
      </c>
      <c r="R5" s="3">
        <v>0</v>
      </c>
      <c r="S5" s="1">
        <v>153</v>
      </c>
      <c r="V5" s="1">
        <v>3.125E-2</v>
      </c>
      <c r="W5" s="2">
        <f>D4</f>
        <v>0</v>
      </c>
      <c r="X5" s="2">
        <f>D5</f>
        <v>0</v>
      </c>
      <c r="Y5" s="2">
        <f>D6</f>
        <v>0</v>
      </c>
      <c r="Z5" s="2">
        <f>D7</f>
        <v>0</v>
      </c>
      <c r="AA5" s="2">
        <f>D8</f>
        <v>0</v>
      </c>
      <c r="AB5" s="2">
        <f>D9</f>
        <v>102</v>
      </c>
      <c r="AC5" s="2">
        <f>D10</f>
        <v>0</v>
      </c>
      <c r="AD5" s="4">
        <f>D11</f>
        <v>0</v>
      </c>
      <c r="AE5" s="2">
        <f>D12</f>
        <v>0</v>
      </c>
      <c r="AF5" s="2">
        <f>D13</f>
        <v>0</v>
      </c>
      <c r="AG5" s="2">
        <f>D14</f>
        <v>2</v>
      </c>
      <c r="AH5" s="2">
        <f>D15</f>
        <v>0</v>
      </c>
      <c r="AI5" s="2">
        <f>D16</f>
        <v>0</v>
      </c>
      <c r="AJ5" s="2">
        <f>D17</f>
        <v>0</v>
      </c>
      <c r="AK5" s="2">
        <f>D18</f>
        <v>0</v>
      </c>
      <c r="AL5" s="2">
        <f>D19</f>
        <v>0</v>
      </c>
      <c r="AM5" s="2">
        <f>D20</f>
        <v>77</v>
      </c>
      <c r="AN5" s="2">
        <f>D21</f>
        <v>85</v>
      </c>
      <c r="AO5" s="2">
        <f>D22</f>
        <v>4</v>
      </c>
      <c r="AP5" s="1">
        <f>D23</f>
        <v>0</v>
      </c>
      <c r="AQ5" s="2">
        <f>D24</f>
        <v>86</v>
      </c>
      <c r="AT5" s="1">
        <v>3.1E-2</v>
      </c>
      <c r="AU5" s="24">
        <f t="shared" ref="AU5:BO5" si="4">PRODUCT(W5*100*1/W20)</f>
        <v>0</v>
      </c>
      <c r="AV5" s="24">
        <f t="shared" si="4"/>
        <v>0</v>
      </c>
      <c r="AW5" s="24">
        <f t="shared" si="4"/>
        <v>0</v>
      </c>
      <c r="AX5" s="24">
        <f t="shared" si="4"/>
        <v>0</v>
      </c>
      <c r="AY5" s="24">
        <f t="shared" si="4"/>
        <v>0</v>
      </c>
      <c r="AZ5" s="24">
        <f t="shared" si="4"/>
        <v>66.666666666666671</v>
      </c>
      <c r="BA5" s="24">
        <f t="shared" si="4"/>
        <v>0</v>
      </c>
      <c r="BB5" s="25">
        <f t="shared" si="4"/>
        <v>0</v>
      </c>
      <c r="BC5" s="24">
        <f t="shared" si="4"/>
        <v>0</v>
      </c>
      <c r="BD5" s="24">
        <f t="shared" si="4"/>
        <v>0</v>
      </c>
      <c r="BE5" s="24">
        <f t="shared" si="4"/>
        <v>1.3071895424836601</v>
      </c>
      <c r="BF5" s="24">
        <f t="shared" si="4"/>
        <v>0</v>
      </c>
      <c r="BG5" s="24">
        <f t="shared" si="4"/>
        <v>0</v>
      </c>
      <c r="BH5" s="24">
        <f t="shared" si="4"/>
        <v>0</v>
      </c>
      <c r="BI5" s="24">
        <f t="shared" si="4"/>
        <v>0</v>
      </c>
      <c r="BJ5" s="24">
        <f t="shared" si="4"/>
        <v>0</v>
      </c>
      <c r="BK5" s="24">
        <f t="shared" si="4"/>
        <v>50.326797385620914</v>
      </c>
      <c r="BL5" s="24">
        <f t="shared" si="4"/>
        <v>55.555555555555557</v>
      </c>
      <c r="BM5" s="24">
        <f t="shared" si="4"/>
        <v>2.6143790849673203</v>
      </c>
      <c r="BN5" s="23">
        <f t="shared" si="4"/>
        <v>0</v>
      </c>
      <c r="BO5" s="24">
        <f t="shared" si="4"/>
        <v>56.209150326797385</v>
      </c>
      <c r="BR5" s="1">
        <v>3.1E-2</v>
      </c>
      <c r="BS5" s="24">
        <f t="shared" ref="BS5:CM5" si="5">AU4+AU5</f>
        <v>0</v>
      </c>
      <c r="BT5" s="24">
        <f t="shared" si="5"/>
        <v>0</v>
      </c>
      <c r="BU5" s="24">
        <f t="shared" si="5"/>
        <v>0</v>
      </c>
      <c r="BV5" s="24">
        <f t="shared" si="5"/>
        <v>0</v>
      </c>
      <c r="BW5" s="24">
        <f t="shared" si="5"/>
        <v>0</v>
      </c>
      <c r="BX5" s="24">
        <f t="shared" si="5"/>
        <v>66.666666666666671</v>
      </c>
      <c r="BY5" s="24">
        <f t="shared" si="5"/>
        <v>0</v>
      </c>
      <c r="BZ5" s="25">
        <f t="shared" si="5"/>
        <v>0</v>
      </c>
      <c r="CA5" s="24">
        <f t="shared" si="5"/>
        <v>0</v>
      </c>
      <c r="CB5" s="24">
        <f t="shared" si="5"/>
        <v>0</v>
      </c>
      <c r="CC5" s="24">
        <f t="shared" si="5"/>
        <v>1.3071895424836601</v>
      </c>
      <c r="CD5" s="24">
        <f t="shared" si="5"/>
        <v>0</v>
      </c>
      <c r="CE5" s="24">
        <f t="shared" si="5"/>
        <v>0</v>
      </c>
      <c r="CF5" s="24">
        <f t="shared" si="5"/>
        <v>0</v>
      </c>
      <c r="CG5" s="24">
        <f t="shared" si="5"/>
        <v>0</v>
      </c>
      <c r="CH5" s="24">
        <f t="shared" si="5"/>
        <v>0</v>
      </c>
      <c r="CI5" s="24">
        <f t="shared" si="5"/>
        <v>50.326797385620914</v>
      </c>
      <c r="CJ5" s="24">
        <f t="shared" si="5"/>
        <v>55.555555555555557</v>
      </c>
      <c r="CK5" s="24">
        <f t="shared" si="5"/>
        <v>2.6143790849673203</v>
      </c>
      <c r="CL5" s="23">
        <f t="shared" si="5"/>
        <v>0</v>
      </c>
      <c r="CM5" s="24">
        <f t="shared" si="5"/>
        <v>56.209150326797385</v>
      </c>
      <c r="CN5" s="5"/>
      <c r="CQ5" s="11" t="s">
        <v>38</v>
      </c>
      <c r="CR5" s="12">
        <f>BS13</f>
        <v>34.351145038167942</v>
      </c>
      <c r="CS5" s="12">
        <f>BT13</f>
        <v>56.209150326797385</v>
      </c>
      <c r="CT5" s="12">
        <f>BU13</f>
        <v>35.294117647058826</v>
      </c>
      <c r="CU5" s="12">
        <f>BV13</f>
        <v>93.464052287581694</v>
      </c>
      <c r="CV5" s="12">
        <f>BW10</f>
        <v>90.849673202614369</v>
      </c>
      <c r="CW5" s="12">
        <f>BX10</f>
        <v>90.849673202614383</v>
      </c>
      <c r="CX5" s="12">
        <f>BY10</f>
        <v>92.156862745098039</v>
      </c>
      <c r="CY5" s="12">
        <f>BZ13</f>
        <v>85.620915032679733</v>
      </c>
      <c r="CZ5" s="12">
        <f>CA11</f>
        <v>100.00000000000001</v>
      </c>
      <c r="DA5" s="12">
        <f>CB11</f>
        <v>100</v>
      </c>
      <c r="DB5" s="12">
        <f>CC11</f>
        <v>99.346405228758172</v>
      </c>
      <c r="DC5" s="12">
        <f>CD13</f>
        <v>100</v>
      </c>
      <c r="DD5" s="12">
        <f>CE11</f>
        <v>90.849673202614369</v>
      </c>
      <c r="DE5" s="12">
        <f>CF11</f>
        <v>89.542483660130713</v>
      </c>
      <c r="DF5" s="12">
        <f>CG15</f>
        <v>99.346405228758158</v>
      </c>
      <c r="DG5" s="12">
        <f>CH11</f>
        <v>45.751633986928105</v>
      </c>
      <c r="DH5" s="12">
        <f>CI8</f>
        <v>64.705882352941174</v>
      </c>
      <c r="DI5" s="12">
        <f>CJ9</f>
        <v>66.013071895424844</v>
      </c>
      <c r="DJ5" s="12">
        <f>CK8</f>
        <v>56.862745098039213</v>
      </c>
      <c r="DK5" s="12"/>
      <c r="DL5" s="12">
        <f>CM9</f>
        <v>100</v>
      </c>
      <c r="DM5" s="9"/>
      <c r="DN5" s="9"/>
    </row>
    <row r="6" spans="1:118" s="1" customFormat="1" ht="18.75" x14ac:dyDescent="0.25">
      <c r="B6" s="1" t="s">
        <v>4</v>
      </c>
      <c r="C6" s="2">
        <v>0</v>
      </c>
      <c r="D6" s="2">
        <v>0</v>
      </c>
      <c r="E6" s="2">
        <v>0</v>
      </c>
      <c r="F6" s="2">
        <v>0</v>
      </c>
      <c r="G6" s="2">
        <v>4</v>
      </c>
      <c r="H6" s="2">
        <v>0</v>
      </c>
      <c r="I6" s="2">
        <v>23</v>
      </c>
      <c r="J6" s="2">
        <v>21</v>
      </c>
      <c r="K6" s="2">
        <v>2</v>
      </c>
      <c r="L6" s="2">
        <v>4</v>
      </c>
      <c r="M6" s="3">
        <v>6</v>
      </c>
      <c r="N6" s="3">
        <v>9</v>
      </c>
      <c r="O6" s="3">
        <v>11</v>
      </c>
      <c r="P6" s="3">
        <v>73</v>
      </c>
      <c r="Q6" s="3">
        <v>0</v>
      </c>
      <c r="R6" s="3">
        <v>0</v>
      </c>
      <c r="S6" s="1">
        <v>153</v>
      </c>
      <c r="V6" s="1">
        <v>6.25E-2</v>
      </c>
      <c r="W6" s="2">
        <f>E4</f>
        <v>0</v>
      </c>
      <c r="X6" s="2">
        <f>E5</f>
        <v>0</v>
      </c>
      <c r="Y6" s="2">
        <f>E6</f>
        <v>0</v>
      </c>
      <c r="Z6" s="2">
        <f>E7</f>
        <v>0</v>
      </c>
      <c r="AA6" s="2">
        <f>E8</f>
        <v>0</v>
      </c>
      <c r="AB6" s="2">
        <f>E9</f>
        <v>0</v>
      </c>
      <c r="AC6" s="2">
        <f>E10</f>
        <v>0</v>
      </c>
      <c r="AD6" s="4">
        <f>E11</f>
        <v>0</v>
      </c>
      <c r="AE6" s="2">
        <f>E12</f>
        <v>94</v>
      </c>
      <c r="AF6" s="2">
        <f>E13</f>
        <v>153</v>
      </c>
      <c r="AG6" s="2">
        <f>E14</f>
        <v>0</v>
      </c>
      <c r="AH6" s="2">
        <f>E15</f>
        <v>0</v>
      </c>
      <c r="AI6" s="2">
        <f>E16</f>
        <v>0</v>
      </c>
      <c r="AJ6" s="2">
        <f>E17</f>
        <v>0</v>
      </c>
      <c r="AK6" s="2">
        <f>E18</f>
        <v>0</v>
      </c>
      <c r="AL6" s="2">
        <f>E19</f>
        <v>58</v>
      </c>
      <c r="AM6" s="2">
        <f>E20</f>
        <v>8</v>
      </c>
      <c r="AN6" s="2">
        <f>E21</f>
        <v>0</v>
      </c>
      <c r="AO6" s="2">
        <f>E22</f>
        <v>44</v>
      </c>
      <c r="AP6" s="1">
        <f>E23</f>
        <v>0</v>
      </c>
      <c r="AQ6" s="2">
        <f>E24</f>
        <v>0</v>
      </c>
      <c r="AT6" s="1">
        <v>6.2E-2</v>
      </c>
      <c r="AU6" s="24">
        <f t="shared" ref="AU6:BO6" si="6">PRODUCT(W6*100*1/W20)</f>
        <v>0</v>
      </c>
      <c r="AV6" s="24">
        <f t="shared" si="6"/>
        <v>0</v>
      </c>
      <c r="AW6" s="24">
        <f t="shared" si="6"/>
        <v>0</v>
      </c>
      <c r="AX6" s="24">
        <f t="shared" si="6"/>
        <v>0</v>
      </c>
      <c r="AY6" s="24">
        <f t="shared" si="6"/>
        <v>0</v>
      </c>
      <c r="AZ6" s="24">
        <f t="shared" si="6"/>
        <v>0</v>
      </c>
      <c r="BA6" s="24">
        <f t="shared" si="6"/>
        <v>0</v>
      </c>
      <c r="BB6" s="25">
        <f t="shared" si="6"/>
        <v>0</v>
      </c>
      <c r="BC6" s="24">
        <f t="shared" si="6"/>
        <v>61.437908496732028</v>
      </c>
      <c r="BD6" s="24">
        <f t="shared" si="6"/>
        <v>100</v>
      </c>
      <c r="BE6" s="24">
        <f t="shared" si="6"/>
        <v>0</v>
      </c>
      <c r="BF6" s="24">
        <f t="shared" si="6"/>
        <v>0</v>
      </c>
      <c r="BG6" s="24">
        <f t="shared" si="6"/>
        <v>0</v>
      </c>
      <c r="BH6" s="24">
        <f t="shared" si="6"/>
        <v>0</v>
      </c>
      <c r="BI6" s="24">
        <f t="shared" si="6"/>
        <v>0</v>
      </c>
      <c r="BJ6" s="24">
        <f t="shared" si="6"/>
        <v>37.908496732026144</v>
      </c>
      <c r="BK6" s="24">
        <f t="shared" si="6"/>
        <v>5.2287581699346406</v>
      </c>
      <c r="BL6" s="24">
        <f t="shared" si="6"/>
        <v>0</v>
      </c>
      <c r="BM6" s="24">
        <f t="shared" si="6"/>
        <v>28.758169934640524</v>
      </c>
      <c r="BN6" s="23">
        <f t="shared" si="6"/>
        <v>0</v>
      </c>
      <c r="BO6" s="24">
        <f t="shared" si="6"/>
        <v>0</v>
      </c>
      <c r="BR6" s="1">
        <v>6.2E-2</v>
      </c>
      <c r="BS6" s="24">
        <f t="shared" ref="BS6:CM6" si="7">AU4+AU5+AU6</f>
        <v>0</v>
      </c>
      <c r="BT6" s="24">
        <f t="shared" si="7"/>
        <v>0</v>
      </c>
      <c r="BU6" s="24">
        <f t="shared" si="7"/>
        <v>0</v>
      </c>
      <c r="BV6" s="24">
        <f t="shared" si="7"/>
        <v>0</v>
      </c>
      <c r="BW6" s="24">
        <f t="shared" si="7"/>
        <v>0</v>
      </c>
      <c r="BX6" s="24">
        <f t="shared" si="7"/>
        <v>66.666666666666671</v>
      </c>
      <c r="BY6" s="24">
        <f t="shared" si="7"/>
        <v>0</v>
      </c>
      <c r="BZ6" s="25">
        <f t="shared" si="7"/>
        <v>0</v>
      </c>
      <c r="CA6" s="24">
        <f t="shared" si="7"/>
        <v>61.437908496732028</v>
      </c>
      <c r="CB6" s="24">
        <f t="shared" si="7"/>
        <v>100</v>
      </c>
      <c r="CC6" s="24">
        <f t="shared" si="7"/>
        <v>1.3071895424836601</v>
      </c>
      <c r="CD6" s="24">
        <f t="shared" si="7"/>
        <v>0</v>
      </c>
      <c r="CE6" s="24">
        <f t="shared" si="7"/>
        <v>0</v>
      </c>
      <c r="CF6" s="24">
        <f t="shared" si="7"/>
        <v>0</v>
      </c>
      <c r="CG6" s="24">
        <f t="shared" si="7"/>
        <v>0</v>
      </c>
      <c r="CH6" s="24">
        <f t="shared" si="7"/>
        <v>37.908496732026144</v>
      </c>
      <c r="CI6" s="24">
        <f t="shared" si="7"/>
        <v>55.555555555555557</v>
      </c>
      <c r="CJ6" s="24">
        <f t="shared" si="7"/>
        <v>55.555555555555557</v>
      </c>
      <c r="CK6" s="24">
        <f t="shared" si="7"/>
        <v>31.372549019607845</v>
      </c>
      <c r="CL6" s="23">
        <f t="shared" si="7"/>
        <v>0</v>
      </c>
      <c r="CM6" s="24">
        <f t="shared" si="7"/>
        <v>56.209150326797385</v>
      </c>
      <c r="CN6" s="5"/>
      <c r="CQ6" s="11" t="s">
        <v>39</v>
      </c>
      <c r="CR6" s="12"/>
      <c r="CS6" s="12"/>
      <c r="CT6" s="12"/>
      <c r="CU6" s="12"/>
      <c r="CV6" s="12">
        <f>BW12-BW10</f>
        <v>1.3071895424836555</v>
      </c>
      <c r="CW6" s="12">
        <f>SUM(BX11,-BX10)</f>
        <v>0.65359477124182774</v>
      </c>
      <c r="CX6" s="13">
        <f>SUM(BY11-BY10)</f>
        <v>1.3071895424836555</v>
      </c>
      <c r="CY6" s="12"/>
      <c r="CZ6" s="12">
        <f>CA12-CA11</f>
        <v>0</v>
      </c>
      <c r="DA6" s="12">
        <f>CB13-CB11</f>
        <v>0</v>
      </c>
      <c r="DB6" s="12"/>
      <c r="DC6" s="12"/>
      <c r="DD6" s="12"/>
      <c r="DE6" s="12"/>
      <c r="DF6" s="12"/>
      <c r="DG6" s="12">
        <f>CH12-CH11</f>
        <v>0</v>
      </c>
      <c r="DH6" s="12">
        <f>CI9-CI8</f>
        <v>3.2679738562091529</v>
      </c>
      <c r="DI6" s="12">
        <f>CJ10-CJ9</f>
        <v>1.9607843137254832</v>
      </c>
      <c r="DJ6" s="12"/>
      <c r="DK6" s="12"/>
      <c r="DL6" s="12"/>
      <c r="DM6" s="9"/>
      <c r="DN6" s="9"/>
    </row>
    <row r="7" spans="1:118" s="1" customFormat="1" ht="18.75" x14ac:dyDescent="0.25">
      <c r="B7" s="1" t="s">
        <v>5</v>
      </c>
      <c r="C7" s="2">
        <v>0</v>
      </c>
      <c r="D7" s="2">
        <v>0</v>
      </c>
      <c r="E7" s="2">
        <v>0</v>
      </c>
      <c r="F7" s="2">
        <v>0</v>
      </c>
      <c r="G7" s="2">
        <v>19</v>
      </c>
      <c r="H7" s="2">
        <v>0</v>
      </c>
      <c r="I7" s="2">
        <v>74</v>
      </c>
      <c r="J7" s="2">
        <v>38</v>
      </c>
      <c r="K7" s="2">
        <v>10</v>
      </c>
      <c r="L7" s="2">
        <v>2</v>
      </c>
      <c r="M7" s="3">
        <v>1</v>
      </c>
      <c r="N7" s="3">
        <v>4</v>
      </c>
      <c r="O7" s="3">
        <v>0</v>
      </c>
      <c r="P7" s="3">
        <v>5</v>
      </c>
      <c r="Q7" s="3">
        <v>0</v>
      </c>
      <c r="R7" s="3">
        <v>0</v>
      </c>
      <c r="S7" s="1">
        <v>153</v>
      </c>
      <c r="V7" s="1">
        <v>0.125</v>
      </c>
      <c r="W7" s="2">
        <f>F4</f>
        <v>0</v>
      </c>
      <c r="X7" s="2">
        <f>F5</f>
        <v>0</v>
      </c>
      <c r="Y7" s="2">
        <f>F6</f>
        <v>0</v>
      </c>
      <c r="Z7" s="2">
        <f>F7</f>
        <v>0</v>
      </c>
      <c r="AA7" s="2">
        <f>F8</f>
        <v>136</v>
      </c>
      <c r="AB7" s="2">
        <f>F9</f>
        <v>25</v>
      </c>
      <c r="AC7" s="2">
        <f>F10</f>
        <v>128</v>
      </c>
      <c r="AD7" s="4">
        <f>F11</f>
        <v>0</v>
      </c>
      <c r="AE7" s="2">
        <f>F12</f>
        <v>0</v>
      </c>
      <c r="AF7" s="2">
        <f>F13</f>
        <v>0</v>
      </c>
      <c r="AG7" s="2">
        <f>F14</f>
        <v>20</v>
      </c>
      <c r="AH7" s="2">
        <f>F15</f>
        <v>0</v>
      </c>
      <c r="AI7" s="2">
        <f>F16</f>
        <v>0</v>
      </c>
      <c r="AJ7" s="2">
        <f>F17</f>
        <v>0</v>
      </c>
      <c r="AK7" s="2">
        <f>F18</f>
        <v>0</v>
      </c>
      <c r="AL7" s="2">
        <f>F19</f>
        <v>0</v>
      </c>
      <c r="AM7" s="2">
        <f>F20</f>
        <v>1</v>
      </c>
      <c r="AN7" s="2">
        <f>F21</f>
        <v>1</v>
      </c>
      <c r="AO7" s="2">
        <f>F22</f>
        <v>38</v>
      </c>
      <c r="AP7" s="1">
        <f>F23</f>
        <v>0</v>
      </c>
      <c r="AQ7" s="2">
        <f>F24</f>
        <v>61</v>
      </c>
      <c r="AT7" s="1">
        <v>0.125</v>
      </c>
      <c r="AU7" s="24">
        <f t="shared" ref="AU7:BO7" si="8">PRODUCT(W7*100*1/W20)</f>
        <v>0</v>
      </c>
      <c r="AV7" s="24">
        <f t="shared" si="8"/>
        <v>0</v>
      </c>
      <c r="AW7" s="24">
        <f t="shared" si="8"/>
        <v>0</v>
      </c>
      <c r="AX7" s="24">
        <f t="shared" si="8"/>
        <v>0</v>
      </c>
      <c r="AY7" s="24">
        <f t="shared" si="8"/>
        <v>88.888888888888886</v>
      </c>
      <c r="AZ7" s="24">
        <f t="shared" si="8"/>
        <v>16.33986928104575</v>
      </c>
      <c r="BA7" s="24">
        <f t="shared" si="8"/>
        <v>83.66013071895425</v>
      </c>
      <c r="BB7" s="25">
        <f t="shared" si="8"/>
        <v>0</v>
      </c>
      <c r="BC7" s="24">
        <f t="shared" si="8"/>
        <v>0</v>
      </c>
      <c r="BD7" s="24">
        <f t="shared" si="8"/>
        <v>0</v>
      </c>
      <c r="BE7" s="24">
        <f t="shared" si="8"/>
        <v>13.071895424836601</v>
      </c>
      <c r="BF7" s="24">
        <f t="shared" si="8"/>
        <v>0</v>
      </c>
      <c r="BG7" s="24">
        <f t="shared" si="8"/>
        <v>0</v>
      </c>
      <c r="BH7" s="24">
        <f t="shared" si="8"/>
        <v>0</v>
      </c>
      <c r="BI7" s="24">
        <f t="shared" si="8"/>
        <v>0</v>
      </c>
      <c r="BJ7" s="24">
        <f t="shared" si="8"/>
        <v>0</v>
      </c>
      <c r="BK7" s="24">
        <f t="shared" si="8"/>
        <v>0.65359477124183007</v>
      </c>
      <c r="BL7" s="24">
        <f t="shared" si="8"/>
        <v>0.65359477124183007</v>
      </c>
      <c r="BM7" s="24">
        <f t="shared" si="8"/>
        <v>24.836601307189543</v>
      </c>
      <c r="BN7" s="23">
        <f t="shared" si="8"/>
        <v>0</v>
      </c>
      <c r="BO7" s="24">
        <f t="shared" si="8"/>
        <v>39.869281045751634</v>
      </c>
      <c r="BR7" s="1">
        <v>0.125</v>
      </c>
      <c r="BS7" s="24">
        <f t="shared" ref="BS7:CM7" si="9">AU4+AU5+AU6+AU7</f>
        <v>0</v>
      </c>
      <c r="BT7" s="24">
        <f t="shared" si="9"/>
        <v>0</v>
      </c>
      <c r="BU7" s="24">
        <f t="shared" si="9"/>
        <v>0</v>
      </c>
      <c r="BV7" s="24">
        <f t="shared" si="9"/>
        <v>0</v>
      </c>
      <c r="BW7" s="24">
        <f t="shared" si="9"/>
        <v>88.888888888888886</v>
      </c>
      <c r="BX7" s="24">
        <f t="shared" si="9"/>
        <v>83.006535947712422</v>
      </c>
      <c r="BY7" s="24">
        <f t="shared" si="9"/>
        <v>83.66013071895425</v>
      </c>
      <c r="BZ7" s="25">
        <f t="shared" si="9"/>
        <v>0</v>
      </c>
      <c r="CA7" s="24">
        <f t="shared" si="9"/>
        <v>61.437908496732028</v>
      </c>
      <c r="CB7" s="24">
        <f t="shared" si="9"/>
        <v>100</v>
      </c>
      <c r="CC7" s="24">
        <f t="shared" si="9"/>
        <v>14.379084967320262</v>
      </c>
      <c r="CD7" s="24">
        <f t="shared" si="9"/>
        <v>0</v>
      </c>
      <c r="CE7" s="24">
        <f t="shared" si="9"/>
        <v>0</v>
      </c>
      <c r="CF7" s="24">
        <f t="shared" si="9"/>
        <v>0</v>
      </c>
      <c r="CG7" s="24">
        <f t="shared" si="9"/>
        <v>0</v>
      </c>
      <c r="CH7" s="24">
        <f t="shared" si="9"/>
        <v>37.908496732026144</v>
      </c>
      <c r="CI7" s="24">
        <f t="shared" si="9"/>
        <v>56.209150326797385</v>
      </c>
      <c r="CJ7" s="24">
        <f t="shared" si="9"/>
        <v>56.209150326797385</v>
      </c>
      <c r="CK7" s="24">
        <f t="shared" si="9"/>
        <v>56.209150326797385</v>
      </c>
      <c r="CL7" s="23">
        <f t="shared" si="9"/>
        <v>0</v>
      </c>
      <c r="CM7" s="24">
        <f t="shared" si="9"/>
        <v>96.078431372549019</v>
      </c>
      <c r="CN7" s="5"/>
      <c r="CQ7" s="11" t="s">
        <v>40</v>
      </c>
      <c r="CR7" s="12">
        <f>BS19-CR5</f>
        <v>65.648854961832058</v>
      </c>
      <c r="CS7" s="12">
        <f>BT19-CS5</f>
        <v>43.790849673202629</v>
      </c>
      <c r="CT7" s="12">
        <f>BU19-BU13</f>
        <v>64.705882352941174</v>
      </c>
      <c r="CU7" s="12">
        <f>BV19-BV13</f>
        <v>6.5359477124183059</v>
      </c>
      <c r="CV7" s="12">
        <f>BW19-CV6-CV5</f>
        <v>7.8431372549019613</v>
      </c>
      <c r="CW7" s="12">
        <f>BX19-BX11</f>
        <v>8.4967320261437891</v>
      </c>
      <c r="CX7" s="12">
        <f>BY19-BY11</f>
        <v>6.5359477124182916</v>
      </c>
      <c r="CY7" s="12">
        <f>BZ19-BZ13</f>
        <v>14.379084967320253</v>
      </c>
      <c r="CZ7" s="12">
        <f>CA19-CA12</f>
        <v>0</v>
      </c>
      <c r="DA7" s="12">
        <f>CB19-CB13</f>
        <v>0</v>
      </c>
      <c r="DB7" s="12">
        <f>CC19-CC11</f>
        <v>0.65359477124182774</v>
      </c>
      <c r="DC7" s="12">
        <f>CD19-CD13</f>
        <v>0</v>
      </c>
      <c r="DD7" s="12">
        <f>CE19-CE11</f>
        <v>9.1503267973856168</v>
      </c>
      <c r="DE7" s="12">
        <f>CF19-CF11</f>
        <v>10.457516339869272</v>
      </c>
      <c r="DF7" s="12">
        <f>CG19-CG15</f>
        <v>0.65359477124182774</v>
      </c>
      <c r="DG7" s="12">
        <f>CH19-CH12</f>
        <v>54.248366013071895</v>
      </c>
      <c r="DH7" s="12">
        <f>CI19-CI9</f>
        <v>32.026143790849673</v>
      </c>
      <c r="DI7" s="12">
        <f>CJ19-CJ10</f>
        <v>32.026143790849673</v>
      </c>
      <c r="DJ7" s="12">
        <f>CK19-CK8</f>
        <v>43.137254901960773</v>
      </c>
      <c r="DK7" s="12"/>
      <c r="DL7" s="12">
        <f>CM19-CM9</f>
        <v>0</v>
      </c>
      <c r="DM7" s="9"/>
      <c r="DN7" s="9"/>
    </row>
    <row r="8" spans="1:118" s="1" customFormat="1" x14ac:dyDescent="0.25">
      <c r="B8" s="1" t="s">
        <v>6</v>
      </c>
      <c r="C8" s="2">
        <v>0</v>
      </c>
      <c r="D8" s="2">
        <v>0</v>
      </c>
      <c r="E8" s="2">
        <v>0</v>
      </c>
      <c r="F8" s="2">
        <v>136</v>
      </c>
      <c r="G8" s="2">
        <v>0</v>
      </c>
      <c r="H8" s="2">
        <v>1</v>
      </c>
      <c r="I8" s="2">
        <v>2</v>
      </c>
      <c r="J8" s="4">
        <v>0</v>
      </c>
      <c r="K8" s="4">
        <v>2</v>
      </c>
      <c r="L8" s="3">
        <v>1</v>
      </c>
      <c r="M8" s="3">
        <v>5</v>
      </c>
      <c r="N8" s="3">
        <v>6</v>
      </c>
      <c r="O8" s="3">
        <v>0</v>
      </c>
      <c r="P8" s="3">
        <v>0</v>
      </c>
      <c r="Q8" s="3">
        <v>0</v>
      </c>
      <c r="R8" s="3">
        <v>0</v>
      </c>
      <c r="S8" s="1">
        <v>153</v>
      </c>
      <c r="V8" s="1">
        <v>0.25</v>
      </c>
      <c r="W8" s="2">
        <f>G4</f>
        <v>0</v>
      </c>
      <c r="X8" s="2">
        <f>G5</f>
        <v>1</v>
      </c>
      <c r="Y8" s="2">
        <f>G6</f>
        <v>4</v>
      </c>
      <c r="Z8" s="2">
        <f>G7</f>
        <v>19</v>
      </c>
      <c r="AA8" s="2">
        <f>G8</f>
        <v>0</v>
      </c>
      <c r="AB8" s="2">
        <f>G9</f>
        <v>10</v>
      </c>
      <c r="AC8" s="2">
        <f>G10</f>
        <v>1</v>
      </c>
      <c r="AD8" s="4">
        <f>G11</f>
        <v>0</v>
      </c>
      <c r="AE8" s="2">
        <f>G12</f>
        <v>55</v>
      </c>
      <c r="AF8" s="2">
        <f>G13</f>
        <v>0</v>
      </c>
      <c r="AG8" s="2">
        <f>G14</f>
        <v>73</v>
      </c>
      <c r="AH8" s="2">
        <f>G15</f>
        <v>1</v>
      </c>
      <c r="AI8" s="2">
        <f>G16</f>
        <v>45</v>
      </c>
      <c r="AJ8" s="2">
        <f>G17</f>
        <v>24</v>
      </c>
      <c r="AK8" s="2">
        <f>G18</f>
        <v>0</v>
      </c>
      <c r="AL8" s="2">
        <f>G19</f>
        <v>7</v>
      </c>
      <c r="AM8" s="2">
        <f>G20</f>
        <v>13</v>
      </c>
      <c r="AN8" s="2">
        <f>G21</f>
        <v>8</v>
      </c>
      <c r="AO8" s="2">
        <f>G22</f>
        <v>1</v>
      </c>
      <c r="AP8" s="1">
        <f>G23</f>
        <v>3</v>
      </c>
      <c r="AQ8" s="2">
        <f>G24</f>
        <v>6</v>
      </c>
      <c r="AT8" s="1">
        <v>0.25</v>
      </c>
      <c r="AU8" s="24">
        <f t="shared" ref="AU8:BO8" si="10">PRODUCT(W8*100*1/W20)</f>
        <v>0</v>
      </c>
      <c r="AV8" s="24">
        <f t="shared" si="10"/>
        <v>0.65359477124183007</v>
      </c>
      <c r="AW8" s="24">
        <f t="shared" si="10"/>
        <v>2.6143790849673203</v>
      </c>
      <c r="AX8" s="24">
        <f t="shared" si="10"/>
        <v>12.418300653594772</v>
      </c>
      <c r="AY8" s="24">
        <f t="shared" si="10"/>
        <v>0</v>
      </c>
      <c r="AZ8" s="24">
        <f t="shared" si="10"/>
        <v>6.5359477124183005</v>
      </c>
      <c r="BA8" s="24">
        <f t="shared" si="10"/>
        <v>0.65359477124183007</v>
      </c>
      <c r="BB8" s="25">
        <f t="shared" si="10"/>
        <v>0</v>
      </c>
      <c r="BC8" s="24">
        <f t="shared" si="10"/>
        <v>35.947712418300654</v>
      </c>
      <c r="BD8" s="24">
        <f t="shared" si="10"/>
        <v>0</v>
      </c>
      <c r="BE8" s="24">
        <f t="shared" si="10"/>
        <v>47.712418300653596</v>
      </c>
      <c r="BF8" s="24">
        <f t="shared" si="10"/>
        <v>0.65359477124183007</v>
      </c>
      <c r="BG8" s="24">
        <f t="shared" si="10"/>
        <v>29.411764705882351</v>
      </c>
      <c r="BH8" s="24">
        <f t="shared" si="10"/>
        <v>15.686274509803921</v>
      </c>
      <c r="BI8" s="24">
        <f t="shared" si="10"/>
        <v>0</v>
      </c>
      <c r="BJ8" s="24">
        <f t="shared" si="10"/>
        <v>4.5751633986928102</v>
      </c>
      <c r="BK8" s="24">
        <f t="shared" si="10"/>
        <v>8.4967320261437909</v>
      </c>
      <c r="BL8" s="24">
        <f t="shared" si="10"/>
        <v>5.2287581699346406</v>
      </c>
      <c r="BM8" s="24">
        <f t="shared" si="10"/>
        <v>0.65359477124183007</v>
      </c>
      <c r="BN8" s="23">
        <f t="shared" si="10"/>
        <v>1.9607843137254901</v>
      </c>
      <c r="BO8" s="24">
        <f t="shared" si="10"/>
        <v>3.9215686274509802</v>
      </c>
      <c r="BR8" s="1">
        <v>0.25</v>
      </c>
      <c r="BS8" s="24">
        <f t="shared" ref="BS8:CM8" si="11">AU4+AU5+AU6+AU7+AU8</f>
        <v>0</v>
      </c>
      <c r="BT8" s="24">
        <f t="shared" si="11"/>
        <v>0.65359477124183007</v>
      </c>
      <c r="BU8" s="24">
        <f t="shared" si="11"/>
        <v>2.6143790849673203</v>
      </c>
      <c r="BV8" s="24">
        <f t="shared" si="11"/>
        <v>12.418300653594772</v>
      </c>
      <c r="BW8" s="24">
        <f t="shared" si="11"/>
        <v>88.888888888888886</v>
      </c>
      <c r="BX8" s="24">
        <f t="shared" si="11"/>
        <v>89.542483660130728</v>
      </c>
      <c r="BY8" s="24">
        <f t="shared" si="11"/>
        <v>84.313725490196077</v>
      </c>
      <c r="BZ8" s="25">
        <f t="shared" si="11"/>
        <v>0</v>
      </c>
      <c r="CA8" s="24">
        <f t="shared" si="11"/>
        <v>97.385620915032689</v>
      </c>
      <c r="CB8" s="24">
        <f t="shared" si="11"/>
        <v>100</v>
      </c>
      <c r="CC8" s="24">
        <f t="shared" si="11"/>
        <v>62.091503267973856</v>
      </c>
      <c r="CD8" s="24">
        <f t="shared" si="11"/>
        <v>0.65359477124183007</v>
      </c>
      <c r="CE8" s="24">
        <f t="shared" si="11"/>
        <v>29.411764705882351</v>
      </c>
      <c r="CF8" s="24">
        <f t="shared" si="11"/>
        <v>15.686274509803921</v>
      </c>
      <c r="CG8" s="24">
        <f t="shared" si="11"/>
        <v>0</v>
      </c>
      <c r="CH8" s="24">
        <f t="shared" si="11"/>
        <v>42.483660130718953</v>
      </c>
      <c r="CI8" s="24">
        <f t="shared" si="11"/>
        <v>64.705882352941174</v>
      </c>
      <c r="CJ8" s="24">
        <f t="shared" si="11"/>
        <v>61.437908496732028</v>
      </c>
      <c r="CK8" s="24">
        <f t="shared" si="11"/>
        <v>56.862745098039213</v>
      </c>
      <c r="CL8" s="23">
        <f t="shared" si="11"/>
        <v>1.9607843137254901</v>
      </c>
      <c r="CM8" s="24">
        <f t="shared" si="11"/>
        <v>100</v>
      </c>
      <c r="CN8" s="5"/>
      <c r="CQ8" s="9"/>
      <c r="CR8" s="9"/>
      <c r="CS8" s="9"/>
      <c r="CT8" s="9"/>
      <c r="CU8" s="9"/>
      <c r="CV8" s="9"/>
      <c r="CW8" s="9"/>
      <c r="CX8" s="9"/>
      <c r="CY8" s="9"/>
      <c r="CZ8" s="9"/>
      <c r="DA8" s="9"/>
      <c r="DB8" s="9"/>
      <c r="DC8" s="9"/>
      <c r="DD8" s="9"/>
      <c r="DE8" s="9"/>
      <c r="DF8" s="9"/>
      <c r="DG8" s="9"/>
      <c r="DH8" s="9"/>
      <c r="DI8" s="9"/>
      <c r="DJ8" s="9"/>
      <c r="DK8" s="9"/>
      <c r="DL8" s="9"/>
      <c r="DM8" s="9"/>
      <c r="DN8" s="9"/>
    </row>
    <row r="9" spans="1:118" s="1" customFormat="1" x14ac:dyDescent="0.25">
      <c r="B9" s="1" t="s">
        <v>7</v>
      </c>
      <c r="C9" s="2">
        <v>0</v>
      </c>
      <c r="D9" s="2">
        <v>102</v>
      </c>
      <c r="E9" s="2">
        <v>0</v>
      </c>
      <c r="F9" s="2">
        <v>25</v>
      </c>
      <c r="G9" s="2">
        <v>10</v>
      </c>
      <c r="H9" s="2">
        <v>1</v>
      </c>
      <c r="I9" s="2">
        <v>1</v>
      </c>
      <c r="J9" s="4">
        <v>1</v>
      </c>
      <c r="K9" s="3">
        <v>0</v>
      </c>
      <c r="L9" s="3">
        <v>0</v>
      </c>
      <c r="M9" s="3">
        <v>13</v>
      </c>
      <c r="N9" s="3">
        <v>0</v>
      </c>
      <c r="O9" s="3">
        <v>0</v>
      </c>
      <c r="P9" s="3">
        <v>0</v>
      </c>
      <c r="Q9" s="3">
        <v>0</v>
      </c>
      <c r="R9" s="3">
        <v>0</v>
      </c>
      <c r="S9" s="1">
        <v>153</v>
      </c>
      <c r="V9" s="1">
        <v>0.5</v>
      </c>
      <c r="W9" s="2">
        <f>H4</f>
        <v>0</v>
      </c>
      <c r="X9" s="2">
        <f>H5</f>
        <v>6</v>
      </c>
      <c r="Y9" s="2">
        <f>H6</f>
        <v>0</v>
      </c>
      <c r="Z9" s="2">
        <f>H7</f>
        <v>0</v>
      </c>
      <c r="AA9" s="2">
        <f>H8</f>
        <v>1</v>
      </c>
      <c r="AB9" s="2">
        <f>H9</f>
        <v>1</v>
      </c>
      <c r="AC9" s="2">
        <f>H10</f>
        <v>7</v>
      </c>
      <c r="AD9" s="4">
        <f>H11</f>
        <v>0</v>
      </c>
      <c r="AE9" s="2">
        <f>H12</f>
        <v>4</v>
      </c>
      <c r="AF9" s="2">
        <f>H13</f>
        <v>0</v>
      </c>
      <c r="AG9" s="2">
        <f>H14</f>
        <v>40</v>
      </c>
      <c r="AH9" s="2">
        <f>H15</f>
        <v>0</v>
      </c>
      <c r="AI9" s="2">
        <f>H16</f>
        <v>67</v>
      </c>
      <c r="AJ9" s="2">
        <f>H17</f>
        <v>68</v>
      </c>
      <c r="AK9" s="2">
        <f>H18</f>
        <v>98</v>
      </c>
      <c r="AL9" s="2">
        <f>H19</f>
        <v>1</v>
      </c>
      <c r="AM9" s="4">
        <f>H20</f>
        <v>5</v>
      </c>
      <c r="AN9" s="2">
        <f>H21</f>
        <v>7</v>
      </c>
      <c r="AO9" s="3">
        <f>H22</f>
        <v>8</v>
      </c>
      <c r="AP9" s="1">
        <f>H23</f>
        <v>26</v>
      </c>
      <c r="AQ9" s="2">
        <f>H24</f>
        <v>0</v>
      </c>
      <c r="AT9" s="1">
        <v>0.5</v>
      </c>
      <c r="AU9" s="24">
        <f t="shared" ref="AU9:BO9" si="12">PRODUCT(W9*100*1/W20)</f>
        <v>0</v>
      </c>
      <c r="AV9" s="24">
        <f t="shared" si="12"/>
        <v>3.9215686274509802</v>
      </c>
      <c r="AW9" s="24">
        <f t="shared" si="12"/>
        <v>0</v>
      </c>
      <c r="AX9" s="24">
        <f t="shared" si="12"/>
        <v>0</v>
      </c>
      <c r="AY9" s="24">
        <f t="shared" si="12"/>
        <v>0.65359477124183007</v>
      </c>
      <c r="AZ9" s="24">
        <f t="shared" si="12"/>
        <v>0.65359477124183007</v>
      </c>
      <c r="BA9" s="24">
        <f t="shared" si="12"/>
        <v>4.5751633986928102</v>
      </c>
      <c r="BB9" s="25">
        <f t="shared" si="12"/>
        <v>0</v>
      </c>
      <c r="BC9" s="24">
        <f t="shared" si="12"/>
        <v>2.6143790849673203</v>
      </c>
      <c r="BD9" s="24">
        <f t="shared" si="12"/>
        <v>0</v>
      </c>
      <c r="BE9" s="24">
        <f t="shared" si="12"/>
        <v>26.143790849673202</v>
      </c>
      <c r="BF9" s="24">
        <f t="shared" si="12"/>
        <v>0</v>
      </c>
      <c r="BG9" s="24">
        <f t="shared" si="12"/>
        <v>43.790849673202615</v>
      </c>
      <c r="BH9" s="24">
        <f t="shared" si="12"/>
        <v>44.444444444444443</v>
      </c>
      <c r="BI9" s="24">
        <f t="shared" si="12"/>
        <v>64.052287581699346</v>
      </c>
      <c r="BJ9" s="24">
        <f t="shared" si="12"/>
        <v>0.65359477124183007</v>
      </c>
      <c r="BK9" s="25">
        <f t="shared" si="12"/>
        <v>3.2679738562091503</v>
      </c>
      <c r="BL9" s="24">
        <f t="shared" si="12"/>
        <v>4.5751633986928102</v>
      </c>
      <c r="BM9" s="26">
        <f t="shared" si="12"/>
        <v>5.2287581699346406</v>
      </c>
      <c r="BN9" s="23">
        <f t="shared" si="12"/>
        <v>16.993464052287582</v>
      </c>
      <c r="BO9" s="24">
        <f t="shared" si="12"/>
        <v>0</v>
      </c>
      <c r="BR9" s="1">
        <v>0.5</v>
      </c>
      <c r="BS9" s="24">
        <f t="shared" ref="BS9:CM9" si="13">AU4+AU5+AU6+AU7+AU8+AU9</f>
        <v>0</v>
      </c>
      <c r="BT9" s="24">
        <f t="shared" si="13"/>
        <v>4.5751633986928102</v>
      </c>
      <c r="BU9" s="24">
        <f t="shared" si="13"/>
        <v>2.6143790849673203</v>
      </c>
      <c r="BV9" s="24">
        <f t="shared" si="13"/>
        <v>12.418300653594772</v>
      </c>
      <c r="BW9" s="24">
        <f t="shared" si="13"/>
        <v>89.542483660130713</v>
      </c>
      <c r="BX9" s="24">
        <f t="shared" si="13"/>
        <v>90.196078431372555</v>
      </c>
      <c r="BY9" s="24">
        <f t="shared" si="13"/>
        <v>88.888888888888886</v>
      </c>
      <c r="BZ9" s="25">
        <f t="shared" si="13"/>
        <v>0</v>
      </c>
      <c r="CA9" s="24">
        <f t="shared" si="13"/>
        <v>100.00000000000001</v>
      </c>
      <c r="CB9" s="24">
        <f t="shared" si="13"/>
        <v>100</v>
      </c>
      <c r="CC9" s="24">
        <f t="shared" si="13"/>
        <v>88.235294117647058</v>
      </c>
      <c r="CD9" s="24">
        <f t="shared" si="13"/>
        <v>0.65359477124183007</v>
      </c>
      <c r="CE9" s="24">
        <f t="shared" si="13"/>
        <v>73.202614379084963</v>
      </c>
      <c r="CF9" s="24">
        <f t="shared" si="13"/>
        <v>60.130718954248366</v>
      </c>
      <c r="CG9" s="24">
        <f t="shared" si="13"/>
        <v>64.052287581699346</v>
      </c>
      <c r="CH9" s="24">
        <f t="shared" si="13"/>
        <v>43.13725490196078</v>
      </c>
      <c r="CI9" s="25">
        <f t="shared" si="13"/>
        <v>67.973856209150327</v>
      </c>
      <c r="CJ9" s="24">
        <f t="shared" si="13"/>
        <v>66.013071895424844</v>
      </c>
      <c r="CK9" s="26">
        <f t="shared" si="13"/>
        <v>62.091503267973856</v>
      </c>
      <c r="CL9" s="23">
        <f t="shared" si="13"/>
        <v>18.954248366013072</v>
      </c>
      <c r="CM9" s="24">
        <f t="shared" si="13"/>
        <v>100</v>
      </c>
      <c r="CN9" s="5"/>
      <c r="CQ9" s="9"/>
      <c r="CR9" s="9" t="str">
        <f>A3</f>
        <v xml:space="preserve">Escherichia coli </v>
      </c>
      <c r="CS9" s="9"/>
      <c r="CT9" s="9"/>
      <c r="CU9" s="9"/>
      <c r="CV9" s="9"/>
      <c r="CW9" s="9"/>
      <c r="CX9" s="9"/>
      <c r="CY9" s="9"/>
      <c r="CZ9" s="9"/>
      <c r="DA9" s="9"/>
      <c r="DB9" s="9"/>
      <c r="DC9" s="9"/>
      <c r="DD9" s="9"/>
      <c r="DE9" s="9"/>
      <c r="DF9" s="9"/>
      <c r="DG9" s="9"/>
      <c r="DH9" s="9"/>
      <c r="DI9" s="9"/>
      <c r="DJ9" s="9"/>
      <c r="DK9" s="9"/>
      <c r="DL9" s="9"/>
      <c r="DM9" s="9"/>
      <c r="DN9" s="9"/>
    </row>
    <row r="10" spans="1:118" s="1" customFormat="1" x14ac:dyDescent="0.25">
      <c r="B10" s="1" t="s">
        <v>8</v>
      </c>
      <c r="C10" s="2">
        <v>0</v>
      </c>
      <c r="D10" s="2">
        <v>0</v>
      </c>
      <c r="E10" s="2">
        <v>0</v>
      </c>
      <c r="F10" s="2">
        <v>128</v>
      </c>
      <c r="G10" s="2">
        <v>1</v>
      </c>
      <c r="H10" s="2">
        <v>7</v>
      </c>
      <c r="I10" s="2">
        <v>5</v>
      </c>
      <c r="J10" s="4">
        <v>2</v>
      </c>
      <c r="K10" s="4">
        <v>2</v>
      </c>
      <c r="L10" s="3">
        <v>5</v>
      </c>
      <c r="M10" s="3">
        <v>1</v>
      </c>
      <c r="N10" s="3">
        <v>1</v>
      </c>
      <c r="O10" s="3">
        <v>1</v>
      </c>
      <c r="P10" s="3">
        <v>0</v>
      </c>
      <c r="Q10" s="3">
        <v>0</v>
      </c>
      <c r="R10" s="3">
        <v>0</v>
      </c>
      <c r="S10" s="1">
        <v>153</v>
      </c>
      <c r="V10" s="1">
        <v>1</v>
      </c>
      <c r="W10" s="2">
        <f>I4</f>
        <v>1</v>
      </c>
      <c r="X10" s="2">
        <f>I5</f>
        <v>38</v>
      </c>
      <c r="Y10" s="2">
        <f>I6</f>
        <v>23</v>
      </c>
      <c r="Z10" s="2">
        <f>I7</f>
        <v>74</v>
      </c>
      <c r="AA10" s="2">
        <f>I8</f>
        <v>2</v>
      </c>
      <c r="AB10" s="2">
        <f>I9</f>
        <v>1</v>
      </c>
      <c r="AC10" s="2">
        <f>I10</f>
        <v>5</v>
      </c>
      <c r="AD10" s="4">
        <f>I11</f>
        <v>3</v>
      </c>
      <c r="AE10" s="2">
        <f>I12</f>
        <v>0</v>
      </c>
      <c r="AF10" s="2">
        <f>I13</f>
        <v>0</v>
      </c>
      <c r="AG10" s="2">
        <f>I14</f>
        <v>12</v>
      </c>
      <c r="AH10" s="2">
        <f>I15</f>
        <v>66</v>
      </c>
      <c r="AI10" s="2">
        <f>I16</f>
        <v>24</v>
      </c>
      <c r="AJ10" s="2">
        <f>I17</f>
        <v>32</v>
      </c>
      <c r="AK10" s="2">
        <f>I18</f>
        <v>0</v>
      </c>
      <c r="AL10" s="2">
        <f>I19</f>
        <v>2</v>
      </c>
      <c r="AM10" s="3">
        <f>I20</f>
        <v>0</v>
      </c>
      <c r="AN10" s="4">
        <f>I21</f>
        <v>3</v>
      </c>
      <c r="AO10" s="3">
        <f>I22</f>
        <v>6</v>
      </c>
      <c r="AP10" s="1">
        <f>I23</f>
        <v>47</v>
      </c>
      <c r="AQ10" s="3">
        <f>I24</f>
        <v>0</v>
      </c>
      <c r="AT10" s="1">
        <v>1</v>
      </c>
      <c r="AU10" s="24">
        <f t="shared" ref="AU10:BO10" si="14">PRODUCT(W10*100*1/W20)</f>
        <v>0.76335877862595425</v>
      </c>
      <c r="AV10" s="24">
        <f t="shared" si="14"/>
        <v>24.836601307189543</v>
      </c>
      <c r="AW10" s="24">
        <f t="shared" si="14"/>
        <v>15.032679738562091</v>
      </c>
      <c r="AX10" s="24">
        <f t="shared" si="14"/>
        <v>48.366013071895424</v>
      </c>
      <c r="AY10" s="24">
        <f t="shared" si="14"/>
        <v>1.3071895424836601</v>
      </c>
      <c r="AZ10" s="24">
        <f t="shared" si="14"/>
        <v>0.65359477124183007</v>
      </c>
      <c r="BA10" s="24">
        <f t="shared" si="14"/>
        <v>3.2679738562091503</v>
      </c>
      <c r="BB10" s="25">
        <f t="shared" si="14"/>
        <v>1.9607843137254901</v>
      </c>
      <c r="BC10" s="24">
        <f t="shared" si="14"/>
        <v>0</v>
      </c>
      <c r="BD10" s="24">
        <f t="shared" si="14"/>
        <v>0</v>
      </c>
      <c r="BE10" s="24">
        <f t="shared" si="14"/>
        <v>7.8431372549019605</v>
      </c>
      <c r="BF10" s="24">
        <f t="shared" si="14"/>
        <v>43.137254901960787</v>
      </c>
      <c r="BG10" s="24">
        <f t="shared" si="14"/>
        <v>15.686274509803921</v>
      </c>
      <c r="BH10" s="24">
        <f t="shared" si="14"/>
        <v>20.915032679738562</v>
      </c>
      <c r="BI10" s="24">
        <f t="shared" si="14"/>
        <v>0</v>
      </c>
      <c r="BJ10" s="24">
        <f t="shared" si="14"/>
        <v>1.3071895424836601</v>
      </c>
      <c r="BK10" s="26">
        <f t="shared" si="14"/>
        <v>0</v>
      </c>
      <c r="BL10" s="25">
        <f t="shared" si="14"/>
        <v>1.9607843137254901</v>
      </c>
      <c r="BM10" s="26">
        <f t="shared" si="14"/>
        <v>3.9215686274509802</v>
      </c>
      <c r="BN10" s="23">
        <f t="shared" si="14"/>
        <v>30.718954248366014</v>
      </c>
      <c r="BO10" s="26">
        <f t="shared" si="14"/>
        <v>0</v>
      </c>
      <c r="BR10" s="1">
        <v>1</v>
      </c>
      <c r="BS10" s="24">
        <f t="shared" ref="BS10:CM10" si="15">AU4+AU5+AU6+AU7+AU8+AU9+AU10</f>
        <v>0.76335877862595425</v>
      </c>
      <c r="BT10" s="24">
        <f t="shared" si="15"/>
        <v>29.411764705882355</v>
      </c>
      <c r="BU10" s="24">
        <f t="shared" si="15"/>
        <v>17.647058823529413</v>
      </c>
      <c r="BV10" s="24">
        <f t="shared" si="15"/>
        <v>60.784313725490193</v>
      </c>
      <c r="BW10" s="24">
        <f t="shared" si="15"/>
        <v>90.849673202614369</v>
      </c>
      <c r="BX10" s="24">
        <f t="shared" si="15"/>
        <v>90.849673202614383</v>
      </c>
      <c r="BY10" s="24">
        <f t="shared" si="15"/>
        <v>92.156862745098039</v>
      </c>
      <c r="BZ10" s="25">
        <f t="shared" si="15"/>
        <v>1.9607843137254901</v>
      </c>
      <c r="CA10" s="24">
        <f t="shared" si="15"/>
        <v>100.00000000000001</v>
      </c>
      <c r="CB10" s="24">
        <f t="shared" si="15"/>
        <v>100</v>
      </c>
      <c r="CC10" s="24">
        <f t="shared" si="15"/>
        <v>96.078431372549019</v>
      </c>
      <c r="CD10" s="24">
        <f t="shared" si="15"/>
        <v>43.790849673202615</v>
      </c>
      <c r="CE10" s="24">
        <f t="shared" si="15"/>
        <v>88.888888888888886</v>
      </c>
      <c r="CF10" s="24">
        <f t="shared" si="15"/>
        <v>81.045751633986924</v>
      </c>
      <c r="CG10" s="24">
        <f t="shared" si="15"/>
        <v>64.052287581699346</v>
      </c>
      <c r="CH10" s="24">
        <f t="shared" si="15"/>
        <v>44.444444444444443</v>
      </c>
      <c r="CI10" s="26">
        <f t="shared" si="15"/>
        <v>67.973856209150327</v>
      </c>
      <c r="CJ10" s="25">
        <f t="shared" si="15"/>
        <v>67.973856209150327</v>
      </c>
      <c r="CK10" s="26">
        <f t="shared" si="15"/>
        <v>66.013071895424829</v>
      </c>
      <c r="CL10" s="23">
        <f t="shared" si="15"/>
        <v>49.673202614379086</v>
      </c>
      <c r="CM10" s="26">
        <f t="shared" si="15"/>
        <v>100</v>
      </c>
      <c r="CN10" s="5"/>
      <c r="CQ10" s="9"/>
      <c r="CR10" s="9"/>
      <c r="CS10" s="9"/>
      <c r="CT10" s="9"/>
      <c r="CU10" s="9"/>
      <c r="CV10" s="9"/>
      <c r="CW10" s="9"/>
      <c r="CX10" s="9"/>
      <c r="CY10" s="9"/>
      <c r="CZ10" s="9"/>
      <c r="DA10" s="9"/>
      <c r="DB10" s="9"/>
      <c r="DC10" s="9"/>
      <c r="DD10" s="9"/>
      <c r="DE10" s="9"/>
      <c r="DF10" s="9"/>
      <c r="DG10" s="9"/>
      <c r="DH10" s="9"/>
      <c r="DI10" s="9"/>
      <c r="DJ10" s="9"/>
      <c r="DK10" s="9"/>
      <c r="DL10" s="9"/>
      <c r="DM10" s="9"/>
      <c r="DN10" s="9"/>
    </row>
    <row r="11" spans="1:118" s="1" customFormat="1" x14ac:dyDescent="0.25">
      <c r="B11" s="1" t="s">
        <v>9</v>
      </c>
      <c r="C11" s="4">
        <v>0</v>
      </c>
      <c r="D11" s="4">
        <v>0</v>
      </c>
      <c r="E11" s="4">
        <v>0</v>
      </c>
      <c r="F11" s="4">
        <v>0</v>
      </c>
      <c r="G11" s="4">
        <v>0</v>
      </c>
      <c r="H11" s="4">
        <v>0</v>
      </c>
      <c r="I11" s="4">
        <v>3</v>
      </c>
      <c r="J11" s="4">
        <v>42</v>
      </c>
      <c r="K11" s="4">
        <v>71</v>
      </c>
      <c r="L11" s="4">
        <v>15</v>
      </c>
      <c r="M11" s="3">
        <v>7</v>
      </c>
      <c r="N11" s="3">
        <v>1</v>
      </c>
      <c r="O11" s="3">
        <v>14</v>
      </c>
      <c r="P11" s="3">
        <v>0</v>
      </c>
      <c r="Q11" s="3">
        <v>0</v>
      </c>
      <c r="R11" s="3">
        <v>0</v>
      </c>
      <c r="S11" s="1">
        <v>153</v>
      </c>
      <c r="V11" s="1">
        <v>2</v>
      </c>
      <c r="W11" s="2">
        <f>J4</f>
        <v>28</v>
      </c>
      <c r="X11" s="2">
        <f>J5</f>
        <v>11</v>
      </c>
      <c r="Y11" s="2">
        <f>J6</f>
        <v>21</v>
      </c>
      <c r="Z11" s="2">
        <f>J7</f>
        <v>38</v>
      </c>
      <c r="AA11" s="4">
        <f>J8</f>
        <v>0</v>
      </c>
      <c r="AB11" s="4">
        <f>J9</f>
        <v>1</v>
      </c>
      <c r="AC11" s="4">
        <f>J10</f>
        <v>2</v>
      </c>
      <c r="AD11" s="4">
        <f>J11</f>
        <v>42</v>
      </c>
      <c r="AE11" s="2">
        <f>J12</f>
        <v>0</v>
      </c>
      <c r="AF11" s="2">
        <f>J13</f>
        <v>0</v>
      </c>
      <c r="AG11" s="2">
        <f>J14</f>
        <v>5</v>
      </c>
      <c r="AH11" s="2">
        <f>J15</f>
        <v>59</v>
      </c>
      <c r="AI11" s="2">
        <f>J16</f>
        <v>3</v>
      </c>
      <c r="AJ11" s="2">
        <f>J17</f>
        <v>13</v>
      </c>
      <c r="AK11" s="2">
        <f>J18</f>
        <v>25</v>
      </c>
      <c r="AL11" s="2">
        <f>J19</f>
        <v>2</v>
      </c>
      <c r="AM11" s="3">
        <f>J20</f>
        <v>1</v>
      </c>
      <c r="AN11" s="3">
        <f>J21</f>
        <v>2</v>
      </c>
      <c r="AO11" s="3">
        <f>J22</f>
        <v>3</v>
      </c>
      <c r="AP11" s="1">
        <f>J23</f>
        <v>14</v>
      </c>
      <c r="AQ11" s="3">
        <f>J24</f>
        <v>0</v>
      </c>
      <c r="AT11" s="1">
        <v>2</v>
      </c>
      <c r="AU11" s="24">
        <f t="shared" ref="AU11:BO11" si="16">PRODUCT(W11*100*1/W20)</f>
        <v>21.374045801526716</v>
      </c>
      <c r="AV11" s="24">
        <f t="shared" si="16"/>
        <v>7.1895424836601309</v>
      </c>
      <c r="AW11" s="24">
        <f t="shared" si="16"/>
        <v>13.725490196078431</v>
      </c>
      <c r="AX11" s="24">
        <f t="shared" si="16"/>
        <v>24.836601307189543</v>
      </c>
      <c r="AY11" s="25">
        <f t="shared" si="16"/>
        <v>0</v>
      </c>
      <c r="AZ11" s="25">
        <f t="shared" si="16"/>
        <v>0.65359477124183007</v>
      </c>
      <c r="BA11" s="25">
        <f t="shared" si="16"/>
        <v>1.3071895424836601</v>
      </c>
      <c r="BB11" s="25">
        <f t="shared" si="16"/>
        <v>27.450980392156861</v>
      </c>
      <c r="BC11" s="24">
        <f t="shared" si="16"/>
        <v>0</v>
      </c>
      <c r="BD11" s="24">
        <f t="shared" si="16"/>
        <v>0</v>
      </c>
      <c r="BE11" s="24">
        <f t="shared" si="16"/>
        <v>3.2679738562091503</v>
      </c>
      <c r="BF11" s="24">
        <f t="shared" si="16"/>
        <v>38.562091503267972</v>
      </c>
      <c r="BG11" s="24">
        <f t="shared" si="16"/>
        <v>1.9607843137254901</v>
      </c>
      <c r="BH11" s="24">
        <f t="shared" si="16"/>
        <v>8.4967320261437909</v>
      </c>
      <c r="BI11" s="24">
        <f t="shared" si="16"/>
        <v>16.33986928104575</v>
      </c>
      <c r="BJ11" s="24">
        <f t="shared" si="16"/>
        <v>1.3071895424836601</v>
      </c>
      <c r="BK11" s="26">
        <f t="shared" si="16"/>
        <v>0.65359477124183007</v>
      </c>
      <c r="BL11" s="26">
        <f t="shared" si="16"/>
        <v>1.3071895424836601</v>
      </c>
      <c r="BM11" s="26">
        <f t="shared" si="16"/>
        <v>1.9607843137254901</v>
      </c>
      <c r="BN11" s="23">
        <f t="shared" si="16"/>
        <v>9.1503267973856204</v>
      </c>
      <c r="BO11" s="26">
        <f t="shared" si="16"/>
        <v>0</v>
      </c>
      <c r="BR11" s="1">
        <v>2</v>
      </c>
      <c r="BS11" s="24">
        <f t="shared" ref="BS11:CM11" si="17">AU4+AU5+AU6+AU7+AU8+AU9+AU10+AU11</f>
        <v>22.137404580152669</v>
      </c>
      <c r="BT11" s="24">
        <f t="shared" si="17"/>
        <v>36.601307189542489</v>
      </c>
      <c r="BU11" s="24">
        <f t="shared" si="17"/>
        <v>31.372549019607845</v>
      </c>
      <c r="BV11" s="24">
        <f t="shared" si="17"/>
        <v>85.620915032679733</v>
      </c>
      <c r="BW11" s="25">
        <f t="shared" si="17"/>
        <v>90.849673202614369</v>
      </c>
      <c r="BX11" s="25">
        <f t="shared" si="17"/>
        <v>91.503267973856211</v>
      </c>
      <c r="BY11" s="25">
        <f t="shared" si="17"/>
        <v>93.464052287581694</v>
      </c>
      <c r="BZ11" s="25">
        <f t="shared" si="17"/>
        <v>29.411764705882351</v>
      </c>
      <c r="CA11" s="24">
        <f t="shared" si="17"/>
        <v>100.00000000000001</v>
      </c>
      <c r="CB11" s="24">
        <f t="shared" si="17"/>
        <v>100</v>
      </c>
      <c r="CC11" s="24">
        <f t="shared" si="17"/>
        <v>99.346405228758172</v>
      </c>
      <c r="CD11" s="24">
        <f t="shared" si="17"/>
        <v>82.35294117647058</v>
      </c>
      <c r="CE11" s="24">
        <f t="shared" si="17"/>
        <v>90.849673202614369</v>
      </c>
      <c r="CF11" s="24">
        <f t="shared" si="17"/>
        <v>89.542483660130713</v>
      </c>
      <c r="CG11" s="24">
        <f t="shared" si="17"/>
        <v>80.392156862745097</v>
      </c>
      <c r="CH11" s="24">
        <f t="shared" si="17"/>
        <v>45.751633986928105</v>
      </c>
      <c r="CI11" s="26">
        <f t="shared" si="17"/>
        <v>68.627450980392155</v>
      </c>
      <c r="CJ11" s="26">
        <f t="shared" si="17"/>
        <v>69.281045751633982</v>
      </c>
      <c r="CK11" s="26">
        <f t="shared" si="17"/>
        <v>67.973856209150313</v>
      </c>
      <c r="CL11" s="23">
        <f t="shared" si="17"/>
        <v>58.82352941176471</v>
      </c>
      <c r="CM11" s="26">
        <f t="shared" si="17"/>
        <v>100</v>
      </c>
      <c r="CN11" s="27"/>
      <c r="CQ11" s="9"/>
      <c r="CR11" s="9"/>
      <c r="CS11" s="9"/>
      <c r="CT11" s="9"/>
      <c r="CU11" s="9"/>
      <c r="CV11" s="9"/>
      <c r="CW11" s="9"/>
      <c r="CX11" s="9"/>
      <c r="CY11" s="9"/>
      <c r="CZ11" s="9"/>
      <c r="DA11" s="9"/>
      <c r="DB11" s="9"/>
      <c r="DC11" s="9"/>
      <c r="DD11" s="9"/>
      <c r="DE11" s="9"/>
      <c r="DF11" s="9"/>
      <c r="DG11" s="9"/>
      <c r="DH11" s="9"/>
      <c r="DI11" s="9"/>
      <c r="DJ11" s="9"/>
      <c r="DK11" s="9"/>
      <c r="DL11" s="9"/>
      <c r="DM11" s="9"/>
      <c r="DN11" s="9"/>
    </row>
    <row r="12" spans="1:118" s="1" customFormat="1" x14ac:dyDescent="0.25">
      <c r="B12" s="1" t="s">
        <v>10</v>
      </c>
      <c r="C12" s="2">
        <v>0</v>
      </c>
      <c r="D12" s="2">
        <v>0</v>
      </c>
      <c r="E12" s="2">
        <v>94</v>
      </c>
      <c r="F12" s="2">
        <v>0</v>
      </c>
      <c r="G12" s="2">
        <v>55</v>
      </c>
      <c r="H12" s="2">
        <v>4</v>
      </c>
      <c r="I12" s="2">
        <v>0</v>
      </c>
      <c r="J12" s="2">
        <v>0</v>
      </c>
      <c r="K12" s="4">
        <v>0</v>
      </c>
      <c r="L12" s="3">
        <v>0</v>
      </c>
      <c r="M12" s="3">
        <v>0</v>
      </c>
      <c r="N12" s="3">
        <v>0</v>
      </c>
      <c r="O12" s="3">
        <v>0</v>
      </c>
      <c r="P12" s="3">
        <v>0</v>
      </c>
      <c r="Q12" s="3">
        <v>0</v>
      </c>
      <c r="R12" s="3">
        <v>0</v>
      </c>
      <c r="S12" s="1">
        <v>153</v>
      </c>
      <c r="V12" s="1">
        <v>4</v>
      </c>
      <c r="W12" s="2">
        <f>K4</f>
        <v>15</v>
      </c>
      <c r="X12" s="2">
        <f>K5</f>
        <v>7</v>
      </c>
      <c r="Y12" s="2">
        <f>K6</f>
        <v>2</v>
      </c>
      <c r="Z12" s="2">
        <f>K7</f>
        <v>10</v>
      </c>
      <c r="AA12" s="4">
        <f>K8</f>
        <v>2</v>
      </c>
      <c r="AB12" s="3">
        <f>K9</f>
        <v>0</v>
      </c>
      <c r="AC12" s="4">
        <f>K10</f>
        <v>2</v>
      </c>
      <c r="AD12" s="4">
        <f>K11</f>
        <v>71</v>
      </c>
      <c r="AE12" s="4">
        <f>K12</f>
        <v>0</v>
      </c>
      <c r="AF12" s="4">
        <f>K13</f>
        <v>0</v>
      </c>
      <c r="AG12" s="3">
        <f>K14</f>
        <v>1</v>
      </c>
      <c r="AH12" s="2">
        <f>K15</f>
        <v>18</v>
      </c>
      <c r="AI12" s="3">
        <f>K16</f>
        <v>1</v>
      </c>
      <c r="AJ12" s="3">
        <f>K17</f>
        <v>7</v>
      </c>
      <c r="AK12" s="2">
        <f>K18</f>
        <v>15</v>
      </c>
      <c r="AL12" s="4">
        <f>K19</f>
        <v>0</v>
      </c>
      <c r="AM12" s="3">
        <f>K20</f>
        <v>11</v>
      </c>
      <c r="AN12" s="3">
        <f>K21</f>
        <v>13</v>
      </c>
      <c r="AO12" s="3">
        <f>K22</f>
        <v>1</v>
      </c>
      <c r="AP12" s="1">
        <f>K23</f>
        <v>15</v>
      </c>
      <c r="AQ12" s="3">
        <f>K24</f>
        <v>0</v>
      </c>
      <c r="AT12" s="1">
        <v>4</v>
      </c>
      <c r="AU12" s="24">
        <f t="shared" ref="AU12:BO12" si="18">PRODUCT(W12*100*1/W20)</f>
        <v>11.450381679389313</v>
      </c>
      <c r="AV12" s="24">
        <f t="shared" si="18"/>
        <v>4.5751633986928102</v>
      </c>
      <c r="AW12" s="24">
        <f t="shared" si="18"/>
        <v>1.3071895424836601</v>
      </c>
      <c r="AX12" s="24">
        <f t="shared" si="18"/>
        <v>6.5359477124183005</v>
      </c>
      <c r="AY12" s="25">
        <f t="shared" si="18"/>
        <v>1.3071895424836601</v>
      </c>
      <c r="AZ12" s="26">
        <f t="shared" si="18"/>
        <v>0</v>
      </c>
      <c r="BA12" s="25">
        <f t="shared" si="18"/>
        <v>1.3071895424836601</v>
      </c>
      <c r="BB12" s="25">
        <f t="shared" si="18"/>
        <v>46.405228758169933</v>
      </c>
      <c r="BC12" s="25">
        <f t="shared" si="18"/>
        <v>0</v>
      </c>
      <c r="BD12" s="25">
        <f t="shared" si="18"/>
        <v>0</v>
      </c>
      <c r="BE12" s="26">
        <f t="shared" si="18"/>
        <v>0.65359477124183007</v>
      </c>
      <c r="BF12" s="2">
        <f t="shared" si="18"/>
        <v>11.764705882352942</v>
      </c>
      <c r="BG12" s="26">
        <f t="shared" si="18"/>
        <v>0.65359477124183007</v>
      </c>
      <c r="BH12" s="26">
        <f t="shared" si="18"/>
        <v>4.5751633986928102</v>
      </c>
      <c r="BI12" s="24">
        <f t="shared" si="18"/>
        <v>9.8039215686274517</v>
      </c>
      <c r="BJ12" s="25">
        <f t="shared" si="18"/>
        <v>0</v>
      </c>
      <c r="BK12" s="26">
        <f t="shared" si="18"/>
        <v>7.1895424836601309</v>
      </c>
      <c r="BL12" s="26">
        <f t="shared" si="18"/>
        <v>8.4967320261437909</v>
      </c>
      <c r="BM12" s="26">
        <f t="shared" si="18"/>
        <v>0.65359477124183007</v>
      </c>
      <c r="BN12" s="23">
        <f t="shared" si="18"/>
        <v>9.8039215686274517</v>
      </c>
      <c r="BO12" s="26">
        <f t="shared" si="18"/>
        <v>0</v>
      </c>
      <c r="BR12" s="1">
        <v>4</v>
      </c>
      <c r="BS12" s="24">
        <f t="shared" ref="BS12:CM12" si="19">AU4+AU5+AU6+AU7+AU8+AU9+AU10+AU11+AU12</f>
        <v>33.587786259541986</v>
      </c>
      <c r="BT12" s="24">
        <f t="shared" si="19"/>
        <v>41.176470588235297</v>
      </c>
      <c r="BU12" s="24">
        <f t="shared" si="19"/>
        <v>32.679738562091508</v>
      </c>
      <c r="BV12" s="24">
        <f t="shared" si="19"/>
        <v>92.156862745098039</v>
      </c>
      <c r="BW12" s="25">
        <f t="shared" si="19"/>
        <v>92.156862745098024</v>
      </c>
      <c r="BX12" s="26">
        <f t="shared" si="19"/>
        <v>91.503267973856211</v>
      </c>
      <c r="BY12" s="25">
        <f t="shared" si="19"/>
        <v>94.77124183006535</v>
      </c>
      <c r="BZ12" s="25">
        <f t="shared" si="19"/>
        <v>75.816993464052288</v>
      </c>
      <c r="CA12" s="25">
        <f t="shared" si="19"/>
        <v>100.00000000000001</v>
      </c>
      <c r="CB12" s="25">
        <f t="shared" si="19"/>
        <v>100</v>
      </c>
      <c r="CC12" s="26">
        <f t="shared" si="19"/>
        <v>100</v>
      </c>
      <c r="CD12" s="24">
        <f t="shared" si="19"/>
        <v>94.117647058823522</v>
      </c>
      <c r="CE12" s="24">
        <f t="shared" si="19"/>
        <v>91.503267973856197</v>
      </c>
      <c r="CF12" s="24">
        <f t="shared" si="19"/>
        <v>94.117647058823522</v>
      </c>
      <c r="CG12" s="24">
        <f t="shared" si="19"/>
        <v>90.196078431372541</v>
      </c>
      <c r="CH12" s="25">
        <f t="shared" si="19"/>
        <v>45.751633986928105</v>
      </c>
      <c r="CI12" s="26">
        <f t="shared" si="19"/>
        <v>75.816993464052288</v>
      </c>
      <c r="CJ12" s="26">
        <f t="shared" si="19"/>
        <v>77.777777777777771</v>
      </c>
      <c r="CK12" s="26">
        <f t="shared" si="19"/>
        <v>68.62745098039214</v>
      </c>
      <c r="CL12" s="23">
        <f t="shared" si="19"/>
        <v>68.627450980392155</v>
      </c>
      <c r="CM12" s="26">
        <f t="shared" si="19"/>
        <v>100</v>
      </c>
      <c r="CN12" s="7"/>
      <c r="CQ12" s="9"/>
      <c r="CR12" s="9"/>
      <c r="CS12" s="9"/>
      <c r="CT12" s="9"/>
      <c r="CU12" s="9"/>
      <c r="CV12" s="9"/>
      <c r="CW12" s="9"/>
      <c r="CX12" s="9"/>
      <c r="CY12" s="9"/>
      <c r="CZ12" s="9"/>
      <c r="DA12" s="9"/>
      <c r="DB12" s="9"/>
      <c r="DC12" s="9"/>
      <c r="DD12" s="9"/>
      <c r="DE12" s="9"/>
      <c r="DF12" s="9"/>
      <c r="DG12" s="9"/>
      <c r="DH12" s="9"/>
      <c r="DI12" s="9"/>
      <c r="DJ12" s="9"/>
      <c r="DK12" s="9"/>
      <c r="DL12" s="9"/>
      <c r="DM12" s="9"/>
      <c r="DN12" s="9"/>
    </row>
    <row r="13" spans="1:118" s="1" customFormat="1" x14ac:dyDescent="0.25">
      <c r="B13" s="1" t="s">
        <v>11</v>
      </c>
      <c r="C13" s="2">
        <v>0</v>
      </c>
      <c r="D13" s="2">
        <v>0</v>
      </c>
      <c r="E13" s="2">
        <v>153</v>
      </c>
      <c r="F13" s="2">
        <v>0</v>
      </c>
      <c r="G13" s="2">
        <v>0</v>
      </c>
      <c r="H13" s="2">
        <v>0</v>
      </c>
      <c r="I13" s="2">
        <v>0</v>
      </c>
      <c r="J13" s="2">
        <v>0</v>
      </c>
      <c r="K13" s="4">
        <v>0</v>
      </c>
      <c r="L13" s="4">
        <v>0</v>
      </c>
      <c r="M13" s="3">
        <v>0</v>
      </c>
      <c r="N13" s="3">
        <v>0</v>
      </c>
      <c r="O13" s="3">
        <v>0</v>
      </c>
      <c r="P13" s="3">
        <v>0</v>
      </c>
      <c r="Q13" s="3">
        <v>0</v>
      </c>
      <c r="R13" s="3">
        <v>0</v>
      </c>
      <c r="S13" s="1">
        <v>153</v>
      </c>
      <c r="V13" s="1">
        <v>8</v>
      </c>
      <c r="W13" s="2">
        <f>L4</f>
        <v>1</v>
      </c>
      <c r="X13" s="2">
        <f>L5</f>
        <v>23</v>
      </c>
      <c r="Y13" s="2">
        <f>L6</f>
        <v>4</v>
      </c>
      <c r="Z13" s="2">
        <f>L7</f>
        <v>2</v>
      </c>
      <c r="AA13" s="3">
        <f>L8</f>
        <v>1</v>
      </c>
      <c r="AB13" s="3">
        <f>L9</f>
        <v>0</v>
      </c>
      <c r="AC13" s="3">
        <f>L10</f>
        <v>5</v>
      </c>
      <c r="AD13" s="4">
        <f>L11</f>
        <v>15</v>
      </c>
      <c r="AE13" s="3">
        <f>L12</f>
        <v>0</v>
      </c>
      <c r="AF13" s="4">
        <f>L13</f>
        <v>0</v>
      </c>
      <c r="AG13" s="3">
        <f>L14</f>
        <v>0</v>
      </c>
      <c r="AH13" s="2">
        <f>L15</f>
        <v>9</v>
      </c>
      <c r="AI13" s="3">
        <f>L16</f>
        <v>2</v>
      </c>
      <c r="AJ13" s="3">
        <f>L17</f>
        <v>4</v>
      </c>
      <c r="AK13" s="2">
        <f>L18</f>
        <v>11</v>
      </c>
      <c r="AL13" s="3">
        <f>L19</f>
        <v>1</v>
      </c>
      <c r="AM13" s="3">
        <f>L20</f>
        <v>37</v>
      </c>
      <c r="AN13" s="3">
        <f>L21</f>
        <v>17</v>
      </c>
      <c r="AO13" s="3">
        <f>L22</f>
        <v>48</v>
      </c>
      <c r="AP13" s="1">
        <f>L23</f>
        <v>18</v>
      </c>
      <c r="AQ13" s="3">
        <f>L24</f>
        <v>0</v>
      </c>
      <c r="AT13" s="1">
        <v>8</v>
      </c>
      <c r="AU13" s="24">
        <f t="shared" ref="AU13:BO13" si="20">PRODUCT(W13*100*1/W20)</f>
        <v>0.76335877862595425</v>
      </c>
      <c r="AV13" s="24">
        <f t="shared" si="20"/>
        <v>15.032679738562091</v>
      </c>
      <c r="AW13" s="24">
        <f t="shared" si="20"/>
        <v>2.6143790849673203</v>
      </c>
      <c r="AX13" s="24">
        <f t="shared" si="20"/>
        <v>1.3071895424836601</v>
      </c>
      <c r="AY13" s="26">
        <f t="shared" si="20"/>
        <v>0.65359477124183007</v>
      </c>
      <c r="AZ13" s="26">
        <f t="shared" si="20"/>
        <v>0</v>
      </c>
      <c r="BA13" s="26">
        <f t="shared" si="20"/>
        <v>3.2679738562091503</v>
      </c>
      <c r="BB13" s="25">
        <f t="shared" si="20"/>
        <v>9.8039215686274517</v>
      </c>
      <c r="BC13" s="26">
        <f t="shared" si="20"/>
        <v>0</v>
      </c>
      <c r="BD13" s="25">
        <f t="shared" si="20"/>
        <v>0</v>
      </c>
      <c r="BE13" s="26">
        <f t="shared" si="20"/>
        <v>0</v>
      </c>
      <c r="BF13" s="2">
        <f t="shared" si="20"/>
        <v>5.882352941176471</v>
      </c>
      <c r="BG13" s="3">
        <f t="shared" si="20"/>
        <v>1.3071895424836601</v>
      </c>
      <c r="BH13" s="26">
        <f t="shared" si="20"/>
        <v>2.6143790849673203</v>
      </c>
      <c r="BI13" s="24">
        <f t="shared" si="20"/>
        <v>7.1895424836601309</v>
      </c>
      <c r="BJ13" s="26">
        <f t="shared" si="20"/>
        <v>0.65359477124183007</v>
      </c>
      <c r="BK13" s="26">
        <f t="shared" si="20"/>
        <v>24.183006535947712</v>
      </c>
      <c r="BL13" s="26">
        <f t="shared" si="20"/>
        <v>11.111111111111111</v>
      </c>
      <c r="BM13" s="26">
        <f t="shared" si="20"/>
        <v>31.372549019607842</v>
      </c>
      <c r="BN13" s="23">
        <f t="shared" si="20"/>
        <v>11.764705882352942</v>
      </c>
      <c r="BO13" s="26">
        <f t="shared" si="20"/>
        <v>0</v>
      </c>
      <c r="BR13" s="1">
        <v>8</v>
      </c>
      <c r="BS13" s="24">
        <f t="shared" ref="BS13:CM13" si="21">AU4+AU5+AU6+AU7+AU8+AU9+AU10+AU11+AU12+AU13</f>
        <v>34.351145038167942</v>
      </c>
      <c r="BT13" s="24">
        <f t="shared" si="21"/>
        <v>56.209150326797385</v>
      </c>
      <c r="BU13" s="24">
        <f t="shared" si="21"/>
        <v>35.294117647058826</v>
      </c>
      <c r="BV13" s="24">
        <f t="shared" si="21"/>
        <v>93.464052287581694</v>
      </c>
      <c r="BW13" s="26">
        <f t="shared" si="21"/>
        <v>92.810457516339852</v>
      </c>
      <c r="BX13" s="26">
        <f t="shared" si="21"/>
        <v>91.503267973856211</v>
      </c>
      <c r="BY13" s="26">
        <f t="shared" si="21"/>
        <v>98.039215686274503</v>
      </c>
      <c r="BZ13" s="25">
        <f t="shared" si="21"/>
        <v>85.620915032679733</v>
      </c>
      <c r="CA13" s="26">
        <f t="shared" si="21"/>
        <v>100.00000000000001</v>
      </c>
      <c r="CB13" s="25">
        <f t="shared" si="21"/>
        <v>100</v>
      </c>
      <c r="CC13" s="26">
        <f t="shared" si="21"/>
        <v>100</v>
      </c>
      <c r="CD13" s="24">
        <f t="shared" si="21"/>
        <v>100</v>
      </c>
      <c r="CE13" s="26">
        <f t="shared" si="21"/>
        <v>92.810457516339852</v>
      </c>
      <c r="CF13" s="26">
        <f t="shared" si="21"/>
        <v>96.732026143790847</v>
      </c>
      <c r="CG13" s="24">
        <f t="shared" si="21"/>
        <v>97.385620915032675</v>
      </c>
      <c r="CH13" s="26">
        <f t="shared" si="21"/>
        <v>46.405228758169933</v>
      </c>
      <c r="CI13" s="26">
        <f t="shared" si="21"/>
        <v>100</v>
      </c>
      <c r="CJ13" s="26">
        <f t="shared" si="21"/>
        <v>88.888888888888886</v>
      </c>
      <c r="CK13" s="26">
        <f t="shared" si="21"/>
        <v>99.999999999999986</v>
      </c>
      <c r="CL13" s="23">
        <f t="shared" si="21"/>
        <v>80.392156862745097</v>
      </c>
      <c r="CM13" s="26">
        <f t="shared" si="21"/>
        <v>100</v>
      </c>
      <c r="CN13" s="7"/>
      <c r="CQ13" s="9"/>
      <c r="CR13" s="9"/>
      <c r="CS13" s="9"/>
      <c r="CT13" s="9"/>
      <c r="CU13" s="9"/>
      <c r="CV13" s="9"/>
      <c r="CW13" s="9"/>
      <c r="CX13" s="9"/>
      <c r="CY13" s="9"/>
      <c r="CZ13" s="9"/>
      <c r="DA13" s="9"/>
      <c r="DB13" s="9"/>
      <c r="DC13" s="9"/>
      <c r="DD13" s="9"/>
      <c r="DE13" s="9"/>
      <c r="DF13" s="9"/>
      <c r="DG13" s="9"/>
      <c r="DH13" s="9"/>
      <c r="DI13" s="9"/>
      <c r="DJ13" s="9"/>
      <c r="DK13" s="9"/>
      <c r="DL13" s="9"/>
      <c r="DM13" s="9"/>
      <c r="DN13" s="9"/>
    </row>
    <row r="14" spans="1:118" s="1" customFormat="1" x14ac:dyDescent="0.25">
      <c r="B14" s="1" t="s">
        <v>12</v>
      </c>
      <c r="C14" s="2">
        <v>0</v>
      </c>
      <c r="D14" s="2">
        <v>2</v>
      </c>
      <c r="E14" s="2">
        <v>0</v>
      </c>
      <c r="F14" s="2">
        <v>20</v>
      </c>
      <c r="G14" s="2">
        <v>73</v>
      </c>
      <c r="H14" s="2">
        <v>40</v>
      </c>
      <c r="I14" s="2">
        <v>12</v>
      </c>
      <c r="J14" s="2">
        <v>5</v>
      </c>
      <c r="K14" s="3">
        <v>1</v>
      </c>
      <c r="L14" s="3">
        <v>0</v>
      </c>
      <c r="M14" s="3">
        <v>0</v>
      </c>
      <c r="N14" s="3">
        <v>0</v>
      </c>
      <c r="O14" s="3">
        <v>0</v>
      </c>
      <c r="P14" s="3">
        <v>0</v>
      </c>
      <c r="Q14" s="3">
        <v>0</v>
      </c>
      <c r="R14" s="3">
        <v>0</v>
      </c>
      <c r="S14" s="1">
        <v>153</v>
      </c>
      <c r="V14" s="1">
        <v>16</v>
      </c>
      <c r="W14" s="3">
        <f>M4</f>
        <v>0</v>
      </c>
      <c r="X14" s="3">
        <f>M5</f>
        <v>15</v>
      </c>
      <c r="Y14" s="3">
        <f>M6</f>
        <v>6</v>
      </c>
      <c r="Z14" s="3">
        <f>M7</f>
        <v>1</v>
      </c>
      <c r="AA14" s="3">
        <f>M8</f>
        <v>5</v>
      </c>
      <c r="AB14" s="3">
        <f>M9</f>
        <v>13</v>
      </c>
      <c r="AC14" s="3">
        <f>M10</f>
        <v>1</v>
      </c>
      <c r="AD14" s="3">
        <f>M11</f>
        <v>7</v>
      </c>
      <c r="AE14" s="3">
        <f>M12</f>
        <v>0</v>
      </c>
      <c r="AF14" s="3">
        <f>M13</f>
        <v>0</v>
      </c>
      <c r="AG14" s="3">
        <f>M14</f>
        <v>0</v>
      </c>
      <c r="AH14" s="3">
        <f>M15</f>
        <v>0</v>
      </c>
      <c r="AI14" s="3">
        <f>M16</f>
        <v>11</v>
      </c>
      <c r="AJ14" s="3">
        <f>M17</f>
        <v>2</v>
      </c>
      <c r="AK14" s="2">
        <f>M18</f>
        <v>3</v>
      </c>
      <c r="AL14" s="3">
        <f>M19</f>
        <v>0</v>
      </c>
      <c r="AM14" s="3">
        <f>M20</f>
        <v>0</v>
      </c>
      <c r="AN14" s="3">
        <f>M21</f>
        <v>17</v>
      </c>
      <c r="AO14" s="3">
        <f>M22</f>
        <v>0</v>
      </c>
      <c r="AP14" s="1">
        <f>M23</f>
        <v>30</v>
      </c>
      <c r="AQ14" s="3">
        <f>M24</f>
        <v>0</v>
      </c>
      <c r="AT14" s="1">
        <v>16</v>
      </c>
      <c r="AU14" s="26">
        <f t="shared" ref="AU14:BO14" si="22">PRODUCT(W14*100*1/W20)</f>
        <v>0</v>
      </c>
      <c r="AV14" s="26">
        <f t="shared" si="22"/>
        <v>9.8039215686274517</v>
      </c>
      <c r="AW14" s="26">
        <f t="shared" si="22"/>
        <v>3.9215686274509802</v>
      </c>
      <c r="AX14" s="26">
        <f t="shared" si="22"/>
        <v>0.65359477124183007</v>
      </c>
      <c r="AY14" s="26">
        <f t="shared" si="22"/>
        <v>3.2679738562091503</v>
      </c>
      <c r="AZ14" s="26">
        <f t="shared" si="22"/>
        <v>8.4967320261437909</v>
      </c>
      <c r="BA14" s="26">
        <f t="shared" si="22"/>
        <v>0.65359477124183007</v>
      </c>
      <c r="BB14" s="26">
        <f t="shared" si="22"/>
        <v>4.5751633986928102</v>
      </c>
      <c r="BC14" s="26">
        <f t="shared" si="22"/>
        <v>0</v>
      </c>
      <c r="BD14" s="26">
        <f t="shared" si="22"/>
        <v>0</v>
      </c>
      <c r="BE14" s="26">
        <f t="shared" si="22"/>
        <v>0</v>
      </c>
      <c r="BF14" s="26">
        <f t="shared" si="22"/>
        <v>0</v>
      </c>
      <c r="BG14" s="3">
        <f t="shared" si="22"/>
        <v>7.1895424836601309</v>
      </c>
      <c r="BH14" s="26">
        <f t="shared" si="22"/>
        <v>1.3071895424836601</v>
      </c>
      <c r="BI14" s="24">
        <f t="shared" si="22"/>
        <v>1.9607843137254901</v>
      </c>
      <c r="BJ14" s="26">
        <f t="shared" si="22"/>
        <v>0</v>
      </c>
      <c r="BK14" s="26">
        <f t="shared" si="22"/>
        <v>0</v>
      </c>
      <c r="BL14" s="26">
        <f t="shared" si="22"/>
        <v>11.111111111111111</v>
      </c>
      <c r="BM14" s="26">
        <f t="shared" si="22"/>
        <v>0</v>
      </c>
      <c r="BN14" s="23">
        <f t="shared" si="22"/>
        <v>19.607843137254903</v>
      </c>
      <c r="BO14" s="26">
        <f t="shared" si="22"/>
        <v>0</v>
      </c>
      <c r="BR14" s="1">
        <v>16</v>
      </c>
      <c r="BS14" s="26">
        <f t="shared" ref="BS14:CM14" si="23">AU4+AU5+AU6+AU7+AU8+AU9+AU10+AU11+AU12+AU13+AU14</f>
        <v>34.351145038167942</v>
      </c>
      <c r="BT14" s="26">
        <f t="shared" si="23"/>
        <v>66.013071895424844</v>
      </c>
      <c r="BU14" s="24">
        <f t="shared" si="23"/>
        <v>39.215686274509807</v>
      </c>
      <c r="BV14" s="24">
        <f t="shared" si="23"/>
        <v>94.117647058823522</v>
      </c>
      <c r="BW14" s="26">
        <f t="shared" si="23"/>
        <v>96.078431372549005</v>
      </c>
      <c r="BX14" s="26">
        <f t="shared" si="23"/>
        <v>100</v>
      </c>
      <c r="BY14" s="26">
        <f t="shared" si="23"/>
        <v>98.69281045751633</v>
      </c>
      <c r="BZ14" s="26">
        <f t="shared" si="23"/>
        <v>90.196078431372541</v>
      </c>
      <c r="CA14" s="26">
        <f t="shared" si="23"/>
        <v>100.00000000000001</v>
      </c>
      <c r="CB14" s="26">
        <f t="shared" si="23"/>
        <v>100</v>
      </c>
      <c r="CC14" s="26">
        <f t="shared" si="23"/>
        <v>100</v>
      </c>
      <c r="CD14" s="24">
        <f t="shared" si="23"/>
        <v>100</v>
      </c>
      <c r="CE14" s="26">
        <f t="shared" si="23"/>
        <v>99.999999999999986</v>
      </c>
      <c r="CF14" s="26">
        <f t="shared" si="23"/>
        <v>98.039215686274503</v>
      </c>
      <c r="CG14" s="24">
        <f t="shared" si="23"/>
        <v>99.346405228758158</v>
      </c>
      <c r="CH14" s="26">
        <f t="shared" si="23"/>
        <v>46.405228758169933</v>
      </c>
      <c r="CI14" s="26">
        <f t="shared" si="23"/>
        <v>100</v>
      </c>
      <c r="CJ14" s="26">
        <f t="shared" si="23"/>
        <v>100</v>
      </c>
      <c r="CK14" s="26">
        <f t="shared" si="23"/>
        <v>99.999999999999986</v>
      </c>
      <c r="CL14" s="23">
        <f t="shared" si="23"/>
        <v>100</v>
      </c>
      <c r="CM14" s="26">
        <f t="shared" si="23"/>
        <v>100</v>
      </c>
      <c r="CN14" s="7"/>
      <c r="CQ14" s="9"/>
      <c r="CR14" s="9"/>
      <c r="CS14" s="9"/>
      <c r="CT14" s="9"/>
      <c r="CU14" s="9"/>
      <c r="CV14" s="9"/>
      <c r="CW14" s="9"/>
      <c r="CX14" s="9"/>
      <c r="CY14" s="9"/>
      <c r="CZ14" s="9"/>
      <c r="DA14" s="9"/>
      <c r="DB14" s="9"/>
      <c r="DC14" s="9"/>
      <c r="DD14" s="9"/>
      <c r="DE14" s="9"/>
      <c r="DF14" s="9"/>
      <c r="DG14" s="9"/>
      <c r="DH14" s="9"/>
      <c r="DI14" s="9"/>
      <c r="DJ14" s="9"/>
      <c r="DK14" s="9"/>
      <c r="DL14" s="9"/>
      <c r="DM14" s="9"/>
      <c r="DN14" s="9"/>
    </row>
    <row r="15" spans="1:118" s="1" customFormat="1" x14ac:dyDescent="0.25">
      <c r="B15" s="1" t="s">
        <v>13</v>
      </c>
      <c r="C15" s="2">
        <v>0</v>
      </c>
      <c r="D15" s="2">
        <v>0</v>
      </c>
      <c r="E15" s="2">
        <v>0</v>
      </c>
      <c r="F15" s="2">
        <v>0</v>
      </c>
      <c r="G15" s="2">
        <v>1</v>
      </c>
      <c r="H15" s="2">
        <v>0</v>
      </c>
      <c r="I15" s="2">
        <v>66</v>
      </c>
      <c r="J15" s="2">
        <v>59</v>
      </c>
      <c r="K15" s="2">
        <v>18</v>
      </c>
      <c r="L15" s="2">
        <v>9</v>
      </c>
      <c r="M15" s="3">
        <v>0</v>
      </c>
      <c r="N15" s="3">
        <v>0</v>
      </c>
      <c r="O15" s="3">
        <v>0</v>
      </c>
      <c r="P15" s="3">
        <v>0</v>
      </c>
      <c r="Q15" s="3">
        <v>0</v>
      </c>
      <c r="R15" s="3">
        <v>0</v>
      </c>
      <c r="S15" s="1">
        <v>153</v>
      </c>
      <c r="V15" s="1">
        <v>32</v>
      </c>
      <c r="W15" s="3">
        <f>N4</f>
        <v>2</v>
      </c>
      <c r="X15" s="3">
        <f>N5</f>
        <v>10</v>
      </c>
      <c r="Y15" s="3">
        <f>N6</f>
        <v>9</v>
      </c>
      <c r="Z15" s="3">
        <f>N7</f>
        <v>4</v>
      </c>
      <c r="AA15" s="3">
        <f>N8</f>
        <v>6</v>
      </c>
      <c r="AB15" s="3">
        <f>N9</f>
        <v>0</v>
      </c>
      <c r="AC15" s="3">
        <f>N10</f>
        <v>1</v>
      </c>
      <c r="AD15" s="3">
        <f>N11</f>
        <v>1</v>
      </c>
      <c r="AE15" s="3">
        <f>N12</f>
        <v>0</v>
      </c>
      <c r="AF15" s="3">
        <f>N13</f>
        <v>0</v>
      </c>
      <c r="AG15" s="3">
        <f>N14</f>
        <v>0</v>
      </c>
      <c r="AH15" s="3">
        <f>N15</f>
        <v>0</v>
      </c>
      <c r="AI15" s="3">
        <f>N16</f>
        <v>0</v>
      </c>
      <c r="AJ15" s="3">
        <f>N17</f>
        <v>3</v>
      </c>
      <c r="AK15" s="2">
        <f>N18</f>
        <v>0</v>
      </c>
      <c r="AL15" s="3">
        <f>N19</f>
        <v>82</v>
      </c>
      <c r="AM15" s="3">
        <f>N20</f>
        <v>0</v>
      </c>
      <c r="AN15" s="3">
        <f>N21</f>
        <v>0</v>
      </c>
      <c r="AO15" s="3">
        <f>N22</f>
        <v>0</v>
      </c>
      <c r="AP15" s="1">
        <f>N23</f>
        <v>0</v>
      </c>
      <c r="AQ15" s="3">
        <f>N24</f>
        <v>0</v>
      </c>
      <c r="AT15" s="1">
        <v>32</v>
      </c>
      <c r="AU15" s="26">
        <f t="shared" ref="AU15:BO15" si="24">PRODUCT(W15*100*1/W20)</f>
        <v>1.5267175572519085</v>
      </c>
      <c r="AV15" s="26">
        <f t="shared" si="24"/>
        <v>6.5359477124183005</v>
      </c>
      <c r="AW15" s="26">
        <f t="shared" si="24"/>
        <v>5.882352941176471</v>
      </c>
      <c r="AX15" s="26">
        <f t="shared" si="24"/>
        <v>2.6143790849673203</v>
      </c>
      <c r="AY15" s="26">
        <f t="shared" si="24"/>
        <v>3.9215686274509802</v>
      </c>
      <c r="AZ15" s="26">
        <f t="shared" si="24"/>
        <v>0</v>
      </c>
      <c r="BA15" s="26">
        <f t="shared" si="24"/>
        <v>0.65359477124183007</v>
      </c>
      <c r="BB15" s="26">
        <f t="shared" si="24"/>
        <v>0.65359477124183007</v>
      </c>
      <c r="BC15" s="26">
        <f t="shared" si="24"/>
        <v>0</v>
      </c>
      <c r="BD15" s="26">
        <f t="shared" si="24"/>
        <v>0</v>
      </c>
      <c r="BE15" s="26">
        <f t="shared" si="24"/>
        <v>0</v>
      </c>
      <c r="BF15" s="26">
        <f t="shared" si="24"/>
        <v>0</v>
      </c>
      <c r="BG15" s="26">
        <f t="shared" si="24"/>
        <v>0</v>
      </c>
      <c r="BH15" s="26">
        <f t="shared" si="24"/>
        <v>1.9607843137254901</v>
      </c>
      <c r="BI15" s="24">
        <f t="shared" si="24"/>
        <v>0</v>
      </c>
      <c r="BJ15" s="26">
        <f t="shared" si="24"/>
        <v>53.594771241830067</v>
      </c>
      <c r="BK15" s="26">
        <f t="shared" si="24"/>
        <v>0</v>
      </c>
      <c r="BL15" s="26">
        <f t="shared" si="24"/>
        <v>0</v>
      </c>
      <c r="BM15" s="26">
        <f t="shared" si="24"/>
        <v>0</v>
      </c>
      <c r="BN15" s="23">
        <f t="shared" si="24"/>
        <v>0</v>
      </c>
      <c r="BO15" s="26">
        <f t="shared" si="24"/>
        <v>0</v>
      </c>
      <c r="BR15" s="1">
        <v>32</v>
      </c>
      <c r="BS15" s="26">
        <f t="shared" ref="BS15:CM15" si="25">AU4+AU5+AU6+AU7+AU8+AU9+AU10+AU11+AU12+AU13+AU14+AU15</f>
        <v>35.877862595419849</v>
      </c>
      <c r="BT15" s="26">
        <f t="shared" si="25"/>
        <v>72.54901960784315</v>
      </c>
      <c r="BU15" s="26">
        <f t="shared" si="25"/>
        <v>45.098039215686278</v>
      </c>
      <c r="BV15" s="26">
        <f t="shared" si="25"/>
        <v>96.732026143790847</v>
      </c>
      <c r="BW15" s="26">
        <f t="shared" si="25"/>
        <v>99.999999999999986</v>
      </c>
      <c r="BX15" s="26">
        <f t="shared" si="25"/>
        <v>100</v>
      </c>
      <c r="BY15" s="26">
        <f t="shared" si="25"/>
        <v>99.346405228758158</v>
      </c>
      <c r="BZ15" s="26">
        <f t="shared" si="25"/>
        <v>90.849673202614369</v>
      </c>
      <c r="CA15" s="26">
        <f t="shared" si="25"/>
        <v>100.00000000000001</v>
      </c>
      <c r="CB15" s="26">
        <f t="shared" si="25"/>
        <v>100</v>
      </c>
      <c r="CC15" s="26">
        <f t="shared" si="25"/>
        <v>100</v>
      </c>
      <c r="CD15" s="26">
        <f t="shared" si="25"/>
        <v>100</v>
      </c>
      <c r="CE15" s="26">
        <f t="shared" si="25"/>
        <v>99.999999999999986</v>
      </c>
      <c r="CF15" s="26">
        <f t="shared" si="25"/>
        <v>99.999999999999986</v>
      </c>
      <c r="CG15" s="24">
        <f t="shared" si="25"/>
        <v>99.346405228758158</v>
      </c>
      <c r="CH15" s="26">
        <f t="shared" si="25"/>
        <v>100</v>
      </c>
      <c r="CI15" s="26">
        <f t="shared" si="25"/>
        <v>100</v>
      </c>
      <c r="CJ15" s="26">
        <f t="shared" si="25"/>
        <v>100</v>
      </c>
      <c r="CK15" s="26">
        <f t="shared" si="25"/>
        <v>99.999999999999986</v>
      </c>
      <c r="CL15" s="23">
        <f t="shared" si="25"/>
        <v>100</v>
      </c>
      <c r="CM15" s="26">
        <f t="shared" si="25"/>
        <v>100</v>
      </c>
      <c r="CN15" s="7"/>
      <c r="CQ15" s="9"/>
      <c r="CR15" s="9"/>
      <c r="CS15" s="9"/>
      <c r="CT15" s="9"/>
      <c r="CU15" s="9"/>
      <c r="CV15" s="9"/>
      <c r="CW15" s="9"/>
      <c r="CX15" s="9"/>
      <c r="CY15" s="9"/>
      <c r="CZ15" s="9"/>
      <c r="DA15" s="9"/>
      <c r="DB15" s="9"/>
      <c r="DC15" s="9"/>
      <c r="DD15" s="9"/>
      <c r="DE15" s="9"/>
      <c r="DF15" s="9"/>
      <c r="DG15" s="9"/>
      <c r="DH15" s="9"/>
      <c r="DI15" s="9"/>
      <c r="DJ15" s="9"/>
      <c r="DK15" s="9"/>
      <c r="DL15" s="9"/>
      <c r="DM15" s="9"/>
      <c r="DN15" s="9"/>
    </row>
    <row r="16" spans="1:118" s="1" customFormat="1" x14ac:dyDescent="0.25">
      <c r="B16" s="1" t="s">
        <v>14</v>
      </c>
      <c r="C16" s="2">
        <v>0</v>
      </c>
      <c r="D16" s="2">
        <v>0</v>
      </c>
      <c r="E16" s="2">
        <v>0</v>
      </c>
      <c r="F16" s="2">
        <v>0</v>
      </c>
      <c r="G16" s="2">
        <v>45</v>
      </c>
      <c r="H16" s="2">
        <v>67</v>
      </c>
      <c r="I16" s="2">
        <v>24</v>
      </c>
      <c r="J16" s="2">
        <v>3</v>
      </c>
      <c r="K16" s="3">
        <v>1</v>
      </c>
      <c r="L16" s="3">
        <v>2</v>
      </c>
      <c r="M16" s="3">
        <v>11</v>
      </c>
      <c r="N16" s="3">
        <v>0</v>
      </c>
      <c r="O16" s="3">
        <v>0</v>
      </c>
      <c r="P16" s="3">
        <v>0</v>
      </c>
      <c r="Q16" s="3">
        <v>0</v>
      </c>
      <c r="R16" s="3">
        <v>0</v>
      </c>
      <c r="S16" s="1">
        <v>153</v>
      </c>
      <c r="V16" s="1">
        <v>64</v>
      </c>
      <c r="W16" s="3">
        <f>O4</f>
        <v>84</v>
      </c>
      <c r="X16" s="3">
        <f>O5</f>
        <v>42</v>
      </c>
      <c r="Y16" s="3">
        <f>O6</f>
        <v>11</v>
      </c>
      <c r="Z16" s="3">
        <f>O7</f>
        <v>0</v>
      </c>
      <c r="AA16" s="3">
        <f>O8</f>
        <v>0</v>
      </c>
      <c r="AB16" s="3">
        <f>O9</f>
        <v>0</v>
      </c>
      <c r="AC16" s="3">
        <f>O10</f>
        <v>1</v>
      </c>
      <c r="AD16" s="3">
        <f>O11</f>
        <v>14</v>
      </c>
      <c r="AE16" s="3">
        <f>O12</f>
        <v>0</v>
      </c>
      <c r="AF16" s="3">
        <f>O13</f>
        <v>0</v>
      </c>
      <c r="AG16" s="3">
        <f>O14</f>
        <v>0</v>
      </c>
      <c r="AH16" s="3">
        <f>O15</f>
        <v>0</v>
      </c>
      <c r="AI16" s="3">
        <f>O16</f>
        <v>0</v>
      </c>
      <c r="AJ16" s="3">
        <f>O17</f>
        <v>0</v>
      </c>
      <c r="AK16" s="3">
        <f>O18</f>
        <v>0</v>
      </c>
      <c r="AL16" s="3">
        <f>O19</f>
        <v>0</v>
      </c>
      <c r="AM16" s="3">
        <f>O20</f>
        <v>0</v>
      </c>
      <c r="AN16" s="3">
        <f>O21</f>
        <v>0</v>
      </c>
      <c r="AO16" s="3">
        <f>O22</f>
        <v>0</v>
      </c>
      <c r="AP16" s="1">
        <f>O23</f>
        <v>0</v>
      </c>
      <c r="AQ16" s="3">
        <f>O24</f>
        <v>0</v>
      </c>
      <c r="AT16" s="1">
        <v>64</v>
      </c>
      <c r="AU16" s="26">
        <f t="shared" ref="AU16:BO16" si="26">PRODUCT(W16*100*1/W20)</f>
        <v>64.122137404580158</v>
      </c>
      <c r="AV16" s="26">
        <f t="shared" si="26"/>
        <v>27.450980392156861</v>
      </c>
      <c r="AW16" s="26">
        <f t="shared" si="26"/>
        <v>7.1895424836601309</v>
      </c>
      <c r="AX16" s="26">
        <f t="shared" si="26"/>
        <v>0</v>
      </c>
      <c r="AY16" s="26">
        <f t="shared" si="26"/>
        <v>0</v>
      </c>
      <c r="AZ16" s="26">
        <f t="shared" si="26"/>
        <v>0</v>
      </c>
      <c r="BA16" s="26">
        <f t="shared" si="26"/>
        <v>0.65359477124183007</v>
      </c>
      <c r="BB16" s="26">
        <f t="shared" si="26"/>
        <v>9.1503267973856204</v>
      </c>
      <c r="BC16" s="26">
        <f t="shared" si="26"/>
        <v>0</v>
      </c>
      <c r="BD16" s="26">
        <f t="shared" si="26"/>
        <v>0</v>
      </c>
      <c r="BE16" s="26">
        <f t="shared" si="26"/>
        <v>0</v>
      </c>
      <c r="BF16" s="26">
        <f t="shared" si="26"/>
        <v>0</v>
      </c>
      <c r="BG16" s="26">
        <f t="shared" si="26"/>
        <v>0</v>
      </c>
      <c r="BH16" s="26">
        <f t="shared" si="26"/>
        <v>0</v>
      </c>
      <c r="BI16" s="26">
        <f t="shared" si="26"/>
        <v>0</v>
      </c>
      <c r="BJ16" s="26">
        <f t="shared" si="26"/>
        <v>0</v>
      </c>
      <c r="BK16" s="26">
        <f t="shared" si="26"/>
        <v>0</v>
      </c>
      <c r="BL16" s="26">
        <f t="shared" si="26"/>
        <v>0</v>
      </c>
      <c r="BM16" s="26">
        <f t="shared" si="26"/>
        <v>0</v>
      </c>
      <c r="BN16" s="23">
        <f t="shared" si="26"/>
        <v>0</v>
      </c>
      <c r="BO16" s="26">
        <f t="shared" si="26"/>
        <v>0</v>
      </c>
      <c r="BR16" s="1">
        <v>64</v>
      </c>
      <c r="BS16" s="26">
        <f t="shared" ref="BS16:CM16" si="27">AU4+AU5+AU6+AU7+AU8+AU9+AU10+AU11+AU12+AU13+AU14+AU15+AU16</f>
        <v>100</v>
      </c>
      <c r="BT16" s="26">
        <f t="shared" si="27"/>
        <v>100.00000000000001</v>
      </c>
      <c r="BU16" s="26">
        <f t="shared" si="27"/>
        <v>52.287581699346411</v>
      </c>
      <c r="BV16" s="26">
        <f t="shared" si="27"/>
        <v>96.732026143790847</v>
      </c>
      <c r="BW16" s="26">
        <f t="shared" si="27"/>
        <v>99.999999999999986</v>
      </c>
      <c r="BX16" s="26">
        <f t="shared" si="27"/>
        <v>100</v>
      </c>
      <c r="BY16" s="26">
        <f t="shared" si="27"/>
        <v>99.999999999999986</v>
      </c>
      <c r="BZ16" s="26">
        <f t="shared" si="27"/>
        <v>99.999999999999986</v>
      </c>
      <c r="CA16" s="26">
        <f t="shared" si="27"/>
        <v>100.00000000000001</v>
      </c>
      <c r="CB16" s="26">
        <f t="shared" si="27"/>
        <v>100</v>
      </c>
      <c r="CC16" s="26">
        <f t="shared" si="27"/>
        <v>100</v>
      </c>
      <c r="CD16" s="26">
        <f t="shared" si="27"/>
        <v>100</v>
      </c>
      <c r="CE16" s="26">
        <f t="shared" si="27"/>
        <v>99.999999999999986</v>
      </c>
      <c r="CF16" s="26">
        <f t="shared" si="27"/>
        <v>99.999999999999986</v>
      </c>
      <c r="CG16" s="26">
        <f t="shared" si="27"/>
        <v>99.346405228758158</v>
      </c>
      <c r="CH16" s="26">
        <f t="shared" si="27"/>
        <v>100</v>
      </c>
      <c r="CI16" s="26">
        <f t="shared" si="27"/>
        <v>100</v>
      </c>
      <c r="CJ16" s="26">
        <f t="shared" si="27"/>
        <v>100</v>
      </c>
      <c r="CK16" s="26">
        <f t="shared" si="27"/>
        <v>99.999999999999986</v>
      </c>
      <c r="CL16" s="23">
        <f t="shared" si="27"/>
        <v>100</v>
      </c>
      <c r="CM16" s="26">
        <f t="shared" si="27"/>
        <v>100</v>
      </c>
      <c r="CN16" s="7"/>
      <c r="CQ16" s="9"/>
      <c r="CR16" s="9"/>
      <c r="CS16" s="9"/>
      <c r="CT16" s="9"/>
      <c r="CU16" s="9"/>
      <c r="CV16" s="9"/>
      <c r="CW16" s="9"/>
      <c r="CX16" s="9"/>
      <c r="CY16" s="9"/>
      <c r="CZ16" s="9"/>
      <c r="DA16" s="9"/>
      <c r="DB16" s="9"/>
      <c r="DC16" s="9"/>
      <c r="DD16" s="9"/>
      <c r="DE16" s="9"/>
      <c r="DF16" s="9"/>
      <c r="DG16" s="9"/>
      <c r="DH16" s="9"/>
      <c r="DI16" s="9"/>
      <c r="DJ16" s="9"/>
      <c r="DK16" s="9"/>
      <c r="DL16" s="9"/>
      <c r="DM16" s="9"/>
      <c r="DN16" s="9"/>
    </row>
    <row r="17" spans="2:118" s="1" customFormat="1" x14ac:dyDescent="0.25">
      <c r="B17" s="1" t="s">
        <v>15</v>
      </c>
      <c r="C17" s="2">
        <v>0</v>
      </c>
      <c r="D17" s="2">
        <v>0</v>
      </c>
      <c r="E17" s="2">
        <v>0</v>
      </c>
      <c r="F17" s="2">
        <v>0</v>
      </c>
      <c r="G17" s="2">
        <v>24</v>
      </c>
      <c r="H17" s="2">
        <v>68</v>
      </c>
      <c r="I17" s="2">
        <v>32</v>
      </c>
      <c r="J17" s="2">
        <v>13</v>
      </c>
      <c r="K17" s="3">
        <v>7</v>
      </c>
      <c r="L17" s="3">
        <v>4</v>
      </c>
      <c r="M17" s="3">
        <v>2</v>
      </c>
      <c r="N17" s="3">
        <v>3</v>
      </c>
      <c r="O17" s="3">
        <v>0</v>
      </c>
      <c r="P17" s="3">
        <v>0</v>
      </c>
      <c r="Q17" s="3">
        <v>0</v>
      </c>
      <c r="R17" s="3">
        <v>0</v>
      </c>
      <c r="S17" s="1">
        <v>153</v>
      </c>
      <c r="V17" s="1">
        <v>128</v>
      </c>
      <c r="W17" s="3">
        <f>P4</f>
        <v>0</v>
      </c>
      <c r="X17" s="3">
        <f>P5</f>
        <v>0</v>
      </c>
      <c r="Y17" s="3">
        <f>P6</f>
        <v>73</v>
      </c>
      <c r="Z17" s="3">
        <f>P7</f>
        <v>5</v>
      </c>
      <c r="AA17" s="3">
        <f>P8</f>
        <v>0</v>
      </c>
      <c r="AB17" s="3">
        <f>P9</f>
        <v>0</v>
      </c>
      <c r="AC17" s="3">
        <f>P10</f>
        <v>0</v>
      </c>
      <c r="AD17" s="3">
        <f>P11</f>
        <v>0</v>
      </c>
      <c r="AE17" s="3">
        <f>P12</f>
        <v>0</v>
      </c>
      <c r="AF17" s="3">
        <f>P13</f>
        <v>0</v>
      </c>
      <c r="AG17" s="3">
        <f>P14</f>
        <v>0</v>
      </c>
      <c r="AH17" s="3">
        <f>P15</f>
        <v>0</v>
      </c>
      <c r="AI17" s="3">
        <f>P16</f>
        <v>0</v>
      </c>
      <c r="AJ17" s="3">
        <f>P17</f>
        <v>0</v>
      </c>
      <c r="AK17" s="3">
        <f>P18</f>
        <v>1</v>
      </c>
      <c r="AL17" s="3">
        <f>P19</f>
        <v>0</v>
      </c>
      <c r="AM17" s="3">
        <f>P20</f>
        <v>0</v>
      </c>
      <c r="AN17" s="3">
        <f>P21</f>
        <v>0</v>
      </c>
      <c r="AO17" s="3">
        <f>P22</f>
        <v>0</v>
      </c>
      <c r="AP17" s="1">
        <f>P23</f>
        <v>0</v>
      </c>
      <c r="AQ17" s="3">
        <f>P24</f>
        <v>0</v>
      </c>
      <c r="AT17" s="1">
        <v>128</v>
      </c>
      <c r="AU17" s="26">
        <f t="shared" ref="AU17:BO17" si="28">PRODUCT(W17*100*1/W20)</f>
        <v>0</v>
      </c>
      <c r="AV17" s="26">
        <f t="shared" si="28"/>
        <v>0</v>
      </c>
      <c r="AW17" s="26">
        <f t="shared" si="28"/>
        <v>47.712418300653596</v>
      </c>
      <c r="AX17" s="26">
        <f t="shared" si="28"/>
        <v>3.2679738562091503</v>
      </c>
      <c r="AY17" s="26">
        <f t="shared" si="28"/>
        <v>0</v>
      </c>
      <c r="AZ17" s="26">
        <f t="shared" si="28"/>
        <v>0</v>
      </c>
      <c r="BA17" s="26">
        <f t="shared" si="28"/>
        <v>0</v>
      </c>
      <c r="BB17" s="26">
        <f t="shared" si="28"/>
        <v>0</v>
      </c>
      <c r="BC17" s="26">
        <f t="shared" si="28"/>
        <v>0</v>
      </c>
      <c r="BD17" s="26">
        <f t="shared" si="28"/>
        <v>0</v>
      </c>
      <c r="BE17" s="26">
        <f t="shared" si="28"/>
        <v>0</v>
      </c>
      <c r="BF17" s="26">
        <f t="shared" si="28"/>
        <v>0</v>
      </c>
      <c r="BG17" s="26">
        <f t="shared" si="28"/>
        <v>0</v>
      </c>
      <c r="BH17" s="26">
        <f t="shared" si="28"/>
        <v>0</v>
      </c>
      <c r="BI17" s="26">
        <f t="shared" si="28"/>
        <v>0.65359477124183007</v>
      </c>
      <c r="BJ17" s="26">
        <f t="shared" si="28"/>
        <v>0</v>
      </c>
      <c r="BK17" s="26">
        <f t="shared" si="28"/>
        <v>0</v>
      </c>
      <c r="BL17" s="26">
        <f t="shared" si="28"/>
        <v>0</v>
      </c>
      <c r="BM17" s="26">
        <f t="shared" si="28"/>
        <v>0</v>
      </c>
      <c r="BN17" s="23">
        <f t="shared" si="28"/>
        <v>0</v>
      </c>
      <c r="BO17" s="26">
        <f t="shared" si="28"/>
        <v>0</v>
      </c>
      <c r="BR17" s="1">
        <v>128</v>
      </c>
      <c r="BS17" s="26">
        <f t="shared" ref="BS17:CM17" si="29">AU4+AU5+AU6+AU7+AU8+AU9+AU10+AU11+AU12+AU13+AU14+AU15+AU16+AU17</f>
        <v>100</v>
      </c>
      <c r="BT17" s="26">
        <f t="shared" si="29"/>
        <v>100.00000000000001</v>
      </c>
      <c r="BU17" s="26">
        <f t="shared" si="29"/>
        <v>100</v>
      </c>
      <c r="BV17" s="26">
        <f t="shared" si="29"/>
        <v>100</v>
      </c>
      <c r="BW17" s="26">
        <f t="shared" si="29"/>
        <v>99.999999999999986</v>
      </c>
      <c r="BX17" s="26">
        <f t="shared" si="29"/>
        <v>100</v>
      </c>
      <c r="BY17" s="26">
        <f t="shared" si="29"/>
        <v>99.999999999999986</v>
      </c>
      <c r="BZ17" s="26">
        <f t="shared" si="29"/>
        <v>99.999999999999986</v>
      </c>
      <c r="CA17" s="26">
        <f t="shared" si="29"/>
        <v>100.00000000000001</v>
      </c>
      <c r="CB17" s="26">
        <f t="shared" si="29"/>
        <v>100</v>
      </c>
      <c r="CC17" s="26">
        <f t="shared" si="29"/>
        <v>100</v>
      </c>
      <c r="CD17" s="26">
        <f t="shared" si="29"/>
        <v>100</v>
      </c>
      <c r="CE17" s="26">
        <f t="shared" si="29"/>
        <v>99.999999999999986</v>
      </c>
      <c r="CF17" s="26">
        <f t="shared" si="29"/>
        <v>99.999999999999986</v>
      </c>
      <c r="CG17" s="26">
        <f t="shared" si="29"/>
        <v>99.999999999999986</v>
      </c>
      <c r="CH17" s="26">
        <f t="shared" si="29"/>
        <v>100</v>
      </c>
      <c r="CI17" s="26">
        <f t="shared" si="29"/>
        <v>100</v>
      </c>
      <c r="CJ17" s="26">
        <f t="shared" si="29"/>
        <v>100</v>
      </c>
      <c r="CK17" s="26">
        <f t="shared" si="29"/>
        <v>99.999999999999986</v>
      </c>
      <c r="CL17" s="23">
        <f t="shared" si="29"/>
        <v>100</v>
      </c>
      <c r="CM17" s="26">
        <f t="shared" si="29"/>
        <v>100</v>
      </c>
      <c r="CN17" s="7"/>
      <c r="CQ17" s="9"/>
      <c r="CR17" s="9"/>
      <c r="CS17" s="9"/>
      <c r="CT17" s="9"/>
      <c r="CU17" s="9"/>
      <c r="CV17" s="9"/>
      <c r="CW17" s="9"/>
      <c r="CX17" s="9"/>
      <c r="CY17" s="9"/>
      <c r="CZ17" s="9"/>
      <c r="DA17" s="9"/>
      <c r="DB17" s="9"/>
      <c r="DC17" s="9"/>
      <c r="DD17" s="9"/>
      <c r="DE17" s="9"/>
      <c r="DF17" s="9"/>
      <c r="DG17" s="9"/>
      <c r="DH17" s="9"/>
      <c r="DI17" s="9"/>
      <c r="DJ17" s="9"/>
      <c r="DK17" s="9"/>
      <c r="DL17" s="9"/>
      <c r="DM17" s="9"/>
      <c r="DN17" s="9"/>
    </row>
    <row r="18" spans="2:118" s="1" customFormat="1" x14ac:dyDescent="0.25">
      <c r="B18" s="1" t="s">
        <v>16</v>
      </c>
      <c r="C18" s="2">
        <v>0</v>
      </c>
      <c r="D18" s="2">
        <v>0</v>
      </c>
      <c r="E18" s="2">
        <v>0</v>
      </c>
      <c r="F18" s="2">
        <v>0</v>
      </c>
      <c r="G18" s="2">
        <v>0</v>
      </c>
      <c r="H18" s="2">
        <v>98</v>
      </c>
      <c r="I18" s="2">
        <v>0</v>
      </c>
      <c r="J18" s="2">
        <v>25</v>
      </c>
      <c r="K18" s="2">
        <v>15</v>
      </c>
      <c r="L18" s="2">
        <v>11</v>
      </c>
      <c r="M18" s="2">
        <v>3</v>
      </c>
      <c r="N18" s="2">
        <v>0</v>
      </c>
      <c r="O18" s="3">
        <v>0</v>
      </c>
      <c r="P18" s="3">
        <v>1</v>
      </c>
      <c r="Q18" s="3">
        <v>0</v>
      </c>
      <c r="R18" s="3">
        <v>0</v>
      </c>
      <c r="S18" s="1">
        <v>153</v>
      </c>
      <c r="V18" s="1">
        <v>256</v>
      </c>
      <c r="W18" s="3">
        <f>Q4</f>
        <v>0</v>
      </c>
      <c r="X18" s="3">
        <f>Q5</f>
        <v>0</v>
      </c>
      <c r="Y18" s="3">
        <f>Q6</f>
        <v>0</v>
      </c>
      <c r="Z18" s="3">
        <f>Q7</f>
        <v>0</v>
      </c>
      <c r="AA18" s="3">
        <f>Q8</f>
        <v>0</v>
      </c>
      <c r="AB18" s="3">
        <f>Q9</f>
        <v>0</v>
      </c>
      <c r="AC18" s="3">
        <f>Q10</f>
        <v>0</v>
      </c>
      <c r="AD18" s="3">
        <f>Q11</f>
        <v>0</v>
      </c>
      <c r="AE18" s="3">
        <f>Q12</f>
        <v>0</v>
      </c>
      <c r="AF18" s="3">
        <f>Q13</f>
        <v>0</v>
      </c>
      <c r="AG18" s="3">
        <f>Q14</f>
        <v>0</v>
      </c>
      <c r="AH18" s="3">
        <f>Q15</f>
        <v>0</v>
      </c>
      <c r="AI18" s="3">
        <f>Q16</f>
        <v>0</v>
      </c>
      <c r="AJ18" s="3">
        <f>Q17</f>
        <v>0</v>
      </c>
      <c r="AK18" s="3">
        <f>Q18</f>
        <v>0</v>
      </c>
      <c r="AL18" s="3">
        <f>Q19</f>
        <v>0</v>
      </c>
      <c r="AM18" s="3">
        <f>Q20</f>
        <v>0</v>
      </c>
      <c r="AN18" s="3">
        <f>Q21</f>
        <v>0</v>
      </c>
      <c r="AO18" s="3">
        <f>Q22</f>
        <v>0</v>
      </c>
      <c r="AP18" s="1">
        <f>Q23</f>
        <v>0</v>
      </c>
      <c r="AQ18" s="3">
        <f>Q24</f>
        <v>0</v>
      </c>
      <c r="AT18" s="1">
        <v>256</v>
      </c>
      <c r="AU18" s="26">
        <f t="shared" ref="AU18:BO18" si="30">PRODUCT(W18*100*1/W20)</f>
        <v>0</v>
      </c>
      <c r="AV18" s="26">
        <f t="shared" si="30"/>
        <v>0</v>
      </c>
      <c r="AW18" s="26">
        <f t="shared" si="30"/>
        <v>0</v>
      </c>
      <c r="AX18" s="26">
        <f t="shared" si="30"/>
        <v>0</v>
      </c>
      <c r="AY18" s="26">
        <f t="shared" si="30"/>
        <v>0</v>
      </c>
      <c r="AZ18" s="26">
        <f t="shared" si="30"/>
        <v>0</v>
      </c>
      <c r="BA18" s="26">
        <f t="shared" si="30"/>
        <v>0</v>
      </c>
      <c r="BB18" s="26">
        <f t="shared" si="30"/>
        <v>0</v>
      </c>
      <c r="BC18" s="26">
        <f t="shared" si="30"/>
        <v>0</v>
      </c>
      <c r="BD18" s="26">
        <f t="shared" si="30"/>
        <v>0</v>
      </c>
      <c r="BE18" s="26">
        <f t="shared" si="30"/>
        <v>0</v>
      </c>
      <c r="BF18" s="26">
        <f t="shared" si="30"/>
        <v>0</v>
      </c>
      <c r="BG18" s="26">
        <f t="shared" si="30"/>
        <v>0</v>
      </c>
      <c r="BH18" s="26">
        <f t="shared" si="30"/>
        <v>0</v>
      </c>
      <c r="BI18" s="26">
        <f t="shared" si="30"/>
        <v>0</v>
      </c>
      <c r="BJ18" s="26">
        <f t="shared" si="30"/>
        <v>0</v>
      </c>
      <c r="BK18" s="26">
        <f t="shared" si="30"/>
        <v>0</v>
      </c>
      <c r="BL18" s="26">
        <f t="shared" si="30"/>
        <v>0</v>
      </c>
      <c r="BM18" s="26">
        <f t="shared" si="30"/>
        <v>0</v>
      </c>
      <c r="BN18" s="23">
        <f t="shared" si="30"/>
        <v>0</v>
      </c>
      <c r="BO18" s="26">
        <f t="shared" si="30"/>
        <v>0</v>
      </c>
      <c r="BR18" s="1">
        <v>256</v>
      </c>
      <c r="BS18" s="26">
        <f t="shared" ref="BS18:CM18" si="31">AU4+AU5+AU6+AU7+AU8+AU9+AU10+AU11+AU12+AU13+AU14+AU15+AU16+AU17+AU18</f>
        <v>100</v>
      </c>
      <c r="BT18" s="26">
        <f t="shared" si="31"/>
        <v>100.00000000000001</v>
      </c>
      <c r="BU18" s="26">
        <f t="shared" si="31"/>
        <v>100</v>
      </c>
      <c r="BV18" s="26">
        <f t="shared" si="31"/>
        <v>100</v>
      </c>
      <c r="BW18" s="26">
        <f t="shared" si="31"/>
        <v>99.999999999999986</v>
      </c>
      <c r="BX18" s="26">
        <f t="shared" si="31"/>
        <v>100</v>
      </c>
      <c r="BY18" s="26">
        <f t="shared" si="31"/>
        <v>99.999999999999986</v>
      </c>
      <c r="BZ18" s="26">
        <f t="shared" si="31"/>
        <v>99.999999999999986</v>
      </c>
      <c r="CA18" s="26">
        <f t="shared" si="31"/>
        <v>100.00000000000001</v>
      </c>
      <c r="CB18" s="26">
        <f t="shared" si="31"/>
        <v>100</v>
      </c>
      <c r="CC18" s="26">
        <f t="shared" si="31"/>
        <v>100</v>
      </c>
      <c r="CD18" s="26">
        <f t="shared" si="31"/>
        <v>100</v>
      </c>
      <c r="CE18" s="26">
        <f t="shared" si="31"/>
        <v>99.999999999999986</v>
      </c>
      <c r="CF18" s="26">
        <f t="shared" si="31"/>
        <v>99.999999999999986</v>
      </c>
      <c r="CG18" s="26">
        <f t="shared" si="31"/>
        <v>99.999999999999986</v>
      </c>
      <c r="CH18" s="26">
        <f t="shared" si="31"/>
        <v>100</v>
      </c>
      <c r="CI18" s="26">
        <f t="shared" si="31"/>
        <v>100</v>
      </c>
      <c r="CJ18" s="26">
        <f t="shared" si="31"/>
        <v>100</v>
      </c>
      <c r="CK18" s="26">
        <f t="shared" si="31"/>
        <v>99.999999999999986</v>
      </c>
      <c r="CL18" s="23">
        <f t="shared" si="31"/>
        <v>100</v>
      </c>
      <c r="CM18" s="26">
        <f t="shared" si="31"/>
        <v>100</v>
      </c>
      <c r="CN18" s="7"/>
      <c r="CQ18" s="9"/>
      <c r="CR18" s="9"/>
      <c r="CS18" s="9"/>
      <c r="CT18" s="9"/>
      <c r="CU18" s="9"/>
      <c r="CV18" s="9"/>
      <c r="CW18" s="9"/>
      <c r="CX18" s="9"/>
      <c r="CY18" s="9"/>
      <c r="CZ18" s="9"/>
      <c r="DA18" s="9"/>
      <c r="DB18" s="9"/>
      <c r="DC18" s="9"/>
      <c r="DD18" s="9"/>
      <c r="DE18" s="9"/>
      <c r="DF18" s="9"/>
      <c r="DG18" s="9"/>
      <c r="DH18" s="9"/>
      <c r="DI18" s="9"/>
      <c r="DJ18" s="9"/>
      <c r="DK18" s="9"/>
      <c r="DL18" s="9"/>
      <c r="DM18" s="9"/>
      <c r="DN18" s="9"/>
    </row>
    <row r="19" spans="2:118" s="1" customFormat="1" x14ac:dyDescent="0.25">
      <c r="B19" s="1" t="s">
        <v>17</v>
      </c>
      <c r="C19" s="2">
        <v>0</v>
      </c>
      <c r="D19" s="2">
        <v>0</v>
      </c>
      <c r="E19" s="2">
        <v>58</v>
      </c>
      <c r="F19" s="2">
        <v>0</v>
      </c>
      <c r="G19" s="2">
        <v>7</v>
      </c>
      <c r="H19" s="2">
        <v>1</v>
      </c>
      <c r="I19" s="2">
        <v>2</v>
      </c>
      <c r="J19" s="2">
        <v>2</v>
      </c>
      <c r="K19" s="4">
        <v>0</v>
      </c>
      <c r="L19" s="3">
        <v>1</v>
      </c>
      <c r="M19" s="3">
        <v>0</v>
      </c>
      <c r="N19" s="3">
        <v>82</v>
      </c>
      <c r="O19" s="3">
        <v>0</v>
      </c>
      <c r="P19" s="3">
        <v>0</v>
      </c>
      <c r="Q19" s="3">
        <v>0</v>
      </c>
      <c r="R19" s="3">
        <v>0</v>
      </c>
      <c r="S19" s="1">
        <v>153</v>
      </c>
      <c r="V19" s="1">
        <v>512</v>
      </c>
      <c r="W19" s="3">
        <f>R4</f>
        <v>0</v>
      </c>
      <c r="X19" s="3">
        <f>R5</f>
        <v>0</v>
      </c>
      <c r="Y19" s="3">
        <f>R6</f>
        <v>0</v>
      </c>
      <c r="Z19" s="3">
        <f>R7</f>
        <v>0</v>
      </c>
      <c r="AA19" s="3">
        <f>R8</f>
        <v>0</v>
      </c>
      <c r="AB19" s="3">
        <f>R9</f>
        <v>0</v>
      </c>
      <c r="AC19" s="3">
        <f>R10</f>
        <v>0</v>
      </c>
      <c r="AD19" s="3">
        <f>R11</f>
        <v>0</v>
      </c>
      <c r="AE19" s="3">
        <f>R12</f>
        <v>0</v>
      </c>
      <c r="AF19" s="3">
        <f>R13</f>
        <v>0</v>
      </c>
      <c r="AG19" s="3">
        <f>R14</f>
        <v>0</v>
      </c>
      <c r="AH19" s="3">
        <f>R15</f>
        <v>0</v>
      </c>
      <c r="AI19" s="3">
        <f>R16</f>
        <v>0</v>
      </c>
      <c r="AJ19" s="3">
        <f>R17</f>
        <v>0</v>
      </c>
      <c r="AK19" s="3">
        <f>R18</f>
        <v>0</v>
      </c>
      <c r="AL19" s="3">
        <f>R19</f>
        <v>0</v>
      </c>
      <c r="AM19" s="3">
        <f>R20</f>
        <v>0</v>
      </c>
      <c r="AN19" s="3">
        <f>R21</f>
        <v>0</v>
      </c>
      <c r="AO19" s="3">
        <f>R22</f>
        <v>0</v>
      </c>
      <c r="AP19" s="1">
        <f>R23</f>
        <v>0</v>
      </c>
      <c r="AQ19" s="3">
        <f>R24</f>
        <v>0</v>
      </c>
      <c r="AT19" s="1">
        <v>512</v>
      </c>
      <c r="AU19" s="26">
        <f t="shared" ref="AU19:BO19" si="32">PRODUCT(W19*100*1/W20)</f>
        <v>0</v>
      </c>
      <c r="AV19" s="26">
        <f t="shared" si="32"/>
        <v>0</v>
      </c>
      <c r="AW19" s="26">
        <f t="shared" si="32"/>
        <v>0</v>
      </c>
      <c r="AX19" s="26">
        <f t="shared" si="32"/>
        <v>0</v>
      </c>
      <c r="AY19" s="26">
        <f t="shared" si="32"/>
        <v>0</v>
      </c>
      <c r="AZ19" s="26">
        <f t="shared" si="32"/>
        <v>0</v>
      </c>
      <c r="BA19" s="26">
        <f t="shared" si="32"/>
        <v>0</v>
      </c>
      <c r="BB19" s="26">
        <f t="shared" si="32"/>
        <v>0</v>
      </c>
      <c r="BC19" s="26">
        <f t="shared" si="32"/>
        <v>0</v>
      </c>
      <c r="BD19" s="26">
        <f t="shared" si="32"/>
        <v>0</v>
      </c>
      <c r="BE19" s="26">
        <f t="shared" si="32"/>
        <v>0</v>
      </c>
      <c r="BF19" s="26">
        <f t="shared" si="32"/>
        <v>0</v>
      </c>
      <c r="BG19" s="26">
        <f t="shared" si="32"/>
        <v>0</v>
      </c>
      <c r="BH19" s="26">
        <f t="shared" si="32"/>
        <v>0</v>
      </c>
      <c r="BI19" s="26">
        <f t="shared" si="32"/>
        <v>0</v>
      </c>
      <c r="BJ19" s="26">
        <f t="shared" si="32"/>
        <v>0</v>
      </c>
      <c r="BK19" s="26">
        <f t="shared" si="32"/>
        <v>0</v>
      </c>
      <c r="BL19" s="26">
        <f t="shared" si="32"/>
        <v>0</v>
      </c>
      <c r="BM19" s="26">
        <f t="shared" si="32"/>
        <v>0</v>
      </c>
      <c r="BN19" s="23">
        <f t="shared" si="32"/>
        <v>0</v>
      </c>
      <c r="BO19" s="26">
        <f t="shared" si="32"/>
        <v>0</v>
      </c>
      <c r="BR19" s="1">
        <v>512</v>
      </c>
      <c r="BS19" s="26">
        <f t="shared" ref="BS19:CM19" si="33">AU4+AU5+AU6+AU7+AU8+AU9+AU10+AU11+AU12+AU13+AU14+AU15+AU16+AU17+AU18+AU19</f>
        <v>100</v>
      </c>
      <c r="BT19" s="26">
        <f t="shared" si="33"/>
        <v>100.00000000000001</v>
      </c>
      <c r="BU19" s="26">
        <f t="shared" si="33"/>
        <v>100</v>
      </c>
      <c r="BV19" s="26">
        <f t="shared" si="33"/>
        <v>100</v>
      </c>
      <c r="BW19" s="26">
        <f t="shared" si="33"/>
        <v>99.999999999999986</v>
      </c>
      <c r="BX19" s="26">
        <f t="shared" si="33"/>
        <v>100</v>
      </c>
      <c r="BY19" s="26">
        <f t="shared" si="33"/>
        <v>99.999999999999986</v>
      </c>
      <c r="BZ19" s="26">
        <f t="shared" si="33"/>
        <v>99.999999999999986</v>
      </c>
      <c r="CA19" s="26">
        <f t="shared" si="33"/>
        <v>100.00000000000001</v>
      </c>
      <c r="CB19" s="26">
        <f t="shared" si="33"/>
        <v>100</v>
      </c>
      <c r="CC19" s="26">
        <f t="shared" si="33"/>
        <v>100</v>
      </c>
      <c r="CD19" s="26">
        <f t="shared" si="33"/>
        <v>100</v>
      </c>
      <c r="CE19" s="26">
        <f t="shared" si="33"/>
        <v>99.999999999999986</v>
      </c>
      <c r="CF19" s="26">
        <f t="shared" si="33"/>
        <v>99.999999999999986</v>
      </c>
      <c r="CG19" s="26">
        <f t="shared" si="33"/>
        <v>99.999999999999986</v>
      </c>
      <c r="CH19" s="26">
        <f t="shared" si="33"/>
        <v>100</v>
      </c>
      <c r="CI19" s="26">
        <f t="shared" si="33"/>
        <v>100</v>
      </c>
      <c r="CJ19" s="26">
        <f t="shared" si="33"/>
        <v>100</v>
      </c>
      <c r="CK19" s="26">
        <f t="shared" si="33"/>
        <v>99.999999999999986</v>
      </c>
      <c r="CL19" s="23">
        <f t="shared" si="33"/>
        <v>100</v>
      </c>
      <c r="CM19" s="26">
        <f t="shared" si="33"/>
        <v>100</v>
      </c>
      <c r="CN19" s="7"/>
      <c r="CQ19" s="9"/>
      <c r="CR19" s="9"/>
      <c r="CS19" s="9"/>
      <c r="CT19" s="9"/>
      <c r="CU19" s="9"/>
      <c r="CV19" s="9"/>
      <c r="CW19" s="9"/>
      <c r="CX19" s="9"/>
      <c r="CY19" s="9"/>
      <c r="CZ19" s="9"/>
      <c r="DA19" s="9"/>
      <c r="DB19" s="9"/>
      <c r="DC19" s="9"/>
      <c r="DD19" s="9"/>
      <c r="DE19" s="9"/>
      <c r="DF19" s="9"/>
      <c r="DG19" s="9"/>
      <c r="DH19" s="9"/>
      <c r="DI19" s="9"/>
      <c r="DJ19" s="9"/>
      <c r="DK19" s="9"/>
      <c r="DL19" s="9"/>
      <c r="DM19" s="9"/>
      <c r="DN19" s="9"/>
    </row>
    <row r="20" spans="2:118" s="1" customFormat="1" x14ac:dyDescent="0.25">
      <c r="B20" s="1" t="s">
        <v>18</v>
      </c>
      <c r="C20" s="2">
        <v>0</v>
      </c>
      <c r="D20" s="2">
        <v>77</v>
      </c>
      <c r="E20" s="2">
        <v>8</v>
      </c>
      <c r="F20" s="2">
        <v>1</v>
      </c>
      <c r="G20" s="2">
        <v>13</v>
      </c>
      <c r="H20" s="4">
        <v>5</v>
      </c>
      <c r="I20" s="3">
        <v>0</v>
      </c>
      <c r="J20" s="3">
        <v>1</v>
      </c>
      <c r="K20" s="3">
        <v>11</v>
      </c>
      <c r="L20" s="3">
        <v>37</v>
      </c>
      <c r="M20" s="3">
        <v>0</v>
      </c>
      <c r="N20" s="3">
        <v>0</v>
      </c>
      <c r="O20" s="3">
        <v>0</v>
      </c>
      <c r="P20" s="3">
        <v>0</v>
      </c>
      <c r="Q20" s="3">
        <v>0</v>
      </c>
      <c r="R20" s="3">
        <v>0</v>
      </c>
      <c r="S20" s="1">
        <v>153</v>
      </c>
      <c r="V20" s="1" t="s">
        <v>1</v>
      </c>
      <c r="W20" s="1">
        <f>S4</f>
        <v>131</v>
      </c>
      <c r="X20" s="1">
        <f>S5</f>
        <v>153</v>
      </c>
      <c r="Y20" s="1">
        <f>S6</f>
        <v>153</v>
      </c>
      <c r="Z20" s="1">
        <f>S7</f>
        <v>153</v>
      </c>
      <c r="AA20" s="1">
        <f>S8</f>
        <v>153</v>
      </c>
      <c r="AB20" s="1">
        <f>S9</f>
        <v>153</v>
      </c>
      <c r="AC20" s="1">
        <f>S10</f>
        <v>153</v>
      </c>
      <c r="AD20" s="1">
        <f>S11</f>
        <v>153</v>
      </c>
      <c r="AE20" s="1">
        <f>S12</f>
        <v>153</v>
      </c>
      <c r="AF20" s="1">
        <f>S13</f>
        <v>153</v>
      </c>
      <c r="AG20" s="1">
        <f>S14</f>
        <v>153</v>
      </c>
      <c r="AH20" s="1">
        <f>S15</f>
        <v>153</v>
      </c>
      <c r="AI20" s="1">
        <f>S16</f>
        <v>153</v>
      </c>
      <c r="AJ20" s="1">
        <f>S17</f>
        <v>153</v>
      </c>
      <c r="AK20" s="1">
        <f>S18</f>
        <v>153</v>
      </c>
      <c r="AL20" s="1">
        <f>S19</f>
        <v>153</v>
      </c>
      <c r="AM20" s="1">
        <f>S20</f>
        <v>153</v>
      </c>
      <c r="AN20" s="1">
        <f>S21</f>
        <v>153</v>
      </c>
      <c r="AO20" s="1">
        <f>S22</f>
        <v>153</v>
      </c>
      <c r="AP20" s="1">
        <f>S23</f>
        <v>153</v>
      </c>
      <c r="AQ20" s="1">
        <f>S24</f>
        <v>153</v>
      </c>
      <c r="AT20" s="1" t="s">
        <v>35</v>
      </c>
      <c r="AU20" s="23">
        <f t="shared" ref="AU20:BO20" si="34">SUM(AU4:AU19)</f>
        <v>100</v>
      </c>
      <c r="AV20" s="23">
        <f t="shared" si="34"/>
        <v>100.00000000000001</v>
      </c>
      <c r="AW20" s="23">
        <f t="shared" si="34"/>
        <v>100</v>
      </c>
      <c r="AX20" s="23">
        <f t="shared" si="34"/>
        <v>100</v>
      </c>
      <c r="AY20" s="23">
        <f t="shared" si="34"/>
        <v>99.999999999999986</v>
      </c>
      <c r="AZ20" s="23">
        <f t="shared" si="34"/>
        <v>100</v>
      </c>
      <c r="BA20" s="23">
        <f t="shared" si="34"/>
        <v>99.999999999999986</v>
      </c>
      <c r="BB20" s="23">
        <f t="shared" si="34"/>
        <v>99.999999999999986</v>
      </c>
      <c r="BC20" s="23">
        <f t="shared" si="34"/>
        <v>100.00000000000001</v>
      </c>
      <c r="BD20" s="23">
        <f t="shared" si="34"/>
        <v>100</v>
      </c>
      <c r="BE20" s="23">
        <f t="shared" si="34"/>
        <v>100</v>
      </c>
      <c r="BF20" s="23">
        <f t="shared" si="34"/>
        <v>100</v>
      </c>
      <c r="BG20" s="23">
        <f t="shared" si="34"/>
        <v>99.999999999999986</v>
      </c>
      <c r="BH20" s="23">
        <f t="shared" si="34"/>
        <v>99.999999999999986</v>
      </c>
      <c r="BI20" s="23">
        <f t="shared" si="34"/>
        <v>99.999999999999986</v>
      </c>
      <c r="BJ20" s="23">
        <f t="shared" si="34"/>
        <v>100</v>
      </c>
      <c r="BK20" s="23">
        <f t="shared" si="34"/>
        <v>100</v>
      </c>
      <c r="BL20" s="23">
        <f t="shared" si="34"/>
        <v>100</v>
      </c>
      <c r="BM20" s="23">
        <f t="shared" si="34"/>
        <v>99.999999999999986</v>
      </c>
      <c r="BN20" s="23">
        <f t="shared" si="34"/>
        <v>100</v>
      </c>
      <c r="BO20" s="23">
        <f t="shared" si="34"/>
        <v>100</v>
      </c>
      <c r="BS20" s="23"/>
      <c r="BT20" s="23"/>
      <c r="BU20" s="23"/>
      <c r="BV20" s="23"/>
      <c r="BW20" s="23"/>
      <c r="BX20" s="23"/>
      <c r="BY20" s="23"/>
      <c r="BZ20" s="23"/>
      <c r="CA20" s="23"/>
      <c r="CB20" s="23"/>
      <c r="CC20" s="23"/>
      <c r="CD20" s="23"/>
      <c r="CE20" s="23"/>
      <c r="CF20" s="23"/>
      <c r="CG20" s="23"/>
      <c r="CH20" s="23"/>
      <c r="CI20" s="23"/>
      <c r="CJ20" s="23"/>
      <c r="CK20" s="23"/>
      <c r="CL20" s="23"/>
      <c r="CM20" s="23"/>
      <c r="CQ20" s="9"/>
      <c r="CR20" s="9"/>
      <c r="CS20" s="9"/>
      <c r="CT20" s="9"/>
      <c r="CU20" s="9"/>
      <c r="CV20" s="9"/>
      <c r="CW20" s="9"/>
      <c r="CX20" s="9"/>
      <c r="CY20" s="9"/>
      <c r="CZ20" s="9"/>
      <c r="DA20" s="9"/>
      <c r="DB20" s="9"/>
      <c r="DC20" s="9"/>
      <c r="DD20" s="9"/>
      <c r="DE20" s="9"/>
      <c r="DF20" s="9"/>
      <c r="DG20" s="9"/>
      <c r="DH20" s="9"/>
      <c r="DI20" s="9"/>
      <c r="DJ20" s="9"/>
      <c r="DK20" s="9"/>
      <c r="DL20" s="9"/>
      <c r="DM20" s="9"/>
      <c r="DN20" s="9"/>
    </row>
    <row r="21" spans="2:118" s="1" customFormat="1" x14ac:dyDescent="0.25">
      <c r="B21" s="1" t="s">
        <v>19</v>
      </c>
      <c r="C21" s="2">
        <v>0</v>
      </c>
      <c r="D21" s="2">
        <v>85</v>
      </c>
      <c r="E21" s="2">
        <v>0</v>
      </c>
      <c r="F21" s="2">
        <v>1</v>
      </c>
      <c r="G21" s="2">
        <v>8</v>
      </c>
      <c r="H21" s="2">
        <v>7</v>
      </c>
      <c r="I21" s="4">
        <v>3</v>
      </c>
      <c r="J21" s="3">
        <v>2</v>
      </c>
      <c r="K21" s="3">
        <v>13</v>
      </c>
      <c r="L21" s="3">
        <v>17</v>
      </c>
      <c r="M21" s="3">
        <v>17</v>
      </c>
      <c r="N21" s="3">
        <v>0</v>
      </c>
      <c r="O21" s="3">
        <v>0</v>
      </c>
      <c r="P21" s="3">
        <v>0</v>
      </c>
      <c r="Q21" s="3">
        <v>0</v>
      </c>
      <c r="R21" s="3">
        <v>0</v>
      </c>
      <c r="S21" s="1">
        <v>153</v>
      </c>
      <c r="AU21" s="23"/>
      <c r="AV21" s="23"/>
      <c r="AW21" s="23"/>
      <c r="AX21" s="23"/>
      <c r="AY21" s="23"/>
      <c r="AZ21" s="23"/>
      <c r="BA21" s="23"/>
      <c r="BB21" s="23"/>
      <c r="BC21" s="23"/>
      <c r="BD21" s="23"/>
      <c r="BE21" s="23"/>
      <c r="BF21" s="23"/>
      <c r="BG21" s="23"/>
      <c r="BH21" s="23"/>
      <c r="BI21" s="23"/>
      <c r="BJ21" s="23"/>
      <c r="BK21" s="23"/>
      <c r="BL21" s="23"/>
      <c r="BM21" s="23"/>
      <c r="BN21" s="23"/>
      <c r="BO21" s="23"/>
      <c r="BS21" s="23"/>
      <c r="BT21" s="23"/>
      <c r="BU21" s="23"/>
      <c r="BV21" s="23"/>
      <c r="BW21" s="23"/>
      <c r="BX21" s="23"/>
      <c r="BY21" s="23"/>
      <c r="BZ21" s="23"/>
      <c r="CA21" s="23"/>
      <c r="CB21" s="23"/>
      <c r="CC21" s="23"/>
      <c r="CD21" s="23"/>
      <c r="CE21" s="23"/>
      <c r="CF21" s="23"/>
      <c r="CG21" s="23"/>
      <c r="CH21" s="23"/>
      <c r="CI21" s="23"/>
      <c r="CJ21" s="23"/>
      <c r="CK21" s="23"/>
      <c r="CL21" s="23"/>
      <c r="CM21" s="23"/>
      <c r="CQ21" s="9"/>
      <c r="CR21" s="9"/>
      <c r="CS21" s="9"/>
      <c r="CT21" s="9"/>
      <c r="CU21" s="9"/>
      <c r="CV21" s="9"/>
      <c r="CW21" s="9"/>
      <c r="CX21" s="9"/>
      <c r="CY21" s="9"/>
      <c r="CZ21" s="9"/>
      <c r="DA21" s="9"/>
      <c r="DB21" s="9"/>
      <c r="DC21" s="9"/>
      <c r="DD21" s="9"/>
      <c r="DE21" s="9"/>
      <c r="DF21" s="9"/>
      <c r="DG21" s="9"/>
      <c r="DH21" s="9"/>
      <c r="DI21" s="9"/>
      <c r="DJ21" s="9"/>
      <c r="DK21" s="9"/>
      <c r="DL21" s="9"/>
      <c r="DM21" s="9"/>
      <c r="DN21" s="9"/>
    </row>
    <row r="22" spans="2:118" s="1" customFormat="1" x14ac:dyDescent="0.25">
      <c r="B22" s="1" t="s">
        <v>20</v>
      </c>
      <c r="C22" s="2">
        <v>0</v>
      </c>
      <c r="D22" s="2">
        <v>4</v>
      </c>
      <c r="E22" s="2">
        <v>44</v>
      </c>
      <c r="F22" s="2">
        <v>38</v>
      </c>
      <c r="G22" s="2">
        <v>1</v>
      </c>
      <c r="H22" s="3">
        <v>8</v>
      </c>
      <c r="I22" s="3">
        <v>6</v>
      </c>
      <c r="J22" s="3">
        <v>3</v>
      </c>
      <c r="K22" s="3">
        <v>1</v>
      </c>
      <c r="L22" s="3">
        <v>48</v>
      </c>
      <c r="M22" s="3">
        <v>0</v>
      </c>
      <c r="N22" s="3">
        <v>0</v>
      </c>
      <c r="O22" s="3">
        <v>0</v>
      </c>
      <c r="P22" s="3">
        <v>0</v>
      </c>
      <c r="Q22" s="3">
        <v>0</v>
      </c>
      <c r="R22" s="3">
        <v>0</v>
      </c>
      <c r="S22" s="1">
        <v>153</v>
      </c>
      <c r="AU22" s="23"/>
      <c r="AV22" s="23"/>
      <c r="AW22" s="23"/>
      <c r="AX22" s="23"/>
      <c r="AY22" s="23"/>
      <c r="AZ22" s="23"/>
      <c r="BA22" s="23"/>
      <c r="BB22" s="23"/>
      <c r="BC22" s="23"/>
      <c r="BD22" s="23"/>
      <c r="BE22" s="23"/>
      <c r="BF22" s="23"/>
      <c r="BG22" s="23"/>
      <c r="BH22" s="23"/>
      <c r="BI22" s="23"/>
      <c r="BJ22" s="23"/>
      <c r="BK22" s="23"/>
      <c r="BL22" s="23"/>
      <c r="BM22" s="23"/>
      <c r="BN22" s="23"/>
      <c r="BO22" s="23"/>
      <c r="BS22" s="23"/>
      <c r="BT22" s="23"/>
      <c r="BU22" s="23"/>
      <c r="BV22" s="23"/>
      <c r="BW22" s="23"/>
      <c r="BX22" s="23"/>
      <c r="BY22" s="23"/>
      <c r="BZ22" s="23"/>
      <c r="CA22" s="23"/>
      <c r="CB22" s="23"/>
      <c r="CC22" s="23"/>
      <c r="CD22" s="23"/>
      <c r="CE22" s="23"/>
      <c r="CF22" s="23"/>
      <c r="CG22" s="23"/>
      <c r="CH22" s="23"/>
      <c r="CI22" s="23"/>
      <c r="CJ22" s="23"/>
      <c r="CK22" s="23"/>
      <c r="CL22" s="23"/>
      <c r="CM22" s="23"/>
      <c r="CQ22" s="9"/>
      <c r="CR22" s="9"/>
      <c r="CS22" s="9"/>
      <c r="CT22" s="9"/>
      <c r="CU22" s="9"/>
      <c r="CV22" s="9"/>
      <c r="CW22" s="9"/>
      <c r="CX22" s="9"/>
      <c r="CY22" s="9"/>
      <c r="CZ22" s="9"/>
      <c r="DA22" s="9"/>
      <c r="DB22" s="9"/>
      <c r="DC22" s="9"/>
      <c r="DD22" s="9"/>
      <c r="DE22" s="9"/>
      <c r="DF22" s="9"/>
      <c r="DG22" s="9"/>
      <c r="DH22" s="9"/>
      <c r="DI22" s="9"/>
      <c r="DJ22" s="9"/>
      <c r="DK22" s="9"/>
      <c r="DL22" s="9"/>
      <c r="DM22" s="9"/>
      <c r="DN22" s="9"/>
    </row>
    <row r="23" spans="2:118" s="1" customFormat="1" x14ac:dyDescent="0.25">
      <c r="B23" s="1" t="s">
        <v>21</v>
      </c>
      <c r="C23" s="1">
        <v>0</v>
      </c>
      <c r="D23" s="1">
        <v>0</v>
      </c>
      <c r="E23" s="1">
        <v>0</v>
      </c>
      <c r="F23" s="1">
        <v>0</v>
      </c>
      <c r="G23" s="1">
        <v>3</v>
      </c>
      <c r="H23" s="1">
        <v>26</v>
      </c>
      <c r="I23" s="1">
        <v>47</v>
      </c>
      <c r="J23" s="1">
        <v>14</v>
      </c>
      <c r="K23" s="1">
        <v>15</v>
      </c>
      <c r="L23" s="1">
        <v>18</v>
      </c>
      <c r="M23" s="1">
        <v>30</v>
      </c>
      <c r="N23" s="1">
        <v>0</v>
      </c>
      <c r="O23" s="1">
        <v>0</v>
      </c>
      <c r="P23" s="1">
        <v>0</v>
      </c>
      <c r="Q23" s="1">
        <v>0</v>
      </c>
      <c r="R23" s="1">
        <v>0</v>
      </c>
      <c r="S23" s="1">
        <v>153</v>
      </c>
      <c r="AU23" s="23"/>
      <c r="AV23" s="23"/>
      <c r="AW23" s="23"/>
      <c r="AX23" s="23"/>
      <c r="AY23" s="23"/>
      <c r="AZ23" s="23"/>
      <c r="BA23" s="23"/>
      <c r="BB23" s="23"/>
      <c r="BC23" s="23"/>
      <c r="BD23" s="23"/>
      <c r="BE23" s="23"/>
      <c r="BF23" s="23"/>
      <c r="BG23" s="23"/>
      <c r="BH23" s="23"/>
      <c r="BI23" s="23"/>
      <c r="BJ23" s="23"/>
      <c r="BK23" s="23"/>
      <c r="BL23" s="23"/>
      <c r="BM23" s="23"/>
      <c r="BN23" s="23"/>
      <c r="BO23" s="23"/>
      <c r="BS23" s="23"/>
      <c r="BT23" s="23"/>
      <c r="BU23" s="23"/>
      <c r="BV23" s="23"/>
      <c r="BW23" s="23"/>
      <c r="BX23" s="23"/>
      <c r="BY23" s="23"/>
      <c r="BZ23" s="23"/>
      <c r="CA23" s="23"/>
      <c r="CB23" s="23"/>
      <c r="CC23" s="23"/>
      <c r="CD23" s="23"/>
      <c r="CE23" s="23"/>
      <c r="CF23" s="23"/>
      <c r="CG23" s="23"/>
      <c r="CH23" s="23"/>
      <c r="CI23" s="23"/>
      <c r="CJ23" s="23"/>
      <c r="CK23" s="23"/>
      <c r="CL23" s="23"/>
      <c r="CM23" s="23"/>
      <c r="CQ23" s="9"/>
      <c r="CR23" s="9"/>
      <c r="CS23" s="9"/>
      <c r="CT23" s="9"/>
      <c r="CU23" s="9"/>
      <c r="CV23" s="9"/>
      <c r="CW23" s="9"/>
      <c r="CX23" s="9"/>
      <c r="CY23" s="9"/>
      <c r="CZ23" s="9"/>
      <c r="DA23" s="9"/>
      <c r="DB23" s="9"/>
      <c r="DC23" s="9"/>
      <c r="DD23" s="9"/>
      <c r="DE23" s="9"/>
      <c r="DF23" s="9"/>
      <c r="DG23" s="9"/>
      <c r="DH23" s="9"/>
      <c r="DI23" s="9"/>
      <c r="DJ23" s="9"/>
      <c r="DK23" s="9"/>
      <c r="DL23" s="9"/>
      <c r="DM23" s="9"/>
      <c r="DN23" s="9"/>
    </row>
    <row r="24" spans="2:118" s="1" customFormat="1" x14ac:dyDescent="0.25">
      <c r="B24" s="1" t="s">
        <v>22</v>
      </c>
      <c r="C24" s="2">
        <v>0</v>
      </c>
      <c r="D24" s="2">
        <v>86</v>
      </c>
      <c r="E24" s="2">
        <v>0</v>
      </c>
      <c r="F24" s="2">
        <v>61</v>
      </c>
      <c r="G24" s="2">
        <v>6</v>
      </c>
      <c r="H24" s="2">
        <v>0</v>
      </c>
      <c r="I24" s="3">
        <v>0</v>
      </c>
      <c r="J24" s="3">
        <v>0</v>
      </c>
      <c r="K24" s="3">
        <v>0</v>
      </c>
      <c r="L24" s="3">
        <v>0</v>
      </c>
      <c r="M24" s="3">
        <v>0</v>
      </c>
      <c r="N24" s="3">
        <v>0</v>
      </c>
      <c r="O24" s="3">
        <v>0</v>
      </c>
      <c r="P24" s="3">
        <v>0</v>
      </c>
      <c r="Q24" s="3">
        <v>0</v>
      </c>
      <c r="R24" s="3">
        <v>0</v>
      </c>
      <c r="S24" s="1">
        <v>153</v>
      </c>
      <c r="AU24" s="23"/>
      <c r="AV24" s="23"/>
      <c r="AW24" s="23"/>
      <c r="AX24" s="23"/>
      <c r="AY24" s="23"/>
      <c r="AZ24" s="23"/>
      <c r="BA24" s="23"/>
      <c r="BB24" s="23"/>
      <c r="BC24" s="23"/>
      <c r="BD24" s="23"/>
      <c r="BE24" s="23"/>
      <c r="BF24" s="23"/>
      <c r="BG24" s="23"/>
      <c r="BH24" s="23"/>
      <c r="BI24" s="23"/>
      <c r="BJ24" s="23"/>
      <c r="BK24" s="23"/>
      <c r="BL24" s="23"/>
      <c r="BM24" s="23"/>
      <c r="BN24" s="23"/>
      <c r="BO24" s="23"/>
      <c r="BS24" s="23"/>
      <c r="BT24" s="23"/>
      <c r="BU24" s="23"/>
      <c r="BV24" s="23"/>
      <c r="BW24" s="23"/>
      <c r="BX24" s="23"/>
      <c r="BY24" s="23"/>
      <c r="BZ24" s="23"/>
      <c r="CA24" s="23"/>
      <c r="CB24" s="23"/>
      <c r="CC24" s="23"/>
      <c r="CD24" s="23"/>
      <c r="CE24" s="23"/>
      <c r="CF24" s="23"/>
      <c r="CG24" s="23"/>
      <c r="CH24" s="23"/>
      <c r="CI24" s="23"/>
      <c r="CJ24" s="23"/>
      <c r="CK24" s="23"/>
      <c r="CL24" s="23"/>
      <c r="CM24" s="23"/>
      <c r="CQ24" s="9"/>
      <c r="CR24" s="9"/>
      <c r="CS24" s="9"/>
      <c r="CT24" s="9"/>
      <c r="CU24" s="9"/>
      <c r="CV24" s="9"/>
      <c r="CW24" s="9"/>
      <c r="CX24" s="9"/>
      <c r="CY24" s="9"/>
      <c r="CZ24" s="9"/>
      <c r="DA24" s="9"/>
      <c r="DB24" s="9"/>
      <c r="DC24" s="9"/>
      <c r="DD24" s="9"/>
      <c r="DE24" s="9"/>
      <c r="DF24" s="9"/>
      <c r="DG24" s="9"/>
      <c r="DH24" s="9"/>
      <c r="DI24" s="9"/>
      <c r="DJ24" s="9"/>
      <c r="DK24" s="9"/>
      <c r="DL24" s="9"/>
      <c r="DM24" s="9"/>
      <c r="DN24" s="9"/>
    </row>
    <row r="25" spans="2:118" s="1" customFormat="1" x14ac:dyDescent="0.25">
      <c r="B25" s="1" t="s">
        <v>71</v>
      </c>
      <c r="C25" s="1">
        <v>0</v>
      </c>
      <c r="D25" s="1">
        <v>0</v>
      </c>
      <c r="E25" s="1">
        <v>0</v>
      </c>
      <c r="F25" s="1">
        <v>0</v>
      </c>
      <c r="G25" s="1">
        <v>0</v>
      </c>
      <c r="H25" s="1">
        <v>4</v>
      </c>
      <c r="I25" s="1">
        <v>0</v>
      </c>
      <c r="J25" s="1">
        <v>59</v>
      </c>
      <c r="K25" s="1">
        <v>84</v>
      </c>
      <c r="L25" s="1">
        <v>5</v>
      </c>
      <c r="M25" s="1">
        <v>1</v>
      </c>
      <c r="N25" s="1">
        <v>0</v>
      </c>
      <c r="O25" s="1">
        <v>0</v>
      </c>
      <c r="P25" s="1">
        <v>0</v>
      </c>
      <c r="Q25" s="1">
        <v>0</v>
      </c>
      <c r="R25" s="1">
        <v>0</v>
      </c>
      <c r="S25" s="1">
        <v>153</v>
      </c>
      <c r="AU25" s="23"/>
      <c r="AV25" s="23"/>
      <c r="AW25" s="23"/>
      <c r="AX25" s="23"/>
      <c r="AY25" s="23"/>
      <c r="AZ25" s="23"/>
      <c r="BA25" s="23"/>
      <c r="BB25" s="23"/>
      <c r="BC25" s="23"/>
      <c r="BD25" s="23"/>
      <c r="BE25" s="23"/>
      <c r="BF25" s="23"/>
      <c r="BG25" s="23"/>
      <c r="BH25" s="23"/>
      <c r="BI25" s="23"/>
      <c r="BJ25" s="23"/>
      <c r="BK25" s="23"/>
      <c r="BL25" s="23"/>
      <c r="BM25" s="23"/>
      <c r="BN25" s="23"/>
      <c r="BO25" s="23"/>
      <c r="BS25" s="23"/>
      <c r="BT25" s="23"/>
      <c r="BU25" s="23"/>
      <c r="BV25" s="23"/>
      <c r="BW25" s="23"/>
      <c r="BX25" s="23"/>
      <c r="BY25" s="23"/>
      <c r="BZ25" s="23"/>
      <c r="CA25" s="23"/>
      <c r="CB25" s="23"/>
      <c r="CC25" s="23"/>
      <c r="CD25" s="23"/>
      <c r="CE25" s="23"/>
      <c r="CF25" s="23"/>
      <c r="CG25" s="23"/>
      <c r="CH25" s="23"/>
      <c r="CI25" s="23"/>
      <c r="CJ25" s="23"/>
      <c r="CK25" s="23"/>
      <c r="CL25" s="23"/>
      <c r="CM25" s="23"/>
      <c r="CQ25" s="9"/>
      <c r="CR25" s="9"/>
      <c r="CS25" s="9"/>
      <c r="CT25" s="9"/>
      <c r="CU25" s="9"/>
      <c r="CV25" s="9"/>
      <c r="CW25" s="9"/>
      <c r="CX25" s="9"/>
      <c r="CY25" s="9"/>
      <c r="CZ25" s="9"/>
      <c r="DA25" s="9"/>
      <c r="DB25" s="9"/>
      <c r="DC25" s="9"/>
      <c r="DD25" s="9"/>
      <c r="DE25" s="9"/>
      <c r="DF25" s="9"/>
      <c r="DG25" s="9"/>
      <c r="DH25" s="9"/>
      <c r="DI25" s="9"/>
      <c r="DJ25" s="9"/>
      <c r="DK25" s="9"/>
      <c r="DL25" s="9"/>
      <c r="DM25" s="9"/>
      <c r="DN25" s="9"/>
    </row>
    <row r="26" spans="2:118" s="1" customFormat="1" x14ac:dyDescent="0.25">
      <c r="B26" s="1" t="s">
        <v>75</v>
      </c>
      <c r="C26" s="1">
        <v>0</v>
      </c>
      <c r="D26" s="1">
        <v>0</v>
      </c>
      <c r="E26" s="1">
        <v>31</v>
      </c>
      <c r="F26" s="1">
        <v>0</v>
      </c>
      <c r="G26" s="1">
        <v>20</v>
      </c>
      <c r="H26" s="1">
        <v>11</v>
      </c>
      <c r="I26" s="1">
        <v>16</v>
      </c>
      <c r="J26" s="1">
        <v>13</v>
      </c>
      <c r="K26" s="1">
        <v>17</v>
      </c>
      <c r="L26" s="1">
        <v>8</v>
      </c>
      <c r="M26" s="1">
        <v>4</v>
      </c>
      <c r="N26" s="1">
        <v>30</v>
      </c>
      <c r="O26" s="1">
        <v>0</v>
      </c>
      <c r="P26" s="1">
        <v>0</v>
      </c>
      <c r="Q26" s="1">
        <v>0</v>
      </c>
      <c r="R26" s="1">
        <v>0</v>
      </c>
      <c r="S26" s="1">
        <v>150</v>
      </c>
      <c r="AU26" s="23"/>
      <c r="AV26" s="23"/>
      <c r="AW26" s="23"/>
      <c r="AX26" s="23"/>
      <c r="AY26" s="23"/>
      <c r="AZ26" s="23"/>
      <c r="BA26" s="23"/>
      <c r="BB26" s="23"/>
      <c r="BC26" s="23"/>
      <c r="BD26" s="23"/>
      <c r="BE26" s="23"/>
      <c r="BF26" s="23"/>
      <c r="BG26" s="23"/>
      <c r="BH26" s="23"/>
      <c r="BI26" s="23"/>
      <c r="BJ26" s="23"/>
      <c r="BK26" s="23"/>
      <c r="BL26" s="23"/>
      <c r="BM26" s="23"/>
      <c r="BN26" s="23"/>
      <c r="BO26" s="23"/>
      <c r="BS26" s="23"/>
      <c r="BT26" s="23"/>
      <c r="BU26" s="23"/>
      <c r="BV26" s="23"/>
      <c r="BW26" s="23"/>
      <c r="BX26" s="23"/>
      <c r="BY26" s="23"/>
      <c r="BZ26" s="23"/>
      <c r="CA26" s="23"/>
      <c r="CB26" s="23"/>
      <c r="CC26" s="23"/>
      <c r="CD26" s="23"/>
      <c r="CE26" s="23"/>
      <c r="CF26" s="23"/>
      <c r="CG26" s="23"/>
      <c r="CH26" s="23"/>
      <c r="CI26" s="23"/>
      <c r="CJ26" s="23"/>
      <c r="CK26" s="23"/>
      <c r="CL26" s="23"/>
      <c r="CM26" s="23"/>
      <c r="CQ26" s="9"/>
      <c r="CR26" s="9"/>
      <c r="CS26" s="9"/>
      <c r="CT26" s="9"/>
      <c r="CU26" s="9"/>
      <c r="CV26" s="9"/>
      <c r="CW26" s="9"/>
      <c r="CX26" s="9"/>
      <c r="CY26" s="9"/>
      <c r="CZ26" s="9"/>
      <c r="DA26" s="9"/>
      <c r="DB26" s="9"/>
      <c r="DC26" s="9"/>
      <c r="DD26" s="9"/>
      <c r="DE26" s="9"/>
      <c r="DF26" s="9"/>
      <c r="DG26" s="9"/>
      <c r="DH26" s="9"/>
      <c r="DI26" s="9"/>
      <c r="DJ26" s="9"/>
      <c r="DK26" s="9"/>
      <c r="DL26" s="9"/>
      <c r="DM26" s="9"/>
      <c r="DN26" s="9"/>
    </row>
    <row r="27" spans="2:118" x14ac:dyDescent="0.25">
      <c r="B27" t="s">
        <v>76</v>
      </c>
      <c r="C27">
        <v>0</v>
      </c>
      <c r="D27">
        <v>0</v>
      </c>
      <c r="E27">
        <v>0</v>
      </c>
      <c r="F27">
        <v>143</v>
      </c>
      <c r="G27">
        <v>0</v>
      </c>
      <c r="H27">
        <v>9</v>
      </c>
      <c r="I27">
        <v>1</v>
      </c>
      <c r="J27">
        <v>0</v>
      </c>
      <c r="K27">
        <v>0</v>
      </c>
      <c r="L27">
        <v>0</v>
      </c>
      <c r="M27">
        <v>0</v>
      </c>
      <c r="N27">
        <v>0</v>
      </c>
      <c r="O27">
        <v>0</v>
      </c>
      <c r="P27">
        <v>0</v>
      </c>
      <c r="Q27">
        <v>0</v>
      </c>
      <c r="R27">
        <v>0</v>
      </c>
      <c r="S27">
        <v>153</v>
      </c>
    </row>
    <row r="33" spans="1:118" x14ac:dyDescent="0.25">
      <c r="V33" t="str">
        <f>A34</f>
        <v xml:space="preserve">Klebsiella pneumoniae  </v>
      </c>
      <c r="AT33" t="str">
        <f>A34</f>
        <v xml:space="preserve">Klebsiella pneumoniae  </v>
      </c>
      <c r="BR33" t="str">
        <f>A34</f>
        <v xml:space="preserve">Klebsiella pneumoniae  </v>
      </c>
    </row>
    <row r="34" spans="1:118" s="1" customFormat="1" ht="18.75" x14ac:dyDescent="0.25">
      <c r="A34" s="1" t="s">
        <v>74</v>
      </c>
      <c r="B34" s="1" t="s">
        <v>0</v>
      </c>
      <c r="C34" s="1">
        <v>1.5625E-2</v>
      </c>
      <c r="D34" s="1">
        <v>3.125E-2</v>
      </c>
      <c r="E34" s="1">
        <v>6.25E-2</v>
      </c>
      <c r="F34" s="1">
        <v>0.125</v>
      </c>
      <c r="G34" s="1">
        <v>0.25</v>
      </c>
      <c r="H34" s="1">
        <v>0.5</v>
      </c>
      <c r="I34" s="1">
        <v>1</v>
      </c>
      <c r="J34" s="1">
        <v>2</v>
      </c>
      <c r="K34" s="1">
        <v>4</v>
      </c>
      <c r="L34" s="1">
        <v>8</v>
      </c>
      <c r="M34" s="1">
        <v>16</v>
      </c>
      <c r="N34" s="1">
        <v>32</v>
      </c>
      <c r="O34" s="1">
        <v>64</v>
      </c>
      <c r="P34" s="1">
        <v>128</v>
      </c>
      <c r="Q34" s="1">
        <v>256</v>
      </c>
      <c r="R34" s="1">
        <v>512</v>
      </c>
      <c r="S34" s="1" t="s">
        <v>1</v>
      </c>
      <c r="V34" s="1" t="s">
        <v>0</v>
      </c>
      <c r="W34" s="1" t="str">
        <f>B35</f>
        <v>Ampicillin</v>
      </c>
      <c r="X34" s="1" t="str">
        <f>B36</f>
        <v>Ampicillin/ Sulbactam</v>
      </c>
      <c r="Y34" s="1" t="str">
        <f>B37</f>
        <v>Piperacillin</v>
      </c>
      <c r="Z34" s="1" t="str">
        <f>B38</f>
        <v>Piperacillin/ Tazobactam</v>
      </c>
      <c r="AA34" s="1" t="str">
        <f>B39</f>
        <v>Aztreonam</v>
      </c>
      <c r="AB34" s="1" t="str">
        <f>B40</f>
        <v>Cefotaxim</v>
      </c>
      <c r="AC34" s="1" t="str">
        <f>B41</f>
        <v>Ceftazidim</v>
      </c>
      <c r="AD34" s="1" t="str">
        <f>B42</f>
        <v>Cefuroxim</v>
      </c>
      <c r="AE34" s="1" t="str">
        <f>B43</f>
        <v>Imipenem</v>
      </c>
      <c r="AF34" s="1" t="str">
        <f>B44</f>
        <v>Meropenem</v>
      </c>
      <c r="AG34" s="1" t="str">
        <f>B45</f>
        <v>Colistin</v>
      </c>
      <c r="AH34" s="1" t="str">
        <f>B46</f>
        <v>Amikacin</v>
      </c>
      <c r="AI34" s="1" t="str">
        <f>B47</f>
        <v>Gentamicin</v>
      </c>
      <c r="AJ34" s="1" t="str">
        <f>B48</f>
        <v>Tobramycin</v>
      </c>
      <c r="AK34" s="1" t="str">
        <f>B49</f>
        <v>Fosfomycin</v>
      </c>
      <c r="AL34" s="1" t="str">
        <f>B50</f>
        <v>Cotrimoxazol</v>
      </c>
      <c r="AM34" s="1" t="str">
        <f>B51</f>
        <v>Ciprofloxacin</v>
      </c>
      <c r="AN34" s="1" t="str">
        <f>B52</f>
        <v>Levofloxacin</v>
      </c>
      <c r="AO34" s="1" t="str">
        <f>B53</f>
        <v>Moxifloxacin</v>
      </c>
      <c r="AP34" s="1" t="str">
        <f>B54</f>
        <v>Doxycyclin</v>
      </c>
      <c r="AQ34" s="1" t="str">
        <f>B55</f>
        <v>Tigecyclin</v>
      </c>
      <c r="AT34" s="1" t="s">
        <v>0</v>
      </c>
      <c r="AU34" s="23" t="str">
        <f t="shared" ref="AU34" si="35">W34</f>
        <v>Ampicillin</v>
      </c>
      <c r="AV34" s="23" t="str">
        <f t="shared" ref="AV34" si="36">X34</f>
        <v>Ampicillin/ Sulbactam</v>
      </c>
      <c r="AW34" s="23" t="str">
        <f t="shared" ref="AW34" si="37">Y34</f>
        <v>Piperacillin</v>
      </c>
      <c r="AX34" s="23" t="str">
        <f t="shared" ref="AX34" si="38">Z34</f>
        <v>Piperacillin/ Tazobactam</v>
      </c>
      <c r="AY34" s="23" t="str">
        <f t="shared" ref="AY34" si="39">AA34</f>
        <v>Aztreonam</v>
      </c>
      <c r="AZ34" s="23" t="str">
        <f t="shared" ref="AZ34" si="40">AB34</f>
        <v>Cefotaxim</v>
      </c>
      <c r="BA34" s="23" t="str">
        <f t="shared" ref="BA34" si="41">AC34</f>
        <v>Ceftazidim</v>
      </c>
      <c r="BB34" s="23" t="str">
        <f t="shared" ref="BB34" si="42">AD34</f>
        <v>Cefuroxim</v>
      </c>
      <c r="BC34" s="23" t="str">
        <f t="shared" ref="BC34" si="43">AE34</f>
        <v>Imipenem</v>
      </c>
      <c r="BD34" s="23" t="str">
        <f t="shared" ref="BD34" si="44">AF34</f>
        <v>Meropenem</v>
      </c>
      <c r="BE34" s="23" t="str">
        <f t="shared" ref="BE34" si="45">AG34</f>
        <v>Colistin</v>
      </c>
      <c r="BF34" s="23" t="str">
        <f t="shared" ref="BF34" si="46">AH34</f>
        <v>Amikacin</v>
      </c>
      <c r="BG34" s="23" t="str">
        <f t="shared" ref="BG34" si="47">AI34</f>
        <v>Gentamicin</v>
      </c>
      <c r="BH34" s="23" t="str">
        <f t="shared" ref="BH34" si="48">AJ34</f>
        <v>Tobramycin</v>
      </c>
      <c r="BI34" s="23" t="str">
        <f t="shared" ref="BI34" si="49">AK34</f>
        <v>Fosfomycin</v>
      </c>
      <c r="BJ34" s="23" t="str">
        <f t="shared" ref="BJ34" si="50">AL34</f>
        <v>Cotrimoxazol</v>
      </c>
      <c r="BK34" s="23" t="str">
        <f t="shared" ref="BK34" si="51">AM34</f>
        <v>Ciprofloxacin</v>
      </c>
      <c r="BL34" s="23" t="str">
        <f t="shared" ref="BL34" si="52">AN34</f>
        <v>Levofloxacin</v>
      </c>
      <c r="BM34" s="23" t="str">
        <f t="shared" ref="BM34" si="53">AO34</f>
        <v>Moxifloxacin</v>
      </c>
      <c r="BN34" s="23" t="str">
        <f t="shared" ref="BN34" si="54">AP34</f>
        <v>Doxycyclin</v>
      </c>
      <c r="BO34" s="23" t="str">
        <f t="shared" ref="BO34" si="55">AQ34</f>
        <v>Tigecyclin</v>
      </c>
      <c r="BR34" s="1" t="s">
        <v>0</v>
      </c>
      <c r="BS34" s="1" t="str">
        <f t="shared" ref="BS34" si="56">W34</f>
        <v>Ampicillin</v>
      </c>
      <c r="BT34" s="1" t="str">
        <f t="shared" ref="BT34" si="57">X34</f>
        <v>Ampicillin/ Sulbactam</v>
      </c>
      <c r="BU34" s="1" t="str">
        <f t="shared" ref="BU34" si="58">Y34</f>
        <v>Piperacillin</v>
      </c>
      <c r="BV34" s="1" t="str">
        <f t="shared" ref="BV34" si="59">Z34</f>
        <v>Piperacillin/ Tazobactam</v>
      </c>
      <c r="BW34" s="1" t="str">
        <f t="shared" ref="BW34" si="60">AA34</f>
        <v>Aztreonam</v>
      </c>
      <c r="BX34" s="1" t="str">
        <f t="shared" ref="BX34" si="61">AB34</f>
        <v>Cefotaxim</v>
      </c>
      <c r="BY34" s="1" t="str">
        <f t="shared" ref="BY34" si="62">AC34</f>
        <v>Ceftazidim</v>
      </c>
      <c r="BZ34" s="1" t="str">
        <f t="shared" ref="BZ34" si="63">AD34</f>
        <v>Cefuroxim</v>
      </c>
      <c r="CA34" s="1" t="str">
        <f t="shared" ref="CA34" si="64">AE34</f>
        <v>Imipenem</v>
      </c>
      <c r="CB34" s="1" t="str">
        <f t="shared" ref="CB34" si="65">AF34</f>
        <v>Meropenem</v>
      </c>
      <c r="CC34" s="1" t="str">
        <f t="shared" ref="CC34" si="66">AG34</f>
        <v>Colistin</v>
      </c>
      <c r="CD34" s="1" t="str">
        <f t="shared" ref="CD34" si="67">AH34</f>
        <v>Amikacin</v>
      </c>
      <c r="CE34" s="1" t="str">
        <f t="shared" ref="CE34" si="68">AI34</f>
        <v>Gentamicin</v>
      </c>
      <c r="CF34" s="1" t="str">
        <f t="shared" ref="CF34" si="69">AJ34</f>
        <v>Tobramycin</v>
      </c>
      <c r="CG34" s="1" t="str">
        <f t="shared" ref="CG34" si="70">AK34</f>
        <v>Fosfomycin</v>
      </c>
      <c r="CH34" s="1" t="str">
        <f t="shared" ref="CH34" si="71">AL34</f>
        <v>Cotrimoxazol</v>
      </c>
      <c r="CI34" s="1" t="str">
        <f t="shared" ref="CI34" si="72">AM34</f>
        <v>Ciprofloxacin</v>
      </c>
      <c r="CJ34" s="1" t="str">
        <f t="shared" ref="CJ34" si="73">AN34</f>
        <v>Levofloxacin</v>
      </c>
      <c r="CK34" s="1" t="str">
        <f t="shared" ref="CK34" si="74">AO34</f>
        <v>Moxifloxacin</v>
      </c>
      <c r="CL34" s="1" t="str">
        <f t="shared" ref="CL34" si="75">AP34</f>
        <v>Doxycyclin</v>
      </c>
      <c r="CM34" s="1" t="str">
        <f t="shared" ref="CM34" si="76">AQ34</f>
        <v>Tigecyclin</v>
      </c>
      <c r="CQ34" s="10"/>
      <c r="CR34" s="11" t="s">
        <v>36</v>
      </c>
      <c r="CS34" s="11" t="s">
        <v>41</v>
      </c>
      <c r="CT34" s="11" t="s">
        <v>42</v>
      </c>
      <c r="CU34" s="11" t="s">
        <v>43</v>
      </c>
      <c r="CV34" s="11" t="s">
        <v>44</v>
      </c>
      <c r="CW34" s="11" t="s">
        <v>45</v>
      </c>
      <c r="CX34" s="11" t="s">
        <v>46</v>
      </c>
      <c r="CY34" s="11" t="s">
        <v>59</v>
      </c>
      <c r="CZ34" s="11" t="s">
        <v>47</v>
      </c>
      <c r="DA34" s="11" t="s">
        <v>48</v>
      </c>
      <c r="DB34" s="11" t="s">
        <v>49</v>
      </c>
      <c r="DC34" s="11" t="s">
        <v>50</v>
      </c>
      <c r="DD34" s="11" t="s">
        <v>51</v>
      </c>
      <c r="DE34" s="11" t="s">
        <v>52</v>
      </c>
      <c r="DF34" s="11" t="s">
        <v>53</v>
      </c>
      <c r="DG34" s="11" t="s">
        <v>54</v>
      </c>
      <c r="DH34" s="11" t="s">
        <v>55</v>
      </c>
      <c r="DI34" s="11" t="s">
        <v>56</v>
      </c>
      <c r="DJ34" s="11" t="s">
        <v>57</v>
      </c>
      <c r="DK34" s="11" t="s">
        <v>58</v>
      </c>
      <c r="DL34" s="11" t="s">
        <v>60</v>
      </c>
      <c r="DM34" s="9"/>
      <c r="DN34" s="9"/>
    </row>
    <row r="35" spans="1:118" s="1" customFormat="1" ht="18.75" x14ac:dyDescent="0.25">
      <c r="B35" s="1" t="s">
        <v>2</v>
      </c>
      <c r="C35" s="2">
        <v>0</v>
      </c>
      <c r="D35" s="2">
        <v>0</v>
      </c>
      <c r="E35" s="2">
        <v>0</v>
      </c>
      <c r="F35" s="2">
        <v>0</v>
      </c>
      <c r="G35" s="2">
        <v>0</v>
      </c>
      <c r="H35" s="2">
        <v>0</v>
      </c>
      <c r="I35" s="2">
        <v>0</v>
      </c>
      <c r="J35" s="2">
        <v>0</v>
      </c>
      <c r="K35" s="2">
        <v>0</v>
      </c>
      <c r="L35" s="2">
        <v>0</v>
      </c>
      <c r="M35" s="3">
        <v>6</v>
      </c>
      <c r="N35" s="3">
        <v>7</v>
      </c>
      <c r="O35" s="3">
        <v>21</v>
      </c>
      <c r="P35" s="3">
        <v>0</v>
      </c>
      <c r="Q35" s="3">
        <v>0</v>
      </c>
      <c r="R35" s="3">
        <v>0</v>
      </c>
      <c r="S35" s="1">
        <v>34</v>
      </c>
      <c r="V35" s="1">
        <v>1.5625E-2</v>
      </c>
      <c r="W35" s="2">
        <f>C35</f>
        <v>0</v>
      </c>
      <c r="X35" s="2">
        <f>C36</f>
        <v>0</v>
      </c>
      <c r="Y35" s="2">
        <f>C37</f>
        <v>0</v>
      </c>
      <c r="Z35" s="2">
        <f>C38</f>
        <v>0</v>
      </c>
      <c r="AA35" s="2">
        <f>C39</f>
        <v>0</v>
      </c>
      <c r="AB35" s="2">
        <f>C40</f>
        <v>0</v>
      </c>
      <c r="AC35" s="2">
        <f>C41</f>
        <v>0</v>
      </c>
      <c r="AD35" s="4">
        <f>C42</f>
        <v>0</v>
      </c>
      <c r="AE35" s="2">
        <f>C43</f>
        <v>0</v>
      </c>
      <c r="AF35" s="2">
        <f>C44</f>
        <v>0</v>
      </c>
      <c r="AG35" s="2">
        <f>C45</f>
        <v>0</v>
      </c>
      <c r="AH35" s="2">
        <f>C46</f>
        <v>0</v>
      </c>
      <c r="AI35" s="2">
        <f>C47</f>
        <v>0</v>
      </c>
      <c r="AJ35" s="2">
        <f>C48</f>
        <v>0</v>
      </c>
      <c r="AK35" s="2">
        <f>C49</f>
        <v>0</v>
      </c>
      <c r="AL35" s="2">
        <f>C50</f>
        <v>0</v>
      </c>
      <c r="AM35" s="2">
        <f>C51</f>
        <v>0</v>
      </c>
      <c r="AN35" s="2">
        <f>C52</f>
        <v>0</v>
      </c>
      <c r="AO35" s="2">
        <f>C53</f>
        <v>0</v>
      </c>
      <c r="AP35" s="1">
        <f>C54</f>
        <v>0</v>
      </c>
      <c r="AQ35" s="40">
        <f>C55</f>
        <v>0</v>
      </c>
      <c r="AT35" s="1">
        <v>1.4999999999999999E-2</v>
      </c>
      <c r="AU35" s="24">
        <f t="shared" ref="AU35" si="77">PRODUCT(W35*100*1/W51)</f>
        <v>0</v>
      </c>
      <c r="AV35" s="24">
        <f t="shared" ref="AV35" si="78">PRODUCT(X35*100*1/X51)</f>
        <v>0</v>
      </c>
      <c r="AW35" s="24">
        <f t="shared" ref="AW35" si="79">PRODUCT(Y35*100*1/Y51)</f>
        <v>0</v>
      </c>
      <c r="AX35" s="24">
        <f t="shared" ref="AX35" si="80">PRODUCT(Z35*100*1/Z51)</f>
        <v>0</v>
      </c>
      <c r="AY35" s="24">
        <f t="shared" ref="AY35" si="81">PRODUCT(AA35*100*1/AA51)</f>
        <v>0</v>
      </c>
      <c r="AZ35" s="24">
        <f t="shared" ref="AZ35" si="82">PRODUCT(AB35*100*1/AB51)</f>
        <v>0</v>
      </c>
      <c r="BA35" s="24">
        <f t="shared" ref="BA35" si="83">PRODUCT(AC35*100*1/AC51)</f>
        <v>0</v>
      </c>
      <c r="BB35" s="25">
        <f t="shared" ref="BB35" si="84">PRODUCT(AD35*100*1/AD51)</f>
        <v>0</v>
      </c>
      <c r="BC35" s="24">
        <f t="shared" ref="BC35" si="85">PRODUCT(AE35*100*1/AE51)</f>
        <v>0</v>
      </c>
      <c r="BD35" s="24">
        <f t="shared" ref="BD35" si="86">PRODUCT(AF35*100*1/AF51)</f>
        <v>0</v>
      </c>
      <c r="BE35" s="24">
        <f t="shared" ref="BE35" si="87">PRODUCT(AG35*100*1/AG51)</f>
        <v>0</v>
      </c>
      <c r="BF35" s="24">
        <f t="shared" ref="BF35" si="88">PRODUCT(AH35*100*1/AH51)</f>
        <v>0</v>
      </c>
      <c r="BG35" s="24">
        <f t="shared" ref="BG35" si="89">PRODUCT(AI35*100*1/AI51)</f>
        <v>0</v>
      </c>
      <c r="BH35" s="24">
        <f t="shared" ref="BH35" si="90">PRODUCT(AJ35*100*1/AJ51)</f>
        <v>0</v>
      </c>
      <c r="BI35" s="24">
        <f t="shared" ref="BI35" si="91">PRODUCT(AK35*100*1/AK51)</f>
        <v>0</v>
      </c>
      <c r="BJ35" s="24">
        <f t="shared" ref="BJ35" si="92">PRODUCT(AL35*100*1/AL51)</f>
        <v>0</v>
      </c>
      <c r="BK35" s="24">
        <f t="shared" ref="BK35" si="93">PRODUCT(AM35*100*1/AM51)</f>
        <v>0</v>
      </c>
      <c r="BL35" s="24">
        <f t="shared" ref="BL35" si="94">PRODUCT(AN35*100*1/AN51)</f>
        <v>0</v>
      </c>
      <c r="BM35" s="24">
        <f t="shared" ref="BM35" si="95">PRODUCT(AO35*100*1/AO51)</f>
        <v>0</v>
      </c>
      <c r="BN35" s="23">
        <f t="shared" ref="BN35" si="96">PRODUCT(AP35*100*1/AP51)</f>
        <v>0</v>
      </c>
      <c r="BO35" s="36">
        <f t="shared" ref="BO35" si="97">PRODUCT(AQ35*100*1/AQ51)</f>
        <v>0</v>
      </c>
      <c r="BR35" s="1">
        <v>1.4999999999999999E-2</v>
      </c>
      <c r="BS35" s="24">
        <f t="shared" ref="BS35" si="98">AU35</f>
        <v>0</v>
      </c>
      <c r="BT35" s="24">
        <f t="shared" ref="BT35" si="99">AV35</f>
        <v>0</v>
      </c>
      <c r="BU35" s="24">
        <f t="shared" ref="BU35" si="100">AW35</f>
        <v>0</v>
      </c>
      <c r="BV35" s="24">
        <f t="shared" ref="BV35" si="101">AX35</f>
        <v>0</v>
      </c>
      <c r="BW35" s="24">
        <f t="shared" ref="BW35" si="102">AY35</f>
        <v>0</v>
      </c>
      <c r="BX35" s="24">
        <f t="shared" ref="BX35" si="103">AZ35</f>
        <v>0</v>
      </c>
      <c r="BY35" s="24">
        <f t="shared" ref="BY35" si="104">BA35</f>
        <v>0</v>
      </c>
      <c r="BZ35" s="25">
        <f t="shared" ref="BZ35" si="105">BB35</f>
        <v>0</v>
      </c>
      <c r="CA35" s="24">
        <f t="shared" ref="CA35" si="106">BC35</f>
        <v>0</v>
      </c>
      <c r="CB35" s="24">
        <f t="shared" ref="CB35" si="107">BD35</f>
        <v>0</v>
      </c>
      <c r="CC35" s="24">
        <f t="shared" ref="CC35" si="108">BE35</f>
        <v>0</v>
      </c>
      <c r="CD35" s="24">
        <f t="shared" ref="CD35" si="109">BF35</f>
        <v>0</v>
      </c>
      <c r="CE35" s="24">
        <f t="shared" ref="CE35" si="110">BG35</f>
        <v>0</v>
      </c>
      <c r="CF35" s="24">
        <f t="shared" ref="CF35" si="111">BH35</f>
        <v>0</v>
      </c>
      <c r="CG35" s="24">
        <f t="shared" ref="CG35" si="112">BI35</f>
        <v>0</v>
      </c>
      <c r="CH35" s="24">
        <f t="shared" ref="CH35" si="113">BJ35</f>
        <v>0</v>
      </c>
      <c r="CI35" s="24">
        <f t="shared" ref="CI35" si="114">BK35</f>
        <v>0</v>
      </c>
      <c r="CJ35" s="24">
        <f t="shared" ref="CJ35" si="115">BL35</f>
        <v>0</v>
      </c>
      <c r="CK35" s="24">
        <f t="shared" ref="CK35" si="116">BM35</f>
        <v>0</v>
      </c>
      <c r="CL35" s="23">
        <f t="shared" ref="CL35" si="117">BN35</f>
        <v>0</v>
      </c>
      <c r="CM35" s="36">
        <f t="shared" ref="CM35" si="118">BO35</f>
        <v>0</v>
      </c>
      <c r="CN35" s="5"/>
      <c r="CQ35" s="11" t="s">
        <v>37</v>
      </c>
      <c r="CR35" s="14">
        <f>S35</f>
        <v>34</v>
      </c>
      <c r="CS35" s="14">
        <f>S36</f>
        <v>38</v>
      </c>
      <c r="CT35" s="14">
        <f>S37</f>
        <v>39</v>
      </c>
      <c r="CU35" s="14">
        <f>S38</f>
        <v>39</v>
      </c>
      <c r="CV35" s="14">
        <f>S39</f>
        <v>38</v>
      </c>
      <c r="CW35" s="14">
        <f>S40</f>
        <v>39</v>
      </c>
      <c r="CX35" s="14">
        <f>S41</f>
        <v>39</v>
      </c>
      <c r="CY35" s="14">
        <f>S42</f>
        <v>38</v>
      </c>
      <c r="CZ35" s="14">
        <f>S43</f>
        <v>39</v>
      </c>
      <c r="DA35" s="14">
        <f>S44</f>
        <v>39</v>
      </c>
      <c r="DB35" s="14">
        <f>S45</f>
        <v>38</v>
      </c>
      <c r="DC35" s="14">
        <f>S46</f>
        <v>38</v>
      </c>
      <c r="DD35" s="14">
        <f>S47</f>
        <v>39</v>
      </c>
      <c r="DE35" s="14">
        <f>S48</f>
        <v>38</v>
      </c>
      <c r="DF35" s="14">
        <f>S49</f>
        <v>39</v>
      </c>
      <c r="DG35" s="14">
        <f>S50</f>
        <v>38</v>
      </c>
      <c r="DH35" s="14">
        <f>S51</f>
        <v>39</v>
      </c>
      <c r="DI35" s="14">
        <f>S52</f>
        <v>38</v>
      </c>
      <c r="DJ35" s="14">
        <f>S53</f>
        <v>38</v>
      </c>
      <c r="DK35" s="14">
        <f>S54</f>
        <v>38</v>
      </c>
      <c r="DL35" s="14">
        <f>S55</f>
        <v>38</v>
      </c>
      <c r="DM35" s="9"/>
      <c r="DN35" s="9"/>
    </row>
    <row r="36" spans="1:118" s="1" customFormat="1" ht="18.75" x14ac:dyDescent="0.25">
      <c r="B36" s="1" t="s">
        <v>3</v>
      </c>
      <c r="C36" s="2">
        <v>0</v>
      </c>
      <c r="D36" s="2">
        <v>0</v>
      </c>
      <c r="E36" s="2">
        <v>0</v>
      </c>
      <c r="F36" s="2">
        <v>0</v>
      </c>
      <c r="G36" s="2">
        <v>0</v>
      </c>
      <c r="H36" s="2">
        <v>0</v>
      </c>
      <c r="I36" s="2">
        <v>7</v>
      </c>
      <c r="J36" s="2">
        <v>6</v>
      </c>
      <c r="K36" s="2">
        <v>3</v>
      </c>
      <c r="L36" s="2">
        <v>5</v>
      </c>
      <c r="M36" s="3">
        <v>2</v>
      </c>
      <c r="N36" s="3">
        <v>1</v>
      </c>
      <c r="O36" s="3">
        <v>14</v>
      </c>
      <c r="P36" s="3">
        <v>0</v>
      </c>
      <c r="Q36" s="3">
        <v>0</v>
      </c>
      <c r="R36" s="3">
        <v>0</v>
      </c>
      <c r="S36" s="1">
        <v>38</v>
      </c>
      <c r="V36" s="1">
        <v>3.125E-2</v>
      </c>
      <c r="W36" s="2">
        <f>D35</f>
        <v>0</v>
      </c>
      <c r="X36" s="2">
        <f>D36</f>
        <v>0</v>
      </c>
      <c r="Y36" s="2">
        <f>D37</f>
        <v>0</v>
      </c>
      <c r="Z36" s="2">
        <f>D38</f>
        <v>0</v>
      </c>
      <c r="AA36" s="2">
        <f>D39</f>
        <v>0</v>
      </c>
      <c r="AB36" s="2">
        <f>D40</f>
        <v>19</v>
      </c>
      <c r="AC36" s="2">
        <f>D41</f>
        <v>0</v>
      </c>
      <c r="AD36" s="4">
        <f>D42</f>
        <v>0</v>
      </c>
      <c r="AE36" s="2">
        <f>D43</f>
        <v>0</v>
      </c>
      <c r="AF36" s="2">
        <f>D44</f>
        <v>1</v>
      </c>
      <c r="AG36" s="2">
        <f>D45</f>
        <v>0</v>
      </c>
      <c r="AH36" s="2">
        <f>D46</f>
        <v>0</v>
      </c>
      <c r="AI36" s="2">
        <f>D47</f>
        <v>0</v>
      </c>
      <c r="AJ36" s="2">
        <f>D48</f>
        <v>0</v>
      </c>
      <c r="AK36" s="2">
        <f>D49</f>
        <v>0</v>
      </c>
      <c r="AL36" s="2">
        <f>D50</f>
        <v>0</v>
      </c>
      <c r="AM36" s="2">
        <f>D51</f>
        <v>5</v>
      </c>
      <c r="AN36" s="2">
        <f>D52</f>
        <v>22</v>
      </c>
      <c r="AO36" s="2">
        <f>D53</f>
        <v>1</v>
      </c>
      <c r="AP36" s="1">
        <f>D54</f>
        <v>0</v>
      </c>
      <c r="AQ36" s="40">
        <f>D55</f>
        <v>3</v>
      </c>
      <c r="AT36" s="1">
        <v>3.1E-2</v>
      </c>
      <c r="AU36" s="24">
        <f t="shared" ref="AU36" si="119">PRODUCT(W36*100*1/W51)</f>
        <v>0</v>
      </c>
      <c r="AV36" s="24">
        <f t="shared" ref="AV36" si="120">PRODUCT(X36*100*1/X51)</f>
        <v>0</v>
      </c>
      <c r="AW36" s="24">
        <f t="shared" ref="AW36" si="121">PRODUCT(Y36*100*1/Y51)</f>
        <v>0</v>
      </c>
      <c r="AX36" s="24">
        <f t="shared" ref="AX36" si="122">PRODUCT(Z36*100*1/Z51)</f>
        <v>0</v>
      </c>
      <c r="AY36" s="24">
        <f t="shared" ref="AY36" si="123">PRODUCT(AA36*100*1/AA51)</f>
        <v>0</v>
      </c>
      <c r="AZ36" s="24">
        <f t="shared" ref="AZ36" si="124">PRODUCT(AB36*100*1/AB51)</f>
        <v>48.717948717948715</v>
      </c>
      <c r="BA36" s="24">
        <f t="shared" ref="BA36" si="125">PRODUCT(AC36*100*1/AC51)</f>
        <v>0</v>
      </c>
      <c r="BB36" s="25">
        <f t="shared" ref="BB36" si="126">PRODUCT(AD36*100*1/AD51)</f>
        <v>0</v>
      </c>
      <c r="BC36" s="24">
        <f t="shared" ref="BC36" si="127">PRODUCT(AE36*100*1/AE51)</f>
        <v>0</v>
      </c>
      <c r="BD36" s="24">
        <f t="shared" ref="BD36" si="128">PRODUCT(AF36*100*1/AF51)</f>
        <v>2.5641025641025643</v>
      </c>
      <c r="BE36" s="24">
        <f t="shared" ref="BE36" si="129">PRODUCT(AG36*100*1/AG51)</f>
        <v>0</v>
      </c>
      <c r="BF36" s="24">
        <f t="shared" ref="BF36" si="130">PRODUCT(AH36*100*1/AH51)</f>
        <v>0</v>
      </c>
      <c r="BG36" s="24">
        <f t="shared" ref="BG36" si="131">PRODUCT(AI36*100*1/AI51)</f>
        <v>0</v>
      </c>
      <c r="BH36" s="24">
        <f t="shared" ref="BH36" si="132">PRODUCT(AJ36*100*1/AJ51)</f>
        <v>0</v>
      </c>
      <c r="BI36" s="24">
        <f t="shared" ref="BI36" si="133">PRODUCT(AK36*100*1/AK51)</f>
        <v>0</v>
      </c>
      <c r="BJ36" s="24">
        <f t="shared" ref="BJ36" si="134">PRODUCT(AL36*100*1/AL51)</f>
        <v>0</v>
      </c>
      <c r="BK36" s="24">
        <f t="shared" ref="BK36" si="135">PRODUCT(AM36*100*1/AM51)</f>
        <v>12.820512820512821</v>
      </c>
      <c r="BL36" s="24">
        <f t="shared" ref="BL36" si="136">PRODUCT(AN36*100*1/AN51)</f>
        <v>57.89473684210526</v>
      </c>
      <c r="BM36" s="24">
        <f t="shared" ref="BM36" si="137">PRODUCT(AO36*100*1/AO51)</f>
        <v>2.6315789473684212</v>
      </c>
      <c r="BN36" s="23">
        <f t="shared" ref="BN36" si="138">PRODUCT(AP36*100*1/AP51)</f>
        <v>0</v>
      </c>
      <c r="BO36" s="36">
        <f t="shared" ref="BO36" si="139">PRODUCT(AQ36*100*1/AQ51)</f>
        <v>7.8947368421052628</v>
      </c>
      <c r="BR36" s="1">
        <v>3.1E-2</v>
      </c>
      <c r="BS36" s="24">
        <f t="shared" ref="BS36" si="140">AU35+AU36</f>
        <v>0</v>
      </c>
      <c r="BT36" s="24">
        <f t="shared" ref="BT36" si="141">AV35+AV36</f>
        <v>0</v>
      </c>
      <c r="BU36" s="24">
        <f t="shared" ref="BU36" si="142">AW35+AW36</f>
        <v>0</v>
      </c>
      <c r="BV36" s="24">
        <f t="shared" ref="BV36" si="143">AX35+AX36</f>
        <v>0</v>
      </c>
      <c r="BW36" s="24">
        <f t="shared" ref="BW36" si="144">AY35+AY36</f>
        <v>0</v>
      </c>
      <c r="BX36" s="24">
        <f t="shared" ref="BX36" si="145">AZ35+AZ36</f>
        <v>48.717948717948715</v>
      </c>
      <c r="BY36" s="24">
        <f t="shared" ref="BY36" si="146">BA35+BA36</f>
        <v>0</v>
      </c>
      <c r="BZ36" s="25">
        <f t="shared" ref="BZ36" si="147">BB35+BB36</f>
        <v>0</v>
      </c>
      <c r="CA36" s="24">
        <f t="shared" ref="CA36" si="148">BC35+BC36</f>
        <v>0</v>
      </c>
      <c r="CB36" s="24">
        <f t="shared" ref="CB36" si="149">BD35+BD36</f>
        <v>2.5641025641025643</v>
      </c>
      <c r="CC36" s="24">
        <f t="shared" ref="CC36" si="150">BE35+BE36</f>
        <v>0</v>
      </c>
      <c r="CD36" s="24">
        <f t="shared" ref="CD36" si="151">BF35+BF36</f>
        <v>0</v>
      </c>
      <c r="CE36" s="24">
        <f t="shared" ref="CE36" si="152">BG35+BG36</f>
        <v>0</v>
      </c>
      <c r="CF36" s="24">
        <f t="shared" ref="CF36" si="153">BH35+BH36</f>
        <v>0</v>
      </c>
      <c r="CG36" s="24">
        <f t="shared" ref="CG36" si="154">BI35+BI36</f>
        <v>0</v>
      </c>
      <c r="CH36" s="24">
        <f t="shared" ref="CH36" si="155">BJ35+BJ36</f>
        <v>0</v>
      </c>
      <c r="CI36" s="24">
        <f t="shared" ref="CI36" si="156">BK35+BK36</f>
        <v>12.820512820512821</v>
      </c>
      <c r="CJ36" s="24">
        <f t="shared" ref="CJ36" si="157">BL35+BL36</f>
        <v>57.89473684210526</v>
      </c>
      <c r="CK36" s="24">
        <f t="shared" ref="CK36" si="158">BM35+BM36</f>
        <v>2.6315789473684212</v>
      </c>
      <c r="CL36" s="23">
        <f t="shared" ref="CL36" si="159">BN35+BN36</f>
        <v>0</v>
      </c>
      <c r="CM36" s="36">
        <f t="shared" ref="CM36" si="160">BO35+BO36</f>
        <v>7.8947368421052628</v>
      </c>
      <c r="CN36" s="5"/>
      <c r="CQ36" s="11" t="s">
        <v>38</v>
      </c>
      <c r="CR36" s="12">
        <f>BS44</f>
        <v>0</v>
      </c>
      <c r="CS36" s="12">
        <f>BT44</f>
        <v>55.263157894736835</v>
      </c>
      <c r="CT36" s="12">
        <f>BU44</f>
        <v>43.589743589743591</v>
      </c>
      <c r="CU36" s="12">
        <f>BV44</f>
        <v>69.230769230769241</v>
      </c>
      <c r="CV36" s="12">
        <f>BW41</f>
        <v>81.578947368421055</v>
      </c>
      <c r="CW36" s="12">
        <f>BX41</f>
        <v>79.487179487179489</v>
      </c>
      <c r="CX36" s="12">
        <f>BY41</f>
        <v>69.230769230769241</v>
      </c>
      <c r="CY36" s="12">
        <f>BZ44</f>
        <v>71.05263157894737</v>
      </c>
      <c r="CZ36" s="12">
        <f>CA42</f>
        <v>97.435897435897431</v>
      </c>
      <c r="DA36" s="12">
        <f>CB42</f>
        <v>97.435897435897459</v>
      </c>
      <c r="DB36" s="12">
        <f>CC42</f>
        <v>97.368421052631561</v>
      </c>
      <c r="DC36" s="12">
        <f>CD44</f>
        <v>97.368421052631575</v>
      </c>
      <c r="DD36" s="12">
        <f>CE42</f>
        <v>97.435897435897445</v>
      </c>
      <c r="DE36" s="12">
        <f>CF42</f>
        <v>84.21052631578948</v>
      </c>
      <c r="DF36" s="12">
        <f>CG46</f>
        <v>74.358974358974365</v>
      </c>
      <c r="DG36" s="12">
        <f>CH42</f>
        <v>68.421052631578945</v>
      </c>
      <c r="DH36" s="12">
        <f>CI39</f>
        <v>76.923076923076934</v>
      </c>
      <c r="DI36" s="12">
        <f>CJ40</f>
        <v>86.84210526315789</v>
      </c>
      <c r="DJ36" s="12">
        <f>CK39</f>
        <v>55.263157894736842</v>
      </c>
      <c r="DK36" s="12"/>
      <c r="DL36" s="12"/>
      <c r="DM36" s="9"/>
      <c r="DN36" s="9"/>
    </row>
    <row r="37" spans="1:118" s="1" customFormat="1" ht="18.75" x14ac:dyDescent="0.25">
      <c r="B37" s="1" t="s">
        <v>4</v>
      </c>
      <c r="C37" s="2">
        <v>0</v>
      </c>
      <c r="D37" s="2">
        <v>0</v>
      </c>
      <c r="E37" s="2">
        <v>0</v>
      </c>
      <c r="F37" s="2">
        <v>0</v>
      </c>
      <c r="G37" s="2">
        <v>0</v>
      </c>
      <c r="H37" s="2">
        <v>0</v>
      </c>
      <c r="I37" s="2">
        <v>0</v>
      </c>
      <c r="J37" s="2">
        <v>4</v>
      </c>
      <c r="K37" s="2">
        <v>5</v>
      </c>
      <c r="L37" s="2">
        <v>8</v>
      </c>
      <c r="M37" s="3">
        <v>1</v>
      </c>
      <c r="N37" s="3">
        <v>1</v>
      </c>
      <c r="O37" s="3">
        <v>0</v>
      </c>
      <c r="P37" s="3">
        <v>19</v>
      </c>
      <c r="Q37" s="3">
        <v>0</v>
      </c>
      <c r="R37" s="3">
        <v>1</v>
      </c>
      <c r="S37" s="1">
        <v>39</v>
      </c>
      <c r="V37" s="1">
        <v>6.25E-2</v>
      </c>
      <c r="W37" s="2">
        <f>E35</f>
        <v>0</v>
      </c>
      <c r="X37" s="2">
        <f>E36</f>
        <v>0</v>
      </c>
      <c r="Y37" s="2">
        <f>E37</f>
        <v>0</v>
      </c>
      <c r="Z37" s="2">
        <f>E38</f>
        <v>0</v>
      </c>
      <c r="AA37" s="2">
        <f>E39</f>
        <v>0</v>
      </c>
      <c r="AB37" s="2">
        <f>E40</f>
        <v>0</v>
      </c>
      <c r="AC37" s="2">
        <f>E41</f>
        <v>0</v>
      </c>
      <c r="AD37" s="4">
        <f>E42</f>
        <v>0</v>
      </c>
      <c r="AE37" s="2">
        <f>E43</f>
        <v>12</v>
      </c>
      <c r="AF37" s="2">
        <f>E44</f>
        <v>34</v>
      </c>
      <c r="AG37" s="2">
        <f>E45</f>
        <v>0</v>
      </c>
      <c r="AH37" s="2">
        <f>E46</f>
        <v>0</v>
      </c>
      <c r="AI37" s="2">
        <f>E47</f>
        <v>2</v>
      </c>
      <c r="AJ37" s="2">
        <f>E48</f>
        <v>0</v>
      </c>
      <c r="AK37" s="2">
        <f>E49</f>
        <v>0</v>
      </c>
      <c r="AL37" s="2">
        <f>E50</f>
        <v>21</v>
      </c>
      <c r="AM37" s="2">
        <f>E51</f>
        <v>17</v>
      </c>
      <c r="AN37" s="2">
        <f>E52</f>
        <v>0</v>
      </c>
      <c r="AO37" s="2">
        <f>E53</f>
        <v>1</v>
      </c>
      <c r="AP37" s="1">
        <f>E54</f>
        <v>0</v>
      </c>
      <c r="AQ37" s="40">
        <f>E55</f>
        <v>0</v>
      </c>
      <c r="AT37" s="1">
        <v>6.2E-2</v>
      </c>
      <c r="AU37" s="24">
        <f t="shared" ref="AU37" si="161">PRODUCT(W37*100*1/W51)</f>
        <v>0</v>
      </c>
      <c r="AV37" s="24">
        <f t="shared" ref="AV37" si="162">PRODUCT(X37*100*1/X51)</f>
        <v>0</v>
      </c>
      <c r="AW37" s="24">
        <f t="shared" ref="AW37" si="163">PRODUCT(Y37*100*1/Y51)</f>
        <v>0</v>
      </c>
      <c r="AX37" s="24">
        <f t="shared" ref="AX37" si="164">PRODUCT(Z37*100*1/Z51)</f>
        <v>0</v>
      </c>
      <c r="AY37" s="24">
        <f t="shared" ref="AY37" si="165">PRODUCT(AA37*100*1/AA51)</f>
        <v>0</v>
      </c>
      <c r="AZ37" s="24">
        <f t="shared" ref="AZ37" si="166">PRODUCT(AB37*100*1/AB51)</f>
        <v>0</v>
      </c>
      <c r="BA37" s="24">
        <f t="shared" ref="BA37" si="167">PRODUCT(AC37*100*1/AC51)</f>
        <v>0</v>
      </c>
      <c r="BB37" s="25">
        <f t="shared" ref="BB37" si="168">PRODUCT(AD37*100*1/AD51)</f>
        <v>0</v>
      </c>
      <c r="BC37" s="24">
        <f t="shared" ref="BC37" si="169">PRODUCT(AE37*100*1/AE51)</f>
        <v>30.76923076923077</v>
      </c>
      <c r="BD37" s="24">
        <f t="shared" ref="BD37" si="170">PRODUCT(AF37*100*1/AF51)</f>
        <v>87.179487179487182</v>
      </c>
      <c r="BE37" s="24">
        <f t="shared" ref="BE37" si="171">PRODUCT(AG37*100*1/AG51)</f>
        <v>0</v>
      </c>
      <c r="BF37" s="24">
        <f t="shared" ref="BF37" si="172">PRODUCT(AH37*100*1/AH51)</f>
        <v>0</v>
      </c>
      <c r="BG37" s="24">
        <f t="shared" ref="BG37" si="173">PRODUCT(AI37*100*1/AI51)</f>
        <v>5.1282051282051286</v>
      </c>
      <c r="BH37" s="24">
        <f t="shared" ref="BH37" si="174">PRODUCT(AJ37*100*1/AJ51)</f>
        <v>0</v>
      </c>
      <c r="BI37" s="24">
        <f t="shared" ref="BI37" si="175">PRODUCT(AK37*100*1/AK51)</f>
        <v>0</v>
      </c>
      <c r="BJ37" s="24">
        <f t="shared" ref="BJ37" si="176">PRODUCT(AL37*100*1/AL51)</f>
        <v>55.263157894736842</v>
      </c>
      <c r="BK37" s="24">
        <f t="shared" ref="BK37" si="177">PRODUCT(AM37*100*1/AM51)</f>
        <v>43.589743589743591</v>
      </c>
      <c r="BL37" s="24">
        <f t="shared" ref="BL37" si="178">PRODUCT(AN37*100*1/AN51)</f>
        <v>0</v>
      </c>
      <c r="BM37" s="24">
        <f t="shared" ref="BM37" si="179">PRODUCT(AO37*100*1/AO51)</f>
        <v>2.6315789473684212</v>
      </c>
      <c r="BN37" s="23">
        <f t="shared" ref="BN37" si="180">PRODUCT(AP37*100*1/AP51)</f>
        <v>0</v>
      </c>
      <c r="BO37" s="36">
        <f t="shared" ref="BO37" si="181">PRODUCT(AQ37*100*1/AQ51)</f>
        <v>0</v>
      </c>
      <c r="BR37" s="1">
        <v>6.2E-2</v>
      </c>
      <c r="BS37" s="24">
        <f t="shared" ref="BS37" si="182">AU35+AU36+AU37</f>
        <v>0</v>
      </c>
      <c r="BT37" s="24">
        <f t="shared" ref="BT37" si="183">AV35+AV36+AV37</f>
        <v>0</v>
      </c>
      <c r="BU37" s="24">
        <f t="shared" ref="BU37" si="184">AW35+AW36+AW37</f>
        <v>0</v>
      </c>
      <c r="BV37" s="24">
        <f t="shared" ref="BV37" si="185">AX35+AX36+AX37</f>
        <v>0</v>
      </c>
      <c r="BW37" s="24">
        <f t="shared" ref="BW37" si="186">AY35+AY36+AY37</f>
        <v>0</v>
      </c>
      <c r="BX37" s="24">
        <f t="shared" ref="BX37" si="187">AZ35+AZ36+AZ37</f>
        <v>48.717948717948715</v>
      </c>
      <c r="BY37" s="24">
        <f t="shared" ref="BY37" si="188">BA35+BA36+BA37</f>
        <v>0</v>
      </c>
      <c r="BZ37" s="25">
        <f t="shared" ref="BZ37" si="189">BB35+BB36+BB37</f>
        <v>0</v>
      </c>
      <c r="CA37" s="24">
        <f t="shared" ref="CA37" si="190">BC35+BC36+BC37</f>
        <v>30.76923076923077</v>
      </c>
      <c r="CB37" s="24">
        <f t="shared" ref="CB37" si="191">BD35+BD36+BD37</f>
        <v>89.743589743589752</v>
      </c>
      <c r="CC37" s="24">
        <f t="shared" ref="CC37" si="192">BE35+BE36+BE37</f>
        <v>0</v>
      </c>
      <c r="CD37" s="24">
        <f t="shared" ref="CD37" si="193">BF35+BF36+BF37</f>
        <v>0</v>
      </c>
      <c r="CE37" s="24">
        <f t="shared" ref="CE37" si="194">BG35+BG36+BG37</f>
        <v>5.1282051282051286</v>
      </c>
      <c r="CF37" s="24">
        <f t="shared" ref="CF37" si="195">BH35+BH36+BH37</f>
        <v>0</v>
      </c>
      <c r="CG37" s="24">
        <f t="shared" ref="CG37" si="196">BI35+BI36+BI37</f>
        <v>0</v>
      </c>
      <c r="CH37" s="24">
        <f t="shared" ref="CH37" si="197">BJ35+BJ36+BJ37</f>
        <v>55.263157894736842</v>
      </c>
      <c r="CI37" s="24">
        <f t="shared" ref="CI37" si="198">BK35+BK36+BK37</f>
        <v>56.410256410256409</v>
      </c>
      <c r="CJ37" s="24">
        <f t="shared" ref="CJ37" si="199">BL35+BL36+BL37</f>
        <v>57.89473684210526</v>
      </c>
      <c r="CK37" s="24">
        <f t="shared" ref="CK37" si="200">BM35+BM36+BM37</f>
        <v>5.2631578947368425</v>
      </c>
      <c r="CL37" s="23">
        <f t="shared" ref="CL37" si="201">BN35+BN36+BN37</f>
        <v>0</v>
      </c>
      <c r="CM37" s="36">
        <f t="shared" ref="CM37" si="202">BO35+BO36+BO37</f>
        <v>7.8947368421052628</v>
      </c>
      <c r="CN37" s="5"/>
      <c r="CQ37" s="11" t="s">
        <v>39</v>
      </c>
      <c r="CR37" s="12"/>
      <c r="CS37" s="12"/>
      <c r="CT37" s="12"/>
      <c r="CU37" s="12"/>
      <c r="CV37" s="12">
        <f>BW43-BW41</f>
        <v>0</v>
      </c>
      <c r="CW37" s="12">
        <f>SUM(BX42,-BX41)</f>
        <v>0</v>
      </c>
      <c r="CX37" s="13">
        <f>SUM(BY42-BY41)</f>
        <v>0</v>
      </c>
      <c r="CY37" s="12"/>
      <c r="CZ37" s="12">
        <f>CA43-CA42</f>
        <v>0</v>
      </c>
      <c r="DA37" s="12">
        <f>CB44-CB42</f>
        <v>0</v>
      </c>
      <c r="DB37" s="12"/>
      <c r="DC37" s="12"/>
      <c r="DD37" s="12"/>
      <c r="DE37" s="12"/>
      <c r="DF37" s="12"/>
      <c r="DG37" s="12">
        <f>CH43-CH42</f>
        <v>2.6315789473684248</v>
      </c>
      <c r="DH37" s="12">
        <f>CI40-CI39</f>
        <v>5.1282051282051242</v>
      </c>
      <c r="DI37" s="12">
        <f>CJ41-CJ40</f>
        <v>5.2631578947368496</v>
      </c>
      <c r="DJ37" s="12"/>
      <c r="DK37" s="12"/>
      <c r="DL37" s="12"/>
      <c r="DM37" s="9"/>
      <c r="DN37" s="9"/>
    </row>
    <row r="38" spans="1:118" s="1" customFormat="1" ht="18.75" x14ac:dyDescent="0.25">
      <c r="B38" s="1" t="s">
        <v>5</v>
      </c>
      <c r="C38" s="2">
        <v>0</v>
      </c>
      <c r="D38" s="2">
        <v>0</v>
      </c>
      <c r="E38" s="2">
        <v>0</v>
      </c>
      <c r="F38" s="2">
        <v>0</v>
      </c>
      <c r="G38" s="2">
        <v>4</v>
      </c>
      <c r="H38" s="2">
        <v>0</v>
      </c>
      <c r="I38" s="2">
        <v>8</v>
      </c>
      <c r="J38" s="2">
        <v>7</v>
      </c>
      <c r="K38" s="2">
        <v>4</v>
      </c>
      <c r="L38" s="2">
        <v>4</v>
      </c>
      <c r="M38" s="3">
        <v>1</v>
      </c>
      <c r="N38" s="3">
        <v>1</v>
      </c>
      <c r="O38" s="3">
        <v>0</v>
      </c>
      <c r="P38" s="3">
        <v>10</v>
      </c>
      <c r="Q38" s="3">
        <v>0</v>
      </c>
      <c r="R38" s="3">
        <v>0</v>
      </c>
      <c r="S38" s="1">
        <v>39</v>
      </c>
      <c r="V38" s="1">
        <v>0.125</v>
      </c>
      <c r="W38" s="2">
        <f>F35</f>
        <v>0</v>
      </c>
      <c r="X38" s="2">
        <f>F36</f>
        <v>0</v>
      </c>
      <c r="Y38" s="2">
        <f>F37</f>
        <v>0</v>
      </c>
      <c r="Z38" s="2">
        <f>F38</f>
        <v>0</v>
      </c>
      <c r="AA38" s="2">
        <f>F39</f>
        <v>28</v>
      </c>
      <c r="AB38" s="2">
        <f>F40</f>
        <v>5</v>
      </c>
      <c r="AC38" s="2">
        <f>F41</f>
        <v>22</v>
      </c>
      <c r="AD38" s="4">
        <f>F42</f>
        <v>0</v>
      </c>
      <c r="AE38" s="2">
        <f>F43</f>
        <v>1</v>
      </c>
      <c r="AF38" s="2">
        <f>F44</f>
        <v>0</v>
      </c>
      <c r="AG38" s="2">
        <f>F45</f>
        <v>1</v>
      </c>
      <c r="AH38" s="2">
        <f>F46</f>
        <v>0</v>
      </c>
      <c r="AI38" s="2">
        <f>F47</f>
        <v>0</v>
      </c>
      <c r="AJ38" s="2">
        <f>F48</f>
        <v>0</v>
      </c>
      <c r="AK38" s="2">
        <f>F49</f>
        <v>0</v>
      </c>
      <c r="AL38" s="2">
        <f>F50</f>
        <v>0</v>
      </c>
      <c r="AM38" s="2">
        <f>F51</f>
        <v>4</v>
      </c>
      <c r="AN38" s="2">
        <f>F52</f>
        <v>3</v>
      </c>
      <c r="AO38" s="2">
        <f>F53</f>
        <v>16</v>
      </c>
      <c r="AP38" s="1">
        <f>F54</f>
        <v>0</v>
      </c>
      <c r="AQ38" s="40">
        <f>F55</f>
        <v>21</v>
      </c>
      <c r="AT38" s="1">
        <v>0.125</v>
      </c>
      <c r="AU38" s="24">
        <f t="shared" ref="AU38" si="203">PRODUCT(W38*100*1/W51)</f>
        <v>0</v>
      </c>
      <c r="AV38" s="24">
        <f t="shared" ref="AV38" si="204">PRODUCT(X38*100*1/X51)</f>
        <v>0</v>
      </c>
      <c r="AW38" s="24">
        <f t="shared" ref="AW38" si="205">PRODUCT(Y38*100*1/Y51)</f>
        <v>0</v>
      </c>
      <c r="AX38" s="24">
        <f t="shared" ref="AX38" si="206">PRODUCT(Z38*100*1/Z51)</f>
        <v>0</v>
      </c>
      <c r="AY38" s="24">
        <f t="shared" ref="AY38" si="207">PRODUCT(AA38*100*1/AA51)</f>
        <v>73.684210526315795</v>
      </c>
      <c r="AZ38" s="24">
        <f t="shared" ref="AZ38" si="208">PRODUCT(AB38*100*1/AB51)</f>
        <v>12.820512820512821</v>
      </c>
      <c r="BA38" s="24">
        <f t="shared" ref="BA38" si="209">PRODUCT(AC38*100*1/AC51)</f>
        <v>56.410256410256409</v>
      </c>
      <c r="BB38" s="25">
        <f t="shared" ref="BB38" si="210">PRODUCT(AD38*100*1/AD51)</f>
        <v>0</v>
      </c>
      <c r="BC38" s="24">
        <f t="shared" ref="BC38" si="211">PRODUCT(AE38*100*1/AE51)</f>
        <v>2.5641025641025643</v>
      </c>
      <c r="BD38" s="24">
        <f t="shared" ref="BD38" si="212">PRODUCT(AF38*100*1/AF51)</f>
        <v>0</v>
      </c>
      <c r="BE38" s="24">
        <f t="shared" ref="BE38" si="213">PRODUCT(AG38*100*1/AG51)</f>
        <v>2.6315789473684212</v>
      </c>
      <c r="BF38" s="24">
        <f t="shared" ref="BF38" si="214">PRODUCT(AH38*100*1/AH51)</f>
        <v>0</v>
      </c>
      <c r="BG38" s="24">
        <f t="shared" ref="BG38" si="215">PRODUCT(AI38*100*1/AI51)</f>
        <v>0</v>
      </c>
      <c r="BH38" s="24">
        <f t="shared" ref="BH38" si="216">PRODUCT(AJ38*100*1/AJ51)</f>
        <v>0</v>
      </c>
      <c r="BI38" s="24">
        <f t="shared" ref="BI38" si="217">PRODUCT(AK38*100*1/AK51)</f>
        <v>0</v>
      </c>
      <c r="BJ38" s="24">
        <f t="shared" ref="BJ38" si="218">PRODUCT(AL38*100*1/AL51)</f>
        <v>0</v>
      </c>
      <c r="BK38" s="24">
        <f t="shared" ref="BK38" si="219">PRODUCT(AM38*100*1/AM51)</f>
        <v>10.256410256410257</v>
      </c>
      <c r="BL38" s="24">
        <f t="shared" ref="BL38" si="220">PRODUCT(AN38*100*1/AN51)</f>
        <v>7.8947368421052628</v>
      </c>
      <c r="BM38" s="24">
        <f t="shared" ref="BM38" si="221">PRODUCT(AO38*100*1/AO51)</f>
        <v>42.10526315789474</v>
      </c>
      <c r="BN38" s="23">
        <f t="shared" ref="BN38" si="222">PRODUCT(AP38*100*1/AP51)</f>
        <v>0</v>
      </c>
      <c r="BO38" s="36">
        <f t="shared" ref="BO38" si="223">PRODUCT(AQ38*100*1/AQ51)</f>
        <v>55.263157894736842</v>
      </c>
      <c r="BR38" s="1">
        <v>0.125</v>
      </c>
      <c r="BS38" s="24">
        <f t="shared" ref="BS38" si="224">AU35+AU36+AU37+AU38</f>
        <v>0</v>
      </c>
      <c r="BT38" s="24">
        <f t="shared" ref="BT38" si="225">AV35+AV36+AV37+AV38</f>
        <v>0</v>
      </c>
      <c r="BU38" s="24">
        <f t="shared" ref="BU38" si="226">AW35+AW36+AW37+AW38</f>
        <v>0</v>
      </c>
      <c r="BV38" s="24">
        <f t="shared" ref="BV38" si="227">AX35+AX36+AX37+AX38</f>
        <v>0</v>
      </c>
      <c r="BW38" s="24">
        <f t="shared" ref="BW38" si="228">AY35+AY36+AY37+AY38</f>
        <v>73.684210526315795</v>
      </c>
      <c r="BX38" s="24">
        <f t="shared" ref="BX38" si="229">AZ35+AZ36+AZ37+AZ38</f>
        <v>61.538461538461533</v>
      </c>
      <c r="BY38" s="24">
        <f t="shared" ref="BY38" si="230">BA35+BA36+BA37+BA38</f>
        <v>56.410256410256409</v>
      </c>
      <c r="BZ38" s="25">
        <f t="shared" ref="BZ38" si="231">BB35+BB36+BB37+BB38</f>
        <v>0</v>
      </c>
      <c r="CA38" s="24">
        <f t="shared" ref="CA38" si="232">BC35+BC36+BC37+BC38</f>
        <v>33.333333333333336</v>
      </c>
      <c r="CB38" s="24">
        <f t="shared" ref="CB38" si="233">BD35+BD36+BD37+BD38</f>
        <v>89.743589743589752</v>
      </c>
      <c r="CC38" s="24">
        <f t="shared" ref="CC38" si="234">BE35+BE36+BE37+BE38</f>
        <v>2.6315789473684212</v>
      </c>
      <c r="CD38" s="24">
        <f t="shared" ref="CD38" si="235">BF35+BF36+BF37+BF38</f>
        <v>0</v>
      </c>
      <c r="CE38" s="24">
        <f t="shared" ref="CE38" si="236">BG35+BG36+BG37+BG38</f>
        <v>5.1282051282051286</v>
      </c>
      <c r="CF38" s="24">
        <f t="shared" ref="CF38" si="237">BH35+BH36+BH37+BH38</f>
        <v>0</v>
      </c>
      <c r="CG38" s="24">
        <f t="shared" ref="CG38" si="238">BI35+BI36+BI37+BI38</f>
        <v>0</v>
      </c>
      <c r="CH38" s="24">
        <f t="shared" ref="CH38" si="239">BJ35+BJ36+BJ37+BJ38</f>
        <v>55.263157894736842</v>
      </c>
      <c r="CI38" s="24">
        <f t="shared" ref="CI38" si="240">BK35+BK36+BK37+BK38</f>
        <v>66.666666666666671</v>
      </c>
      <c r="CJ38" s="24">
        <f t="shared" ref="CJ38" si="241">BL35+BL36+BL37+BL38</f>
        <v>65.78947368421052</v>
      </c>
      <c r="CK38" s="24">
        <f t="shared" ref="CK38" si="242">BM35+BM36+BM37+BM38</f>
        <v>47.368421052631582</v>
      </c>
      <c r="CL38" s="23">
        <f t="shared" ref="CL38" si="243">BN35+BN36+BN37+BN38</f>
        <v>0</v>
      </c>
      <c r="CM38" s="36">
        <f t="shared" ref="CM38" si="244">BO35+BO36+BO37+BO38</f>
        <v>63.157894736842103</v>
      </c>
      <c r="CN38" s="5"/>
      <c r="CQ38" s="11" t="s">
        <v>40</v>
      </c>
      <c r="CR38" s="12">
        <f>BS50-CR36</f>
        <v>100</v>
      </c>
      <c r="CS38" s="12">
        <f>BT50-CS36</f>
        <v>44.736842105263165</v>
      </c>
      <c r="CT38" s="12">
        <f>BU50-BU44</f>
        <v>56.410256410256409</v>
      </c>
      <c r="CU38" s="12">
        <f>BV50-BV44</f>
        <v>30.769230769230788</v>
      </c>
      <c r="CV38" s="12">
        <f>BW50-CV37-CV36</f>
        <v>18.421052631578945</v>
      </c>
      <c r="CW38" s="12">
        <f>BX50-BX42</f>
        <v>20.512820512820511</v>
      </c>
      <c r="CX38" s="12">
        <f>BY50-BY42</f>
        <v>30.769230769230774</v>
      </c>
      <c r="CY38" s="12">
        <f>BZ50-BZ44</f>
        <v>28.947368421052644</v>
      </c>
      <c r="CZ38" s="12">
        <f>CA50-CA43</f>
        <v>2.5641025641025692</v>
      </c>
      <c r="DA38" s="12">
        <f>CB50-CB44</f>
        <v>2.5641025641025692</v>
      </c>
      <c r="DB38" s="12">
        <f>CC50-CC42</f>
        <v>2.6315789473684248</v>
      </c>
      <c r="DC38" s="12">
        <f>CD50-CD44</f>
        <v>2.6315789473684248</v>
      </c>
      <c r="DD38" s="12">
        <f>CE50-CE42</f>
        <v>2.5641025641025692</v>
      </c>
      <c r="DE38" s="12">
        <f>CF50-CF42</f>
        <v>15.789473684210535</v>
      </c>
      <c r="DF38" s="12">
        <f>CG50-CG46</f>
        <v>25.641025641025649</v>
      </c>
      <c r="DG38" s="12">
        <f>CH50-CH43</f>
        <v>28.94736842105263</v>
      </c>
      <c r="DH38" s="12">
        <f>CI50-CI40</f>
        <v>17.948717948717942</v>
      </c>
      <c r="DI38" s="12">
        <f>CJ50-CJ41</f>
        <v>7.8947368421052744</v>
      </c>
      <c r="DJ38" s="12">
        <f>CK50-CK39</f>
        <v>44.736842105263158</v>
      </c>
      <c r="DK38" s="12"/>
      <c r="DL38" s="12"/>
      <c r="DM38" s="9"/>
      <c r="DN38" s="9"/>
    </row>
    <row r="39" spans="1:118" s="1" customFormat="1" x14ac:dyDescent="0.25">
      <c r="B39" s="1" t="s">
        <v>6</v>
      </c>
      <c r="C39" s="2">
        <v>0</v>
      </c>
      <c r="D39" s="2">
        <v>0</v>
      </c>
      <c r="E39" s="2">
        <v>0</v>
      </c>
      <c r="F39" s="2">
        <v>28</v>
      </c>
      <c r="G39" s="2">
        <v>0</v>
      </c>
      <c r="H39" s="2">
        <v>3</v>
      </c>
      <c r="I39" s="2">
        <v>0</v>
      </c>
      <c r="J39" s="4">
        <v>0</v>
      </c>
      <c r="K39" s="4">
        <v>0</v>
      </c>
      <c r="L39" s="3">
        <v>0</v>
      </c>
      <c r="M39" s="3">
        <v>2</v>
      </c>
      <c r="N39" s="3">
        <v>5</v>
      </c>
      <c r="O39" s="3">
        <v>0</v>
      </c>
      <c r="P39" s="3">
        <v>0</v>
      </c>
      <c r="Q39" s="3">
        <v>0</v>
      </c>
      <c r="R39" s="3">
        <v>0</v>
      </c>
      <c r="S39" s="1">
        <v>38</v>
      </c>
      <c r="V39" s="1">
        <v>0.25</v>
      </c>
      <c r="W39" s="2">
        <f>G35</f>
        <v>0</v>
      </c>
      <c r="X39" s="2">
        <f>G36</f>
        <v>0</v>
      </c>
      <c r="Y39" s="2">
        <f>G37</f>
        <v>0</v>
      </c>
      <c r="Z39" s="2">
        <f>G38</f>
        <v>4</v>
      </c>
      <c r="AA39" s="2">
        <f>G39</f>
        <v>0</v>
      </c>
      <c r="AB39" s="2">
        <f>G40</f>
        <v>3</v>
      </c>
      <c r="AC39" s="2">
        <f>G41</f>
        <v>0</v>
      </c>
      <c r="AD39" s="4">
        <f>G42</f>
        <v>0</v>
      </c>
      <c r="AE39" s="2">
        <f>G43</f>
        <v>19</v>
      </c>
      <c r="AF39" s="2">
        <f>G44</f>
        <v>1</v>
      </c>
      <c r="AG39" s="2">
        <f>G45</f>
        <v>21</v>
      </c>
      <c r="AH39" s="2">
        <f>G46</f>
        <v>16</v>
      </c>
      <c r="AI39" s="2">
        <f>G47</f>
        <v>32</v>
      </c>
      <c r="AJ39" s="2">
        <f>G48</f>
        <v>21</v>
      </c>
      <c r="AK39" s="2">
        <f>G49</f>
        <v>0</v>
      </c>
      <c r="AL39" s="2">
        <f>G50</f>
        <v>4</v>
      </c>
      <c r="AM39" s="2">
        <f>G51</f>
        <v>4</v>
      </c>
      <c r="AN39" s="2">
        <f>G52</f>
        <v>2</v>
      </c>
      <c r="AO39" s="2">
        <f>G53</f>
        <v>3</v>
      </c>
      <c r="AP39" s="1">
        <f>G54</f>
        <v>0</v>
      </c>
      <c r="AQ39" s="40">
        <f>G55</f>
        <v>9</v>
      </c>
      <c r="AT39" s="1">
        <v>0.25</v>
      </c>
      <c r="AU39" s="24">
        <f t="shared" ref="AU39" si="245">PRODUCT(W39*100*1/W51)</f>
        <v>0</v>
      </c>
      <c r="AV39" s="24">
        <f t="shared" ref="AV39" si="246">PRODUCT(X39*100*1/X51)</f>
        <v>0</v>
      </c>
      <c r="AW39" s="24">
        <f t="shared" ref="AW39" si="247">PRODUCT(Y39*100*1/Y51)</f>
        <v>0</v>
      </c>
      <c r="AX39" s="24">
        <f t="shared" ref="AX39" si="248">PRODUCT(Z39*100*1/Z51)</f>
        <v>10.256410256410257</v>
      </c>
      <c r="AY39" s="24">
        <f t="shared" ref="AY39" si="249">PRODUCT(AA39*100*1/AA51)</f>
        <v>0</v>
      </c>
      <c r="AZ39" s="24">
        <f t="shared" ref="AZ39" si="250">PRODUCT(AB39*100*1/AB51)</f>
        <v>7.6923076923076925</v>
      </c>
      <c r="BA39" s="24">
        <f t="shared" ref="BA39" si="251">PRODUCT(AC39*100*1/AC51)</f>
        <v>0</v>
      </c>
      <c r="BB39" s="25">
        <f t="shared" ref="BB39" si="252">PRODUCT(AD39*100*1/AD51)</f>
        <v>0</v>
      </c>
      <c r="BC39" s="24">
        <f t="shared" ref="BC39" si="253">PRODUCT(AE39*100*1/AE51)</f>
        <v>48.717948717948715</v>
      </c>
      <c r="BD39" s="24">
        <f t="shared" ref="BD39" si="254">PRODUCT(AF39*100*1/AF51)</f>
        <v>2.5641025641025643</v>
      </c>
      <c r="BE39" s="24">
        <f t="shared" ref="BE39" si="255">PRODUCT(AG39*100*1/AG51)</f>
        <v>55.263157894736842</v>
      </c>
      <c r="BF39" s="24">
        <f t="shared" ref="BF39" si="256">PRODUCT(AH39*100*1/AH51)</f>
        <v>42.10526315789474</v>
      </c>
      <c r="BG39" s="24">
        <f t="shared" ref="BG39" si="257">PRODUCT(AI39*100*1/AI51)</f>
        <v>82.051282051282058</v>
      </c>
      <c r="BH39" s="24">
        <f t="shared" ref="BH39" si="258">PRODUCT(AJ39*100*1/AJ51)</f>
        <v>55.263157894736842</v>
      </c>
      <c r="BI39" s="24">
        <f t="shared" ref="BI39" si="259">PRODUCT(AK39*100*1/AK51)</f>
        <v>0</v>
      </c>
      <c r="BJ39" s="24">
        <f t="shared" ref="BJ39" si="260">PRODUCT(AL39*100*1/AL51)</f>
        <v>10.526315789473685</v>
      </c>
      <c r="BK39" s="24">
        <f t="shared" ref="BK39" si="261">PRODUCT(AM39*100*1/AM51)</f>
        <v>10.256410256410257</v>
      </c>
      <c r="BL39" s="24">
        <f t="shared" ref="BL39" si="262">PRODUCT(AN39*100*1/AN51)</f>
        <v>5.2631578947368425</v>
      </c>
      <c r="BM39" s="24">
        <f t="shared" ref="BM39" si="263">PRODUCT(AO39*100*1/AO51)</f>
        <v>7.8947368421052628</v>
      </c>
      <c r="BN39" s="23">
        <f t="shared" ref="BN39" si="264">PRODUCT(AP39*100*1/AP51)</f>
        <v>0</v>
      </c>
      <c r="BO39" s="36">
        <f t="shared" ref="BO39" si="265">PRODUCT(AQ39*100*1/AQ51)</f>
        <v>23.684210526315791</v>
      </c>
      <c r="BR39" s="1">
        <v>0.25</v>
      </c>
      <c r="BS39" s="24">
        <f t="shared" ref="BS39" si="266">AU35+AU36+AU37+AU38+AU39</f>
        <v>0</v>
      </c>
      <c r="BT39" s="24">
        <f t="shared" ref="BT39" si="267">AV35+AV36+AV37+AV38+AV39</f>
        <v>0</v>
      </c>
      <c r="BU39" s="24">
        <f t="shared" ref="BU39" si="268">AW35+AW36+AW37+AW38+AW39</f>
        <v>0</v>
      </c>
      <c r="BV39" s="24">
        <f t="shared" ref="BV39" si="269">AX35+AX36+AX37+AX38+AX39</f>
        <v>10.256410256410257</v>
      </c>
      <c r="BW39" s="24">
        <f t="shared" ref="BW39" si="270">AY35+AY36+AY37+AY38+AY39</f>
        <v>73.684210526315795</v>
      </c>
      <c r="BX39" s="24">
        <f t="shared" ref="BX39" si="271">AZ35+AZ36+AZ37+AZ38+AZ39</f>
        <v>69.230769230769226</v>
      </c>
      <c r="BY39" s="24">
        <f t="shared" ref="BY39" si="272">BA35+BA36+BA37+BA38+BA39</f>
        <v>56.410256410256409</v>
      </c>
      <c r="BZ39" s="25">
        <f t="shared" ref="BZ39" si="273">BB35+BB36+BB37+BB38+BB39</f>
        <v>0</v>
      </c>
      <c r="CA39" s="24">
        <f t="shared" ref="CA39" si="274">BC35+BC36+BC37+BC38+BC39</f>
        <v>82.051282051282044</v>
      </c>
      <c r="CB39" s="24">
        <f t="shared" ref="CB39" si="275">BD35+BD36+BD37+BD38+BD39</f>
        <v>92.307692307692321</v>
      </c>
      <c r="CC39" s="24">
        <f t="shared" ref="CC39" si="276">BE35+BE36+BE37+BE38+BE39</f>
        <v>57.89473684210526</v>
      </c>
      <c r="CD39" s="24">
        <f t="shared" ref="CD39" si="277">BF35+BF36+BF37+BF38+BF39</f>
        <v>42.10526315789474</v>
      </c>
      <c r="CE39" s="24">
        <f t="shared" ref="CE39" si="278">BG35+BG36+BG37+BG38+BG39</f>
        <v>87.179487179487182</v>
      </c>
      <c r="CF39" s="24">
        <f t="shared" ref="CF39" si="279">BH35+BH36+BH37+BH38+BH39</f>
        <v>55.263157894736842</v>
      </c>
      <c r="CG39" s="24">
        <f t="shared" ref="CG39" si="280">BI35+BI36+BI37+BI38+BI39</f>
        <v>0</v>
      </c>
      <c r="CH39" s="24">
        <f t="shared" ref="CH39" si="281">BJ35+BJ36+BJ37+BJ38+BJ39</f>
        <v>65.78947368421052</v>
      </c>
      <c r="CI39" s="24">
        <f t="shared" ref="CI39" si="282">BK35+BK36+BK37+BK38+BK39</f>
        <v>76.923076923076934</v>
      </c>
      <c r="CJ39" s="24">
        <f t="shared" ref="CJ39" si="283">BL35+BL36+BL37+BL38+BL39</f>
        <v>71.05263157894737</v>
      </c>
      <c r="CK39" s="24">
        <f t="shared" ref="CK39" si="284">BM35+BM36+BM37+BM38+BM39</f>
        <v>55.263157894736842</v>
      </c>
      <c r="CL39" s="23">
        <f t="shared" ref="CL39" si="285">BN35+BN36+BN37+BN38+BN39</f>
        <v>0</v>
      </c>
      <c r="CM39" s="36">
        <f t="shared" ref="CM39" si="286">BO35+BO36+BO37+BO38+BO39</f>
        <v>86.84210526315789</v>
      </c>
      <c r="CN39" s="5"/>
      <c r="CQ39" s="9"/>
      <c r="CR39" s="9"/>
      <c r="CS39" s="9"/>
      <c r="CT39" s="9"/>
      <c r="CU39" s="9"/>
      <c r="CV39" s="9"/>
      <c r="CW39" s="9"/>
      <c r="CX39" s="9"/>
      <c r="CY39" s="9"/>
      <c r="CZ39" s="9"/>
      <c r="DA39" s="9"/>
      <c r="DB39" s="9"/>
      <c r="DC39" s="9"/>
      <c r="DD39" s="9"/>
      <c r="DE39" s="9"/>
      <c r="DF39" s="9"/>
      <c r="DG39" s="9"/>
      <c r="DH39" s="9"/>
      <c r="DI39" s="9"/>
      <c r="DJ39" s="9"/>
      <c r="DK39" s="9"/>
      <c r="DL39" s="9"/>
      <c r="DM39" s="9"/>
      <c r="DN39" s="9"/>
    </row>
    <row r="40" spans="1:118" s="1" customFormat="1" x14ac:dyDescent="0.25">
      <c r="B40" s="1" t="s">
        <v>7</v>
      </c>
      <c r="C40" s="2">
        <v>0</v>
      </c>
      <c r="D40" s="2">
        <v>19</v>
      </c>
      <c r="E40" s="2">
        <v>0</v>
      </c>
      <c r="F40" s="2">
        <v>5</v>
      </c>
      <c r="G40" s="2">
        <v>3</v>
      </c>
      <c r="H40" s="2">
        <v>3</v>
      </c>
      <c r="I40" s="2">
        <v>1</v>
      </c>
      <c r="J40" s="4">
        <v>0</v>
      </c>
      <c r="K40" s="3">
        <v>0</v>
      </c>
      <c r="L40" s="3">
        <v>0</v>
      </c>
      <c r="M40" s="3">
        <v>7</v>
      </c>
      <c r="N40" s="3">
        <v>0</v>
      </c>
      <c r="O40" s="3">
        <v>1</v>
      </c>
      <c r="P40" s="3">
        <v>0</v>
      </c>
      <c r="Q40" s="3">
        <v>0</v>
      </c>
      <c r="R40" s="3">
        <v>0</v>
      </c>
      <c r="S40" s="1">
        <v>39</v>
      </c>
      <c r="V40" s="1">
        <v>0.5</v>
      </c>
      <c r="W40" s="2">
        <f>H35</f>
        <v>0</v>
      </c>
      <c r="X40" s="2">
        <f>H36</f>
        <v>0</v>
      </c>
      <c r="Y40" s="2">
        <f>H37</f>
        <v>0</v>
      </c>
      <c r="Z40" s="2">
        <f>H38</f>
        <v>0</v>
      </c>
      <c r="AA40" s="2">
        <f>H39</f>
        <v>3</v>
      </c>
      <c r="AB40" s="2">
        <f>H40</f>
        <v>3</v>
      </c>
      <c r="AC40" s="2">
        <f>H41</f>
        <v>4</v>
      </c>
      <c r="AD40" s="4">
        <f>H42</f>
        <v>2</v>
      </c>
      <c r="AE40" s="2">
        <f>H43</f>
        <v>3</v>
      </c>
      <c r="AF40" s="2">
        <f>H44</f>
        <v>1</v>
      </c>
      <c r="AG40" s="2">
        <f>H45</f>
        <v>10</v>
      </c>
      <c r="AH40" s="2">
        <f>H46</f>
        <v>0</v>
      </c>
      <c r="AI40" s="2">
        <f>H47</f>
        <v>3</v>
      </c>
      <c r="AJ40" s="2">
        <f>H48</f>
        <v>11</v>
      </c>
      <c r="AK40" s="2">
        <f>H49</f>
        <v>0</v>
      </c>
      <c r="AL40" s="2">
        <f>H50</f>
        <v>1</v>
      </c>
      <c r="AM40" s="4">
        <f>H51</f>
        <v>2</v>
      </c>
      <c r="AN40" s="2">
        <f>H52</f>
        <v>6</v>
      </c>
      <c r="AO40" s="3">
        <f>H53</f>
        <v>6</v>
      </c>
      <c r="AP40" s="1">
        <f>H54</f>
        <v>3</v>
      </c>
      <c r="AQ40" s="40">
        <f>H55</f>
        <v>3</v>
      </c>
      <c r="AT40" s="1">
        <v>0.5</v>
      </c>
      <c r="AU40" s="24">
        <f t="shared" ref="AU40" si="287">PRODUCT(W40*100*1/W51)</f>
        <v>0</v>
      </c>
      <c r="AV40" s="24">
        <f t="shared" ref="AV40" si="288">PRODUCT(X40*100*1/X51)</f>
        <v>0</v>
      </c>
      <c r="AW40" s="24">
        <f t="shared" ref="AW40" si="289">PRODUCT(Y40*100*1/Y51)</f>
        <v>0</v>
      </c>
      <c r="AX40" s="24">
        <f t="shared" ref="AX40" si="290">PRODUCT(Z40*100*1/Z51)</f>
        <v>0</v>
      </c>
      <c r="AY40" s="24">
        <f t="shared" ref="AY40" si="291">PRODUCT(AA40*100*1/AA51)</f>
        <v>7.8947368421052628</v>
      </c>
      <c r="AZ40" s="24">
        <f t="shared" ref="AZ40" si="292">PRODUCT(AB40*100*1/AB51)</f>
        <v>7.6923076923076925</v>
      </c>
      <c r="BA40" s="24">
        <f t="shared" ref="BA40" si="293">PRODUCT(AC40*100*1/AC51)</f>
        <v>10.256410256410257</v>
      </c>
      <c r="BB40" s="25">
        <f t="shared" ref="BB40" si="294">PRODUCT(AD40*100*1/AD51)</f>
        <v>5.2631578947368425</v>
      </c>
      <c r="BC40" s="24">
        <f t="shared" ref="BC40" si="295">PRODUCT(AE40*100*1/AE51)</f>
        <v>7.6923076923076925</v>
      </c>
      <c r="BD40" s="24">
        <f t="shared" ref="BD40" si="296">PRODUCT(AF40*100*1/AF51)</f>
        <v>2.5641025641025643</v>
      </c>
      <c r="BE40" s="24">
        <f t="shared" ref="BE40" si="297">PRODUCT(AG40*100*1/AG51)</f>
        <v>26.315789473684209</v>
      </c>
      <c r="BF40" s="24">
        <f t="shared" ref="BF40" si="298">PRODUCT(AH40*100*1/AH51)</f>
        <v>0</v>
      </c>
      <c r="BG40" s="24">
        <f t="shared" ref="BG40" si="299">PRODUCT(AI40*100*1/AI51)</f>
        <v>7.6923076923076925</v>
      </c>
      <c r="BH40" s="24">
        <f t="shared" ref="BH40" si="300">PRODUCT(AJ40*100*1/AJ51)</f>
        <v>28.94736842105263</v>
      </c>
      <c r="BI40" s="24">
        <f t="shared" ref="BI40" si="301">PRODUCT(AK40*100*1/AK51)</f>
        <v>0</v>
      </c>
      <c r="BJ40" s="24">
        <f t="shared" ref="BJ40" si="302">PRODUCT(AL40*100*1/AL51)</f>
        <v>2.6315789473684212</v>
      </c>
      <c r="BK40" s="25">
        <f t="shared" ref="BK40" si="303">PRODUCT(AM40*100*1/AM51)</f>
        <v>5.1282051282051286</v>
      </c>
      <c r="BL40" s="24">
        <f t="shared" ref="BL40" si="304">PRODUCT(AN40*100*1/AN51)</f>
        <v>15.789473684210526</v>
      </c>
      <c r="BM40" s="26">
        <f t="shared" ref="BM40" si="305">PRODUCT(AO40*100*1/AO51)</f>
        <v>15.789473684210526</v>
      </c>
      <c r="BN40" s="23">
        <f t="shared" ref="BN40" si="306">PRODUCT(AP40*100*1/AP51)</f>
        <v>7.8947368421052628</v>
      </c>
      <c r="BO40" s="36">
        <f t="shared" ref="BO40" si="307">PRODUCT(AQ40*100*1/AQ51)</f>
        <v>7.8947368421052628</v>
      </c>
      <c r="BR40" s="1">
        <v>0.5</v>
      </c>
      <c r="BS40" s="24">
        <f t="shared" ref="BS40" si="308">AU35+AU36+AU37+AU38+AU39+AU40</f>
        <v>0</v>
      </c>
      <c r="BT40" s="24">
        <f t="shared" ref="BT40" si="309">AV35+AV36+AV37+AV38+AV39+AV40</f>
        <v>0</v>
      </c>
      <c r="BU40" s="24">
        <f t="shared" ref="BU40" si="310">AW35+AW36+AW37+AW38+AW39+AW40</f>
        <v>0</v>
      </c>
      <c r="BV40" s="24">
        <f t="shared" ref="BV40" si="311">AX35+AX36+AX37+AX38+AX39+AX40</f>
        <v>10.256410256410257</v>
      </c>
      <c r="BW40" s="24">
        <f t="shared" ref="BW40" si="312">AY35+AY36+AY37+AY38+AY39+AY40</f>
        <v>81.578947368421055</v>
      </c>
      <c r="BX40" s="24">
        <f t="shared" ref="BX40" si="313">AZ35+AZ36+AZ37+AZ38+AZ39+AZ40</f>
        <v>76.92307692307692</v>
      </c>
      <c r="BY40" s="24">
        <f t="shared" ref="BY40" si="314">BA35+BA36+BA37+BA38+BA39+BA40</f>
        <v>66.666666666666671</v>
      </c>
      <c r="BZ40" s="25">
        <f t="shared" ref="BZ40" si="315">BB35+BB36+BB37+BB38+BB39+BB40</f>
        <v>5.2631578947368425</v>
      </c>
      <c r="CA40" s="24">
        <f t="shared" ref="CA40" si="316">BC35+BC36+BC37+BC38+BC39+BC40</f>
        <v>89.743589743589737</v>
      </c>
      <c r="CB40" s="24">
        <f t="shared" ref="CB40" si="317">BD35+BD36+BD37+BD38+BD39+BD40</f>
        <v>94.87179487179489</v>
      </c>
      <c r="CC40" s="24">
        <f t="shared" ref="CC40" si="318">BE35+BE36+BE37+BE38+BE39+BE40</f>
        <v>84.210526315789465</v>
      </c>
      <c r="CD40" s="24">
        <f t="shared" ref="CD40" si="319">BF35+BF36+BF37+BF38+BF39+BF40</f>
        <v>42.10526315789474</v>
      </c>
      <c r="CE40" s="24">
        <f t="shared" ref="CE40" si="320">BG35+BG36+BG37+BG38+BG39+BG40</f>
        <v>94.871794871794876</v>
      </c>
      <c r="CF40" s="24">
        <f t="shared" ref="CF40" si="321">BH35+BH36+BH37+BH38+BH39+BH40</f>
        <v>84.21052631578948</v>
      </c>
      <c r="CG40" s="24">
        <f t="shared" ref="CG40" si="322">BI35+BI36+BI37+BI38+BI39+BI40</f>
        <v>0</v>
      </c>
      <c r="CH40" s="24">
        <f t="shared" ref="CH40" si="323">BJ35+BJ36+BJ37+BJ38+BJ39+BJ40</f>
        <v>68.421052631578945</v>
      </c>
      <c r="CI40" s="25">
        <f t="shared" ref="CI40" si="324">BK35+BK36+BK37+BK38+BK39+BK40</f>
        <v>82.051282051282058</v>
      </c>
      <c r="CJ40" s="24">
        <f t="shared" ref="CJ40" si="325">BL35+BL36+BL37+BL38+BL39+BL40</f>
        <v>86.84210526315789</v>
      </c>
      <c r="CK40" s="26">
        <f t="shared" ref="CK40" si="326">BM35+BM36+BM37+BM38+BM39+BM40</f>
        <v>71.05263157894737</v>
      </c>
      <c r="CL40" s="23">
        <f t="shared" ref="CL40" si="327">BN35+BN36+BN37+BN38+BN39+BN40</f>
        <v>7.8947368421052628</v>
      </c>
      <c r="CM40" s="36">
        <f t="shared" ref="CM40" si="328">BO35+BO36+BO37+BO38+BO39+BO40</f>
        <v>94.73684210526315</v>
      </c>
      <c r="CN40" s="5"/>
      <c r="CQ40" s="9"/>
      <c r="CR40" s="9" t="str">
        <f>A34</f>
        <v xml:space="preserve">Klebsiella pneumoniae  </v>
      </c>
      <c r="CS40" s="9"/>
      <c r="CT40" s="9"/>
      <c r="CU40" s="9"/>
      <c r="CV40" s="9"/>
      <c r="CW40" s="9"/>
      <c r="CX40" s="9"/>
      <c r="CY40" s="9"/>
      <c r="CZ40" s="9"/>
      <c r="DA40" s="9"/>
      <c r="DB40" s="9"/>
      <c r="DC40" s="9"/>
      <c r="DD40" s="9"/>
      <c r="DE40" s="9"/>
      <c r="DF40" s="9"/>
      <c r="DG40" s="9"/>
      <c r="DH40" s="9"/>
      <c r="DI40" s="9"/>
      <c r="DJ40" s="9"/>
      <c r="DK40" s="9"/>
      <c r="DL40" s="9"/>
      <c r="DM40" s="9"/>
      <c r="DN40" s="9"/>
    </row>
    <row r="41" spans="1:118" s="1" customFormat="1" x14ac:dyDescent="0.25">
      <c r="B41" s="1" t="s">
        <v>8</v>
      </c>
      <c r="C41" s="2">
        <v>0</v>
      </c>
      <c r="D41" s="2">
        <v>0</v>
      </c>
      <c r="E41" s="2">
        <v>0</v>
      </c>
      <c r="F41" s="2">
        <v>22</v>
      </c>
      <c r="G41" s="2">
        <v>0</v>
      </c>
      <c r="H41" s="2">
        <v>4</v>
      </c>
      <c r="I41" s="2">
        <v>1</v>
      </c>
      <c r="J41" s="4">
        <v>0</v>
      </c>
      <c r="K41" s="4">
        <v>5</v>
      </c>
      <c r="L41" s="3">
        <v>1</v>
      </c>
      <c r="M41" s="3">
        <v>2</v>
      </c>
      <c r="N41" s="3">
        <v>1</v>
      </c>
      <c r="O41" s="3">
        <v>3</v>
      </c>
      <c r="P41" s="3">
        <v>0</v>
      </c>
      <c r="Q41" s="3">
        <v>0</v>
      </c>
      <c r="R41" s="3">
        <v>0</v>
      </c>
      <c r="S41" s="1">
        <v>39</v>
      </c>
      <c r="V41" s="1">
        <v>1</v>
      </c>
      <c r="W41" s="2">
        <f>I35</f>
        <v>0</v>
      </c>
      <c r="X41" s="2">
        <f>I36</f>
        <v>7</v>
      </c>
      <c r="Y41" s="2">
        <f>I37</f>
        <v>0</v>
      </c>
      <c r="Z41" s="2">
        <f>I38</f>
        <v>8</v>
      </c>
      <c r="AA41" s="2">
        <f>I39</f>
        <v>0</v>
      </c>
      <c r="AB41" s="2">
        <f>I40</f>
        <v>1</v>
      </c>
      <c r="AC41" s="2">
        <f>I41</f>
        <v>1</v>
      </c>
      <c r="AD41" s="4">
        <f>I42</f>
        <v>9</v>
      </c>
      <c r="AE41" s="2">
        <f>I43</f>
        <v>1</v>
      </c>
      <c r="AF41" s="2">
        <f>I44</f>
        <v>1</v>
      </c>
      <c r="AG41" s="2">
        <f>I45</f>
        <v>3</v>
      </c>
      <c r="AH41" s="2">
        <f>I46</f>
        <v>14</v>
      </c>
      <c r="AI41" s="2">
        <f>I47</f>
        <v>1</v>
      </c>
      <c r="AJ41" s="2">
        <f>I48</f>
        <v>0</v>
      </c>
      <c r="AK41" s="2">
        <f>I49</f>
        <v>0</v>
      </c>
      <c r="AL41" s="2">
        <f>I50</f>
        <v>0</v>
      </c>
      <c r="AM41" s="3">
        <f>I51</f>
        <v>0</v>
      </c>
      <c r="AN41" s="4">
        <f>I52</f>
        <v>2</v>
      </c>
      <c r="AO41" s="3">
        <f>I53</f>
        <v>4</v>
      </c>
      <c r="AP41" s="1">
        <f>I54</f>
        <v>19</v>
      </c>
      <c r="AQ41" s="40">
        <f>I55</f>
        <v>1</v>
      </c>
      <c r="AT41" s="1">
        <v>1</v>
      </c>
      <c r="AU41" s="24">
        <f t="shared" ref="AU41" si="329">PRODUCT(W41*100*1/W51)</f>
        <v>0</v>
      </c>
      <c r="AV41" s="24">
        <f t="shared" ref="AV41" si="330">PRODUCT(X41*100*1/X51)</f>
        <v>18.421052631578949</v>
      </c>
      <c r="AW41" s="24">
        <f t="shared" ref="AW41" si="331">PRODUCT(Y41*100*1/Y51)</f>
        <v>0</v>
      </c>
      <c r="AX41" s="24">
        <f t="shared" ref="AX41" si="332">PRODUCT(Z41*100*1/Z51)</f>
        <v>20.512820512820515</v>
      </c>
      <c r="AY41" s="24">
        <f t="shared" ref="AY41" si="333">PRODUCT(AA41*100*1/AA51)</f>
        <v>0</v>
      </c>
      <c r="AZ41" s="24">
        <f t="shared" ref="AZ41" si="334">PRODUCT(AB41*100*1/AB51)</f>
        <v>2.5641025641025643</v>
      </c>
      <c r="BA41" s="24">
        <f t="shared" ref="BA41" si="335">PRODUCT(AC41*100*1/AC51)</f>
        <v>2.5641025641025643</v>
      </c>
      <c r="BB41" s="25">
        <f t="shared" ref="BB41" si="336">PRODUCT(AD41*100*1/AD51)</f>
        <v>23.684210526315791</v>
      </c>
      <c r="BC41" s="24">
        <f t="shared" ref="BC41" si="337">PRODUCT(AE41*100*1/AE51)</f>
        <v>2.5641025641025643</v>
      </c>
      <c r="BD41" s="24">
        <f t="shared" ref="BD41" si="338">PRODUCT(AF41*100*1/AF51)</f>
        <v>2.5641025641025643</v>
      </c>
      <c r="BE41" s="24">
        <f t="shared" ref="BE41" si="339">PRODUCT(AG41*100*1/AG51)</f>
        <v>7.8947368421052628</v>
      </c>
      <c r="BF41" s="24">
        <f t="shared" ref="BF41" si="340">PRODUCT(AH41*100*1/AH51)</f>
        <v>36.842105263157897</v>
      </c>
      <c r="BG41" s="24">
        <f t="shared" ref="BG41" si="341">PRODUCT(AI41*100*1/AI51)</f>
        <v>2.5641025641025643</v>
      </c>
      <c r="BH41" s="24">
        <f t="shared" ref="BH41" si="342">PRODUCT(AJ41*100*1/AJ51)</f>
        <v>0</v>
      </c>
      <c r="BI41" s="24">
        <f t="shared" ref="BI41" si="343">PRODUCT(AK41*100*1/AK51)</f>
        <v>0</v>
      </c>
      <c r="BJ41" s="24">
        <f t="shared" ref="BJ41" si="344">PRODUCT(AL41*100*1/AL51)</f>
        <v>0</v>
      </c>
      <c r="BK41" s="26">
        <f t="shared" ref="BK41" si="345">PRODUCT(AM41*100*1/AM51)</f>
        <v>0</v>
      </c>
      <c r="BL41" s="25">
        <f t="shared" ref="BL41" si="346">PRODUCT(AN41*100*1/AN51)</f>
        <v>5.2631578947368425</v>
      </c>
      <c r="BM41" s="26">
        <f t="shared" ref="BM41" si="347">PRODUCT(AO41*100*1/AO51)</f>
        <v>10.526315789473685</v>
      </c>
      <c r="BN41" s="23">
        <f t="shared" ref="BN41" si="348">PRODUCT(AP41*100*1/AP51)</f>
        <v>50</v>
      </c>
      <c r="BO41" s="36">
        <f t="shared" ref="BO41" si="349">PRODUCT(AQ41*100*1/AQ51)</f>
        <v>2.6315789473684212</v>
      </c>
      <c r="BR41" s="1">
        <v>1</v>
      </c>
      <c r="BS41" s="24">
        <f t="shared" ref="BS41" si="350">AU35+AU36+AU37+AU38+AU39+AU40+AU41</f>
        <v>0</v>
      </c>
      <c r="BT41" s="24">
        <f t="shared" ref="BT41" si="351">AV35+AV36+AV37+AV38+AV39+AV40+AV41</f>
        <v>18.421052631578949</v>
      </c>
      <c r="BU41" s="24">
        <f t="shared" ref="BU41" si="352">AW35+AW36+AW37+AW38+AW39+AW40+AW41</f>
        <v>0</v>
      </c>
      <c r="BV41" s="24">
        <f t="shared" ref="BV41" si="353">AX35+AX36+AX37+AX38+AX39+AX40+AX41</f>
        <v>30.769230769230774</v>
      </c>
      <c r="BW41" s="24">
        <f t="shared" ref="BW41" si="354">AY35+AY36+AY37+AY38+AY39+AY40+AY41</f>
        <v>81.578947368421055</v>
      </c>
      <c r="BX41" s="24">
        <f t="shared" ref="BX41" si="355">AZ35+AZ36+AZ37+AZ38+AZ39+AZ40+AZ41</f>
        <v>79.487179487179489</v>
      </c>
      <c r="BY41" s="24">
        <f t="shared" ref="BY41" si="356">BA35+BA36+BA37+BA38+BA39+BA40+BA41</f>
        <v>69.230769230769241</v>
      </c>
      <c r="BZ41" s="25">
        <f t="shared" ref="BZ41" si="357">BB35+BB36+BB37+BB38+BB39+BB40+BB41</f>
        <v>28.947368421052634</v>
      </c>
      <c r="CA41" s="24">
        <f t="shared" ref="CA41" si="358">BC35+BC36+BC37+BC38+BC39+BC40+BC41</f>
        <v>92.307692307692307</v>
      </c>
      <c r="CB41" s="24">
        <f t="shared" ref="CB41" si="359">BD35+BD36+BD37+BD38+BD39+BD40+BD41</f>
        <v>97.435897435897459</v>
      </c>
      <c r="CC41" s="24">
        <f t="shared" ref="CC41" si="360">BE35+BE36+BE37+BE38+BE39+BE40+BE41</f>
        <v>92.105263157894726</v>
      </c>
      <c r="CD41" s="24">
        <f t="shared" ref="CD41" si="361">BF35+BF36+BF37+BF38+BF39+BF40+BF41</f>
        <v>78.94736842105263</v>
      </c>
      <c r="CE41" s="24">
        <f t="shared" ref="CE41" si="362">BG35+BG36+BG37+BG38+BG39+BG40+BG41</f>
        <v>97.435897435897445</v>
      </c>
      <c r="CF41" s="24">
        <f t="shared" ref="CF41" si="363">BH35+BH36+BH37+BH38+BH39+BH40+BH41</f>
        <v>84.21052631578948</v>
      </c>
      <c r="CG41" s="24">
        <f t="shared" ref="CG41" si="364">BI35+BI36+BI37+BI38+BI39+BI40+BI41</f>
        <v>0</v>
      </c>
      <c r="CH41" s="24">
        <f t="shared" ref="CH41" si="365">BJ35+BJ36+BJ37+BJ38+BJ39+BJ40+BJ41</f>
        <v>68.421052631578945</v>
      </c>
      <c r="CI41" s="26">
        <f t="shared" ref="CI41" si="366">BK35+BK36+BK37+BK38+BK39+BK40+BK41</f>
        <v>82.051282051282058</v>
      </c>
      <c r="CJ41" s="25">
        <f t="shared" ref="CJ41" si="367">BL35+BL36+BL37+BL38+BL39+BL40+BL41</f>
        <v>92.10526315789474</v>
      </c>
      <c r="CK41" s="26">
        <f t="shared" ref="CK41" si="368">BM35+BM36+BM37+BM38+BM39+BM40+BM41</f>
        <v>81.578947368421055</v>
      </c>
      <c r="CL41" s="23">
        <f t="shared" ref="CL41" si="369">BN35+BN36+BN37+BN38+BN39+BN40+BN41</f>
        <v>57.89473684210526</v>
      </c>
      <c r="CM41" s="36">
        <f t="shared" ref="CM41" si="370">BO35+BO36+BO37+BO38+BO39+BO40+BO41</f>
        <v>97.368421052631575</v>
      </c>
      <c r="CN41" s="5"/>
      <c r="CQ41" s="9"/>
      <c r="CR41" s="9"/>
      <c r="CS41" s="9"/>
      <c r="CT41" s="9"/>
      <c r="CU41" s="9"/>
      <c r="CV41" s="9"/>
      <c r="CW41" s="9"/>
      <c r="CX41" s="9"/>
      <c r="CY41" s="9"/>
      <c r="CZ41" s="9"/>
      <c r="DA41" s="9"/>
      <c r="DB41" s="9"/>
      <c r="DC41" s="9"/>
      <c r="DD41" s="9"/>
      <c r="DE41" s="9"/>
      <c r="DF41" s="9"/>
      <c r="DG41" s="9"/>
      <c r="DH41" s="9"/>
      <c r="DI41" s="9"/>
      <c r="DJ41" s="9"/>
      <c r="DK41" s="9"/>
      <c r="DL41" s="9"/>
      <c r="DM41" s="9"/>
      <c r="DN41" s="9"/>
    </row>
    <row r="42" spans="1:118" s="1" customFormat="1" x14ac:dyDescent="0.25">
      <c r="B42" s="1" t="s">
        <v>9</v>
      </c>
      <c r="C42" s="4">
        <v>0</v>
      </c>
      <c r="D42" s="4">
        <v>0</v>
      </c>
      <c r="E42" s="4">
        <v>0</v>
      </c>
      <c r="F42" s="4">
        <v>0</v>
      </c>
      <c r="G42" s="4">
        <v>0</v>
      </c>
      <c r="H42" s="4">
        <v>2</v>
      </c>
      <c r="I42" s="4">
        <v>9</v>
      </c>
      <c r="J42" s="4">
        <v>4</v>
      </c>
      <c r="K42" s="4">
        <v>7</v>
      </c>
      <c r="L42" s="4">
        <v>5</v>
      </c>
      <c r="M42" s="3">
        <v>2</v>
      </c>
      <c r="N42" s="3">
        <v>2</v>
      </c>
      <c r="O42" s="3">
        <v>7</v>
      </c>
      <c r="P42" s="3">
        <v>0</v>
      </c>
      <c r="Q42" s="3">
        <v>0</v>
      </c>
      <c r="R42" s="3">
        <v>0</v>
      </c>
      <c r="S42" s="1">
        <v>38</v>
      </c>
      <c r="V42" s="1">
        <v>2</v>
      </c>
      <c r="W42" s="2">
        <f>J35</f>
        <v>0</v>
      </c>
      <c r="X42" s="2">
        <f>J36</f>
        <v>6</v>
      </c>
      <c r="Y42" s="2">
        <f>J37</f>
        <v>4</v>
      </c>
      <c r="Z42" s="2">
        <f>J38</f>
        <v>7</v>
      </c>
      <c r="AA42" s="4">
        <f>J39</f>
        <v>0</v>
      </c>
      <c r="AB42" s="4">
        <f>J40</f>
        <v>0</v>
      </c>
      <c r="AC42" s="4">
        <f>J41</f>
        <v>0</v>
      </c>
      <c r="AD42" s="4">
        <f>J42</f>
        <v>4</v>
      </c>
      <c r="AE42" s="2">
        <f>J43</f>
        <v>2</v>
      </c>
      <c r="AF42" s="2">
        <f>J44</f>
        <v>0</v>
      </c>
      <c r="AG42" s="2">
        <f>J45</f>
        <v>2</v>
      </c>
      <c r="AH42" s="2">
        <f>J46</f>
        <v>3</v>
      </c>
      <c r="AI42" s="2">
        <f>J47</f>
        <v>0</v>
      </c>
      <c r="AJ42" s="2">
        <f>J48</f>
        <v>0</v>
      </c>
      <c r="AK42" s="2">
        <f>J49</f>
        <v>0</v>
      </c>
      <c r="AL42" s="2">
        <f>J50</f>
        <v>0</v>
      </c>
      <c r="AM42" s="3">
        <f>J51</f>
        <v>2</v>
      </c>
      <c r="AN42" s="3">
        <f>J52</f>
        <v>0</v>
      </c>
      <c r="AO42" s="3">
        <f>J53</f>
        <v>4</v>
      </c>
      <c r="AP42" s="1">
        <f>J54</f>
        <v>2</v>
      </c>
      <c r="AQ42" s="38">
        <f>J55</f>
        <v>1</v>
      </c>
      <c r="AT42" s="1">
        <v>2</v>
      </c>
      <c r="AU42" s="24">
        <f t="shared" ref="AU42" si="371">PRODUCT(W42*100*1/W51)</f>
        <v>0</v>
      </c>
      <c r="AV42" s="24">
        <f t="shared" ref="AV42" si="372">PRODUCT(X42*100*1/X51)</f>
        <v>15.789473684210526</v>
      </c>
      <c r="AW42" s="24">
        <f t="shared" ref="AW42" si="373">PRODUCT(Y42*100*1/Y51)</f>
        <v>10.256410256410257</v>
      </c>
      <c r="AX42" s="24">
        <f t="shared" ref="AX42" si="374">PRODUCT(Z42*100*1/Z51)</f>
        <v>17.948717948717949</v>
      </c>
      <c r="AY42" s="25">
        <f t="shared" ref="AY42" si="375">PRODUCT(AA42*100*1/AA51)</f>
        <v>0</v>
      </c>
      <c r="AZ42" s="25">
        <f t="shared" ref="AZ42" si="376">PRODUCT(AB42*100*1/AB51)</f>
        <v>0</v>
      </c>
      <c r="BA42" s="25">
        <f t="shared" ref="BA42" si="377">PRODUCT(AC42*100*1/AC51)</f>
        <v>0</v>
      </c>
      <c r="BB42" s="25">
        <f t="shared" ref="BB42" si="378">PRODUCT(AD42*100*1/AD51)</f>
        <v>10.526315789473685</v>
      </c>
      <c r="BC42" s="24">
        <f t="shared" ref="BC42" si="379">PRODUCT(AE42*100*1/AE51)</f>
        <v>5.1282051282051286</v>
      </c>
      <c r="BD42" s="24">
        <f t="shared" ref="BD42" si="380">PRODUCT(AF42*100*1/AF51)</f>
        <v>0</v>
      </c>
      <c r="BE42" s="24">
        <f t="shared" ref="BE42" si="381">PRODUCT(AG42*100*1/AG51)</f>
        <v>5.2631578947368425</v>
      </c>
      <c r="BF42" s="24">
        <f t="shared" ref="BF42" si="382">PRODUCT(AH42*100*1/AH51)</f>
        <v>7.8947368421052628</v>
      </c>
      <c r="BG42" s="24">
        <f t="shared" ref="BG42" si="383">PRODUCT(AI42*100*1/AI51)</f>
        <v>0</v>
      </c>
      <c r="BH42" s="24">
        <f t="shared" ref="BH42" si="384">PRODUCT(AJ42*100*1/AJ51)</f>
        <v>0</v>
      </c>
      <c r="BI42" s="24">
        <f t="shared" ref="BI42" si="385">PRODUCT(AK42*100*1/AK51)</f>
        <v>0</v>
      </c>
      <c r="BJ42" s="24">
        <f t="shared" ref="BJ42" si="386">PRODUCT(AL42*100*1/AL51)</f>
        <v>0</v>
      </c>
      <c r="BK42" s="26">
        <f t="shared" ref="BK42" si="387">PRODUCT(AM42*100*1/AM51)</f>
        <v>5.1282051282051286</v>
      </c>
      <c r="BL42" s="26">
        <f t="shared" ref="BL42" si="388">PRODUCT(AN42*100*1/AN51)</f>
        <v>0</v>
      </c>
      <c r="BM42" s="26">
        <f t="shared" ref="BM42" si="389">PRODUCT(AO42*100*1/AO51)</f>
        <v>10.526315789473685</v>
      </c>
      <c r="BN42" s="23">
        <f t="shared" ref="BN42" si="390">PRODUCT(AP42*100*1/AP51)</f>
        <v>5.2631578947368425</v>
      </c>
      <c r="BO42" s="41">
        <f t="shared" ref="BO42" si="391">PRODUCT(AQ42*100*1/AQ51)</f>
        <v>2.6315789473684212</v>
      </c>
      <c r="BR42" s="1">
        <v>2</v>
      </c>
      <c r="BS42" s="24">
        <f t="shared" ref="BS42" si="392">AU35+AU36+AU37+AU38+AU39+AU40+AU41+AU42</f>
        <v>0</v>
      </c>
      <c r="BT42" s="24">
        <f t="shared" ref="BT42" si="393">AV35+AV36+AV37+AV38+AV39+AV40+AV41+AV42</f>
        <v>34.210526315789473</v>
      </c>
      <c r="BU42" s="24">
        <f t="shared" ref="BU42" si="394">AW35+AW36+AW37+AW38+AW39+AW40+AW41+AW42</f>
        <v>10.256410256410257</v>
      </c>
      <c r="BV42" s="24">
        <f t="shared" ref="BV42" si="395">AX35+AX36+AX37+AX38+AX39+AX40+AX41+AX42</f>
        <v>48.717948717948723</v>
      </c>
      <c r="BW42" s="25">
        <f t="shared" ref="BW42" si="396">AY35+AY36+AY37+AY38+AY39+AY40+AY41+AY42</f>
        <v>81.578947368421055</v>
      </c>
      <c r="BX42" s="25">
        <f t="shared" ref="BX42" si="397">AZ35+AZ36+AZ37+AZ38+AZ39+AZ40+AZ41+AZ42</f>
        <v>79.487179487179489</v>
      </c>
      <c r="BY42" s="25">
        <f t="shared" ref="BY42" si="398">BA35+BA36+BA37+BA38+BA39+BA40+BA41+BA42</f>
        <v>69.230769230769241</v>
      </c>
      <c r="BZ42" s="25">
        <f t="shared" ref="BZ42" si="399">BB35+BB36+BB37+BB38+BB39+BB40+BB41+BB42</f>
        <v>39.473684210526315</v>
      </c>
      <c r="CA42" s="24">
        <f t="shared" ref="CA42" si="400">BC35+BC36+BC37+BC38+BC39+BC40+BC41+BC42</f>
        <v>97.435897435897431</v>
      </c>
      <c r="CB42" s="24">
        <f t="shared" ref="CB42" si="401">BD35+BD36+BD37+BD38+BD39+BD40+BD41+BD42</f>
        <v>97.435897435897459</v>
      </c>
      <c r="CC42" s="24">
        <f t="shared" ref="CC42" si="402">BE35+BE36+BE37+BE38+BE39+BE40+BE41+BE42</f>
        <v>97.368421052631561</v>
      </c>
      <c r="CD42" s="24">
        <f t="shared" ref="CD42" si="403">BF35+BF36+BF37+BF38+BF39+BF40+BF41+BF42</f>
        <v>86.84210526315789</v>
      </c>
      <c r="CE42" s="24">
        <f t="shared" ref="CE42" si="404">BG35+BG36+BG37+BG38+BG39+BG40+BG41+BG42</f>
        <v>97.435897435897445</v>
      </c>
      <c r="CF42" s="24">
        <f t="shared" ref="CF42" si="405">BH35+BH36+BH37+BH38+BH39+BH40+BH41+BH42</f>
        <v>84.21052631578948</v>
      </c>
      <c r="CG42" s="24">
        <f t="shared" ref="CG42" si="406">BI35+BI36+BI37+BI38+BI39+BI40+BI41+BI42</f>
        <v>0</v>
      </c>
      <c r="CH42" s="24">
        <f t="shared" ref="CH42" si="407">BJ35+BJ36+BJ37+BJ38+BJ39+BJ40+BJ41+BJ42</f>
        <v>68.421052631578945</v>
      </c>
      <c r="CI42" s="26">
        <f t="shared" ref="CI42" si="408">BK35+BK36+BK37+BK38+BK39+BK40+BK41+BK42</f>
        <v>87.179487179487182</v>
      </c>
      <c r="CJ42" s="26">
        <f t="shared" ref="CJ42" si="409">BL35+BL36+BL37+BL38+BL39+BL40+BL41+BL42</f>
        <v>92.10526315789474</v>
      </c>
      <c r="CK42" s="26">
        <f t="shared" ref="CK42" si="410">BM35+BM36+BM37+BM38+BM39+BM40+BM41+BM42</f>
        <v>92.10526315789474</v>
      </c>
      <c r="CL42" s="23">
        <f t="shared" ref="CL42" si="411">BN35+BN36+BN37+BN38+BN39+BN40+BN41+BN42</f>
        <v>63.157894736842103</v>
      </c>
      <c r="CM42" s="41">
        <f t="shared" ref="CM42" si="412">BO35+BO36+BO37+BO38+BO39+BO40+BO41+BO42</f>
        <v>100</v>
      </c>
      <c r="CN42" s="27"/>
      <c r="CQ42" s="9"/>
      <c r="CR42" s="9"/>
      <c r="CS42" s="9"/>
      <c r="CT42" s="9"/>
      <c r="CU42" s="9"/>
      <c r="CV42" s="9"/>
      <c r="CW42" s="9"/>
      <c r="CX42" s="9"/>
      <c r="CY42" s="9"/>
      <c r="CZ42" s="9"/>
      <c r="DA42" s="9"/>
      <c r="DB42" s="9"/>
      <c r="DC42" s="9"/>
      <c r="DD42" s="9"/>
      <c r="DE42" s="9"/>
      <c r="DF42" s="9"/>
      <c r="DG42" s="9"/>
      <c r="DH42" s="9"/>
      <c r="DI42" s="9"/>
      <c r="DJ42" s="9"/>
      <c r="DK42" s="9"/>
      <c r="DL42" s="9"/>
      <c r="DM42" s="9"/>
      <c r="DN42" s="9"/>
    </row>
    <row r="43" spans="1:118" s="1" customFormat="1" x14ac:dyDescent="0.25">
      <c r="B43" s="1" t="s">
        <v>10</v>
      </c>
      <c r="C43" s="2">
        <v>0</v>
      </c>
      <c r="D43" s="2">
        <v>0</v>
      </c>
      <c r="E43" s="2">
        <v>12</v>
      </c>
      <c r="F43" s="2">
        <v>1</v>
      </c>
      <c r="G43" s="2">
        <v>19</v>
      </c>
      <c r="H43" s="2">
        <v>3</v>
      </c>
      <c r="I43" s="2">
        <v>1</v>
      </c>
      <c r="J43" s="2">
        <v>2</v>
      </c>
      <c r="K43" s="4">
        <v>0</v>
      </c>
      <c r="L43" s="3">
        <v>0</v>
      </c>
      <c r="M43" s="3">
        <v>0</v>
      </c>
      <c r="N43" s="3">
        <v>1</v>
      </c>
      <c r="O43" s="3">
        <v>0</v>
      </c>
      <c r="P43" s="3">
        <v>0</v>
      </c>
      <c r="Q43" s="3">
        <v>0</v>
      </c>
      <c r="R43" s="3">
        <v>0</v>
      </c>
      <c r="S43" s="1">
        <v>39</v>
      </c>
      <c r="V43" s="1">
        <v>4</v>
      </c>
      <c r="W43" s="2">
        <f>K35</f>
        <v>0</v>
      </c>
      <c r="X43" s="2">
        <f>K36</f>
        <v>3</v>
      </c>
      <c r="Y43" s="2">
        <f>K37</f>
        <v>5</v>
      </c>
      <c r="Z43" s="2">
        <f>K38</f>
        <v>4</v>
      </c>
      <c r="AA43" s="4">
        <f>K39</f>
        <v>0</v>
      </c>
      <c r="AB43" s="3">
        <f>K40</f>
        <v>0</v>
      </c>
      <c r="AC43" s="4">
        <f>K41</f>
        <v>5</v>
      </c>
      <c r="AD43" s="4">
        <f>K42</f>
        <v>7</v>
      </c>
      <c r="AE43" s="4">
        <f>K43</f>
        <v>0</v>
      </c>
      <c r="AF43" s="4">
        <f>K44</f>
        <v>0</v>
      </c>
      <c r="AG43" s="3">
        <f>K45</f>
        <v>0</v>
      </c>
      <c r="AH43" s="2">
        <f>K46</f>
        <v>4</v>
      </c>
      <c r="AI43" s="3">
        <f>K47</f>
        <v>0</v>
      </c>
      <c r="AJ43" s="3">
        <f>K48</f>
        <v>2</v>
      </c>
      <c r="AK43" s="2">
        <f>K49</f>
        <v>5</v>
      </c>
      <c r="AL43" s="4">
        <f>K50</f>
        <v>1</v>
      </c>
      <c r="AM43" s="3">
        <f>K51</f>
        <v>2</v>
      </c>
      <c r="AN43" s="3">
        <f>K52</f>
        <v>2</v>
      </c>
      <c r="AO43" s="3">
        <f>K53</f>
        <v>1</v>
      </c>
      <c r="AP43" s="1">
        <f>K54</f>
        <v>1</v>
      </c>
      <c r="AQ43" s="39">
        <f>K55</f>
        <v>0</v>
      </c>
      <c r="AT43" s="1">
        <v>4</v>
      </c>
      <c r="AU43" s="24">
        <f t="shared" ref="AU43" si="413">PRODUCT(W43*100*1/W51)</f>
        <v>0</v>
      </c>
      <c r="AV43" s="24">
        <f t="shared" ref="AV43" si="414">PRODUCT(X43*100*1/X51)</f>
        <v>7.8947368421052628</v>
      </c>
      <c r="AW43" s="24">
        <f t="shared" ref="AW43" si="415">PRODUCT(Y43*100*1/Y51)</f>
        <v>12.820512820512821</v>
      </c>
      <c r="AX43" s="24">
        <f t="shared" ref="AX43" si="416">PRODUCT(Z43*100*1/Z51)</f>
        <v>10.256410256410257</v>
      </c>
      <c r="AY43" s="25">
        <f t="shared" ref="AY43" si="417">PRODUCT(AA43*100*1/AA51)</f>
        <v>0</v>
      </c>
      <c r="AZ43" s="26">
        <f t="shared" ref="AZ43" si="418">PRODUCT(AB43*100*1/AB51)</f>
        <v>0</v>
      </c>
      <c r="BA43" s="25">
        <f t="shared" ref="BA43" si="419">PRODUCT(AC43*100*1/AC51)</f>
        <v>12.820512820512821</v>
      </c>
      <c r="BB43" s="25">
        <f t="shared" ref="BB43" si="420">PRODUCT(AD43*100*1/AD51)</f>
        <v>18.421052631578949</v>
      </c>
      <c r="BC43" s="25">
        <f t="shared" ref="BC43" si="421">PRODUCT(AE43*100*1/AE51)</f>
        <v>0</v>
      </c>
      <c r="BD43" s="25">
        <f t="shared" ref="BD43" si="422">PRODUCT(AF43*100*1/AF51)</f>
        <v>0</v>
      </c>
      <c r="BE43" s="26">
        <f t="shared" ref="BE43" si="423">PRODUCT(AG43*100*1/AG51)</f>
        <v>0</v>
      </c>
      <c r="BF43" s="2">
        <f t="shared" ref="BF43" si="424">PRODUCT(AH43*100*1/AH51)</f>
        <v>10.526315789473685</v>
      </c>
      <c r="BG43" s="26">
        <f t="shared" ref="BG43" si="425">PRODUCT(AI43*100*1/AI51)</f>
        <v>0</v>
      </c>
      <c r="BH43" s="26">
        <f t="shared" ref="BH43" si="426">PRODUCT(AJ43*100*1/AJ51)</f>
        <v>5.2631578947368425</v>
      </c>
      <c r="BI43" s="24">
        <f t="shared" ref="BI43" si="427">PRODUCT(AK43*100*1/AK51)</f>
        <v>12.820512820512821</v>
      </c>
      <c r="BJ43" s="25">
        <f t="shared" ref="BJ43" si="428">PRODUCT(AL43*100*1/AL51)</f>
        <v>2.6315789473684212</v>
      </c>
      <c r="BK43" s="26">
        <f t="shared" ref="BK43" si="429">PRODUCT(AM43*100*1/AM51)</f>
        <v>5.1282051282051286</v>
      </c>
      <c r="BL43" s="26">
        <f t="shared" ref="BL43" si="430">PRODUCT(AN43*100*1/AN51)</f>
        <v>5.2631578947368425</v>
      </c>
      <c r="BM43" s="26">
        <f t="shared" ref="BM43" si="431">PRODUCT(AO43*100*1/AO51)</f>
        <v>2.6315789473684212</v>
      </c>
      <c r="BN43" s="23">
        <f t="shared" ref="BN43" si="432">PRODUCT(AP43*100*1/AP51)</f>
        <v>2.6315789473684212</v>
      </c>
      <c r="BO43" s="37">
        <f t="shared" ref="BO43" si="433">PRODUCT(AQ43*100*1/AQ51)</f>
        <v>0</v>
      </c>
      <c r="BR43" s="1">
        <v>4</v>
      </c>
      <c r="BS43" s="24">
        <f t="shared" ref="BS43" si="434">AU35+AU36+AU37+AU38+AU39+AU40+AU41+AU42+AU43</f>
        <v>0</v>
      </c>
      <c r="BT43" s="24">
        <f t="shared" ref="BT43" si="435">AV35+AV36+AV37+AV38+AV39+AV40+AV41+AV42+AV43</f>
        <v>42.105263157894733</v>
      </c>
      <c r="BU43" s="24">
        <f t="shared" ref="BU43" si="436">AW35+AW36+AW37+AW38+AW39+AW40+AW41+AW42+AW43</f>
        <v>23.07692307692308</v>
      </c>
      <c r="BV43" s="24">
        <f t="shared" ref="BV43" si="437">AX35+AX36+AX37+AX38+AX39+AX40+AX41+AX42+AX43</f>
        <v>58.974358974358978</v>
      </c>
      <c r="BW43" s="25">
        <f t="shared" ref="BW43" si="438">AY35+AY36+AY37+AY38+AY39+AY40+AY41+AY42+AY43</f>
        <v>81.578947368421055</v>
      </c>
      <c r="BX43" s="26">
        <f t="shared" ref="BX43" si="439">AZ35+AZ36+AZ37+AZ38+AZ39+AZ40+AZ41+AZ42+AZ43</f>
        <v>79.487179487179489</v>
      </c>
      <c r="BY43" s="25">
        <f t="shared" ref="BY43" si="440">BA35+BA36+BA37+BA38+BA39+BA40+BA41+BA42+BA43</f>
        <v>82.051282051282058</v>
      </c>
      <c r="BZ43" s="25">
        <f t="shared" ref="BZ43" si="441">BB35+BB36+BB37+BB38+BB39+BB40+BB41+BB42+BB43</f>
        <v>57.89473684210526</v>
      </c>
      <c r="CA43" s="25">
        <f t="shared" ref="CA43" si="442">BC35+BC36+BC37+BC38+BC39+BC40+BC41+BC42+BC43</f>
        <v>97.435897435897431</v>
      </c>
      <c r="CB43" s="25">
        <f t="shared" ref="CB43" si="443">BD35+BD36+BD37+BD38+BD39+BD40+BD41+BD42+BD43</f>
        <v>97.435897435897459</v>
      </c>
      <c r="CC43" s="26">
        <f t="shared" ref="CC43" si="444">BE35+BE36+BE37+BE38+BE39+BE40+BE41+BE42+BE43</f>
        <v>97.368421052631561</v>
      </c>
      <c r="CD43" s="24">
        <f t="shared" ref="CD43" si="445">BF35+BF36+BF37+BF38+BF39+BF40+BF41+BF42+BF43</f>
        <v>97.368421052631575</v>
      </c>
      <c r="CE43" s="24">
        <f t="shared" ref="CE43" si="446">BG35+BG36+BG37+BG38+BG39+BG40+BG41+BG42+BG43</f>
        <v>97.435897435897445</v>
      </c>
      <c r="CF43" s="24">
        <f t="shared" ref="CF43" si="447">BH35+BH36+BH37+BH38+BH39+BH40+BH41+BH42+BH43</f>
        <v>89.473684210526329</v>
      </c>
      <c r="CG43" s="24">
        <f t="shared" ref="CG43" si="448">BI35+BI36+BI37+BI38+BI39+BI40+BI41+BI42+BI43</f>
        <v>12.820512820512821</v>
      </c>
      <c r="CH43" s="25">
        <f t="shared" ref="CH43" si="449">BJ35+BJ36+BJ37+BJ38+BJ39+BJ40+BJ41+BJ42+BJ43</f>
        <v>71.05263157894737</v>
      </c>
      <c r="CI43" s="26">
        <f t="shared" ref="CI43" si="450">BK35+BK36+BK37+BK38+BK39+BK40+BK41+BK42+BK43</f>
        <v>92.307692307692307</v>
      </c>
      <c r="CJ43" s="26">
        <f t="shared" ref="CJ43" si="451">BL35+BL36+BL37+BL38+BL39+BL40+BL41+BL42+BL43</f>
        <v>97.368421052631589</v>
      </c>
      <c r="CK43" s="26">
        <f t="shared" ref="CK43" si="452">BM35+BM36+BM37+BM38+BM39+BM40+BM41+BM42+BM43</f>
        <v>94.736842105263165</v>
      </c>
      <c r="CL43" s="23">
        <f t="shared" ref="CL43" si="453">BN35+BN36+BN37+BN38+BN39+BN40+BN41+BN42+BN43</f>
        <v>65.78947368421052</v>
      </c>
      <c r="CM43" s="37">
        <f t="shared" ref="CM43" si="454">BO35+BO36+BO37+BO38+BO39+BO40+BO41+BO42+BO43</f>
        <v>100</v>
      </c>
      <c r="CN43" s="7"/>
      <c r="CQ43" s="9"/>
      <c r="CR43" s="9"/>
      <c r="CS43" s="9"/>
      <c r="CT43" s="9"/>
      <c r="CU43" s="9"/>
      <c r="CV43" s="9"/>
      <c r="CW43" s="9"/>
      <c r="CX43" s="9"/>
      <c r="CY43" s="9"/>
      <c r="CZ43" s="9"/>
      <c r="DA43" s="9"/>
      <c r="DB43" s="9"/>
      <c r="DC43" s="9"/>
      <c r="DD43" s="9"/>
      <c r="DE43" s="9"/>
      <c r="DF43" s="9"/>
      <c r="DG43" s="9"/>
      <c r="DH43" s="9"/>
      <c r="DI43" s="9"/>
      <c r="DJ43" s="9"/>
      <c r="DK43" s="9"/>
      <c r="DL43" s="9"/>
      <c r="DM43" s="9"/>
      <c r="DN43" s="9"/>
    </row>
    <row r="44" spans="1:118" s="1" customFormat="1" x14ac:dyDescent="0.25">
      <c r="B44" s="1" t="s">
        <v>11</v>
      </c>
      <c r="C44" s="2">
        <v>0</v>
      </c>
      <c r="D44" s="2">
        <v>1</v>
      </c>
      <c r="E44" s="2">
        <v>34</v>
      </c>
      <c r="F44" s="2">
        <v>0</v>
      </c>
      <c r="G44" s="2">
        <v>1</v>
      </c>
      <c r="H44" s="2">
        <v>1</v>
      </c>
      <c r="I44" s="2">
        <v>1</v>
      </c>
      <c r="J44" s="2">
        <v>0</v>
      </c>
      <c r="K44" s="4">
        <v>0</v>
      </c>
      <c r="L44" s="4">
        <v>0</v>
      </c>
      <c r="M44" s="3">
        <v>0</v>
      </c>
      <c r="N44" s="3">
        <v>1</v>
      </c>
      <c r="O44" s="3">
        <v>0</v>
      </c>
      <c r="P44" s="3">
        <v>0</v>
      </c>
      <c r="Q44" s="3">
        <v>0</v>
      </c>
      <c r="R44" s="3">
        <v>0</v>
      </c>
      <c r="S44" s="1">
        <v>39</v>
      </c>
      <c r="V44" s="1">
        <v>8</v>
      </c>
      <c r="W44" s="2">
        <f>L35</f>
        <v>0</v>
      </c>
      <c r="X44" s="2">
        <f>L36</f>
        <v>5</v>
      </c>
      <c r="Y44" s="2">
        <f>L37</f>
        <v>8</v>
      </c>
      <c r="Z44" s="2">
        <f>L38</f>
        <v>4</v>
      </c>
      <c r="AA44" s="3">
        <f>L39</f>
        <v>0</v>
      </c>
      <c r="AB44" s="3">
        <f>L40</f>
        <v>0</v>
      </c>
      <c r="AC44" s="3">
        <f>L41</f>
        <v>1</v>
      </c>
      <c r="AD44" s="4">
        <f>L42</f>
        <v>5</v>
      </c>
      <c r="AE44" s="3">
        <f>L43</f>
        <v>0</v>
      </c>
      <c r="AF44" s="4">
        <f>L44</f>
        <v>0</v>
      </c>
      <c r="AG44" s="3">
        <f>L45</f>
        <v>0</v>
      </c>
      <c r="AH44" s="2">
        <f>L46</f>
        <v>0</v>
      </c>
      <c r="AI44" s="3">
        <f>L47</f>
        <v>0</v>
      </c>
      <c r="AJ44" s="3">
        <f>L48</f>
        <v>1</v>
      </c>
      <c r="AK44" s="2">
        <f>L49</f>
        <v>9</v>
      </c>
      <c r="AL44" s="3">
        <f>L50</f>
        <v>0</v>
      </c>
      <c r="AM44" s="3">
        <f>L51</f>
        <v>3</v>
      </c>
      <c r="AN44" s="3">
        <f>L52</f>
        <v>0</v>
      </c>
      <c r="AO44" s="3">
        <f>L53</f>
        <v>2</v>
      </c>
      <c r="AP44" s="1">
        <f>L54</f>
        <v>5</v>
      </c>
      <c r="AQ44" s="39">
        <f>L55</f>
        <v>0</v>
      </c>
      <c r="AT44" s="1">
        <v>8</v>
      </c>
      <c r="AU44" s="24">
        <f t="shared" ref="AU44" si="455">PRODUCT(W44*100*1/W51)</f>
        <v>0</v>
      </c>
      <c r="AV44" s="24">
        <f t="shared" ref="AV44" si="456">PRODUCT(X44*100*1/X51)</f>
        <v>13.157894736842104</v>
      </c>
      <c r="AW44" s="24">
        <f t="shared" ref="AW44" si="457">PRODUCT(Y44*100*1/Y51)</f>
        <v>20.512820512820515</v>
      </c>
      <c r="AX44" s="24">
        <f t="shared" ref="AX44" si="458">PRODUCT(Z44*100*1/Z51)</f>
        <v>10.256410256410257</v>
      </c>
      <c r="AY44" s="26">
        <f t="shared" ref="AY44" si="459">PRODUCT(AA44*100*1/AA51)</f>
        <v>0</v>
      </c>
      <c r="AZ44" s="26">
        <f t="shared" ref="AZ44" si="460">PRODUCT(AB44*100*1/AB51)</f>
        <v>0</v>
      </c>
      <c r="BA44" s="26">
        <f t="shared" ref="BA44" si="461">PRODUCT(AC44*100*1/AC51)</f>
        <v>2.5641025641025643</v>
      </c>
      <c r="BB44" s="25">
        <f t="shared" ref="BB44" si="462">PRODUCT(AD44*100*1/AD51)</f>
        <v>13.157894736842104</v>
      </c>
      <c r="BC44" s="26">
        <f t="shared" ref="BC44" si="463">PRODUCT(AE44*100*1/AE51)</f>
        <v>0</v>
      </c>
      <c r="BD44" s="25">
        <f t="shared" ref="BD44" si="464">PRODUCT(AF44*100*1/AF51)</f>
        <v>0</v>
      </c>
      <c r="BE44" s="26">
        <f t="shared" ref="BE44" si="465">PRODUCT(AG44*100*1/AG51)</f>
        <v>0</v>
      </c>
      <c r="BF44" s="2">
        <f t="shared" ref="BF44" si="466">PRODUCT(AH44*100*1/AH51)</f>
        <v>0</v>
      </c>
      <c r="BG44" s="3">
        <f t="shared" ref="BG44" si="467">PRODUCT(AI44*100*1/AI51)</f>
        <v>0</v>
      </c>
      <c r="BH44" s="26">
        <f t="shared" ref="BH44" si="468">PRODUCT(AJ44*100*1/AJ51)</f>
        <v>2.6315789473684212</v>
      </c>
      <c r="BI44" s="24">
        <f t="shared" ref="BI44" si="469">PRODUCT(AK44*100*1/AK51)</f>
        <v>23.076923076923077</v>
      </c>
      <c r="BJ44" s="26">
        <f t="shared" ref="BJ44" si="470">PRODUCT(AL44*100*1/AL51)</f>
        <v>0</v>
      </c>
      <c r="BK44" s="26">
        <f t="shared" ref="BK44" si="471">PRODUCT(AM44*100*1/AM51)</f>
        <v>7.6923076923076925</v>
      </c>
      <c r="BL44" s="26">
        <f t="shared" ref="BL44" si="472">PRODUCT(AN44*100*1/AN51)</f>
        <v>0</v>
      </c>
      <c r="BM44" s="26">
        <f t="shared" ref="BM44" si="473">PRODUCT(AO44*100*1/AO51)</f>
        <v>5.2631578947368425</v>
      </c>
      <c r="BN44" s="23">
        <f t="shared" ref="BN44" si="474">PRODUCT(AP44*100*1/AP51)</f>
        <v>13.157894736842104</v>
      </c>
      <c r="BO44" s="37">
        <f t="shared" ref="BO44" si="475">PRODUCT(AQ44*100*1/AQ51)</f>
        <v>0</v>
      </c>
      <c r="BR44" s="1">
        <v>8</v>
      </c>
      <c r="BS44" s="24">
        <f t="shared" ref="BS44" si="476">AU35+AU36+AU37+AU38+AU39+AU40+AU41+AU42+AU43+AU44</f>
        <v>0</v>
      </c>
      <c r="BT44" s="24">
        <f t="shared" ref="BT44" si="477">AV35+AV36+AV37+AV38+AV39+AV40+AV41+AV42+AV43+AV44</f>
        <v>55.263157894736835</v>
      </c>
      <c r="BU44" s="24">
        <f t="shared" ref="BU44" si="478">AW35+AW36+AW37+AW38+AW39+AW40+AW41+AW42+AW43+AW44</f>
        <v>43.589743589743591</v>
      </c>
      <c r="BV44" s="24">
        <f t="shared" ref="BV44" si="479">AX35+AX36+AX37+AX38+AX39+AX40+AX41+AX42+AX43+AX44</f>
        <v>69.230769230769241</v>
      </c>
      <c r="BW44" s="26">
        <f t="shared" ref="BW44" si="480">AY35+AY36+AY37+AY38+AY39+AY40+AY41+AY42+AY43+AY44</f>
        <v>81.578947368421055</v>
      </c>
      <c r="BX44" s="26">
        <f t="shared" ref="BX44" si="481">AZ35+AZ36+AZ37+AZ38+AZ39+AZ40+AZ41+AZ42+AZ43+AZ44</f>
        <v>79.487179487179489</v>
      </c>
      <c r="BY44" s="26">
        <f t="shared" ref="BY44" si="482">BA35+BA36+BA37+BA38+BA39+BA40+BA41+BA42+BA43+BA44</f>
        <v>84.615384615384627</v>
      </c>
      <c r="BZ44" s="25">
        <f t="shared" ref="BZ44" si="483">BB35+BB36+BB37+BB38+BB39+BB40+BB41+BB42+BB43+BB44</f>
        <v>71.05263157894737</v>
      </c>
      <c r="CA44" s="26">
        <f t="shared" ref="CA44" si="484">BC35+BC36+BC37+BC38+BC39+BC40+BC41+BC42+BC43+BC44</f>
        <v>97.435897435897431</v>
      </c>
      <c r="CB44" s="25">
        <f t="shared" ref="CB44" si="485">BD35+BD36+BD37+BD38+BD39+BD40+BD41+BD42+BD43+BD44</f>
        <v>97.435897435897459</v>
      </c>
      <c r="CC44" s="26">
        <f t="shared" ref="CC44" si="486">BE35+BE36+BE37+BE38+BE39+BE40+BE41+BE42+BE43+BE44</f>
        <v>97.368421052631561</v>
      </c>
      <c r="CD44" s="24">
        <f t="shared" ref="CD44" si="487">BF35+BF36+BF37+BF38+BF39+BF40+BF41+BF42+BF43+BF44</f>
        <v>97.368421052631575</v>
      </c>
      <c r="CE44" s="26">
        <f t="shared" ref="CE44" si="488">BG35+BG36+BG37+BG38+BG39+BG40+BG41+BG42+BG43+BG44</f>
        <v>97.435897435897445</v>
      </c>
      <c r="CF44" s="26">
        <f t="shared" ref="CF44" si="489">BH35+BH36+BH37+BH38+BH39+BH40+BH41+BH42+BH43+BH44</f>
        <v>92.105263157894754</v>
      </c>
      <c r="CG44" s="24">
        <f t="shared" ref="CG44" si="490">BI35+BI36+BI37+BI38+BI39+BI40+BI41+BI42+BI43+BI44</f>
        <v>35.897435897435898</v>
      </c>
      <c r="CH44" s="26">
        <f t="shared" ref="CH44" si="491">BJ35+BJ36+BJ37+BJ38+BJ39+BJ40+BJ41+BJ42+BJ43+BJ44</f>
        <v>71.05263157894737</v>
      </c>
      <c r="CI44" s="26">
        <f t="shared" ref="CI44" si="492">BK35+BK36+BK37+BK38+BK39+BK40+BK41+BK42+BK43+BK44</f>
        <v>100</v>
      </c>
      <c r="CJ44" s="26">
        <f t="shared" ref="CJ44" si="493">BL35+BL36+BL37+BL38+BL39+BL40+BL41+BL42+BL43+BL44</f>
        <v>97.368421052631589</v>
      </c>
      <c r="CK44" s="26">
        <f t="shared" ref="CK44" si="494">BM35+BM36+BM37+BM38+BM39+BM40+BM41+BM42+BM43+BM44</f>
        <v>100</v>
      </c>
      <c r="CL44" s="23">
        <f t="shared" ref="CL44" si="495">BN35+BN36+BN37+BN38+BN39+BN40+BN41+BN42+BN43+BN44</f>
        <v>78.94736842105263</v>
      </c>
      <c r="CM44" s="37">
        <f t="shared" ref="CM44" si="496">BO35+BO36+BO37+BO38+BO39+BO40+BO41+BO42+BO43+BO44</f>
        <v>100</v>
      </c>
      <c r="CN44" s="7"/>
      <c r="CQ44" s="9"/>
      <c r="CR44" s="9"/>
      <c r="CS44" s="9"/>
      <c r="CT44" s="9"/>
      <c r="CU44" s="9"/>
      <c r="CV44" s="9"/>
      <c r="CW44" s="9"/>
      <c r="CX44" s="9"/>
      <c r="CY44" s="9"/>
      <c r="CZ44" s="9"/>
      <c r="DA44" s="9"/>
      <c r="DB44" s="9"/>
      <c r="DC44" s="9"/>
      <c r="DD44" s="9"/>
      <c r="DE44" s="9"/>
      <c r="DF44" s="9"/>
      <c r="DG44" s="9"/>
      <c r="DH44" s="9"/>
      <c r="DI44" s="9"/>
      <c r="DJ44" s="9"/>
      <c r="DK44" s="9"/>
      <c r="DL44" s="9"/>
      <c r="DM44" s="9"/>
      <c r="DN44" s="9"/>
    </row>
    <row r="45" spans="1:118" s="1" customFormat="1" x14ac:dyDescent="0.25">
      <c r="B45" s="1" t="s">
        <v>12</v>
      </c>
      <c r="C45" s="2">
        <v>0</v>
      </c>
      <c r="D45" s="2">
        <v>0</v>
      </c>
      <c r="E45" s="2">
        <v>0</v>
      </c>
      <c r="F45" s="2">
        <v>1</v>
      </c>
      <c r="G45" s="2">
        <v>21</v>
      </c>
      <c r="H45" s="2">
        <v>10</v>
      </c>
      <c r="I45" s="2">
        <v>3</v>
      </c>
      <c r="J45" s="2">
        <v>2</v>
      </c>
      <c r="K45" s="3">
        <v>0</v>
      </c>
      <c r="L45" s="3">
        <v>0</v>
      </c>
      <c r="M45" s="3">
        <v>1</v>
      </c>
      <c r="N45" s="3">
        <v>0</v>
      </c>
      <c r="O45" s="3">
        <v>0</v>
      </c>
      <c r="P45" s="3">
        <v>0</v>
      </c>
      <c r="Q45" s="3">
        <v>0</v>
      </c>
      <c r="R45" s="3">
        <v>0</v>
      </c>
      <c r="S45" s="1">
        <v>38</v>
      </c>
      <c r="V45" s="1">
        <v>16</v>
      </c>
      <c r="W45" s="3">
        <f>M35</f>
        <v>6</v>
      </c>
      <c r="X45" s="3">
        <f>M36</f>
        <v>2</v>
      </c>
      <c r="Y45" s="3">
        <f>M37</f>
        <v>1</v>
      </c>
      <c r="Z45" s="3">
        <f>M38</f>
        <v>1</v>
      </c>
      <c r="AA45" s="3">
        <f>M39</f>
        <v>2</v>
      </c>
      <c r="AB45" s="3">
        <f>M40</f>
        <v>7</v>
      </c>
      <c r="AC45" s="3">
        <f>M41</f>
        <v>2</v>
      </c>
      <c r="AD45" s="3">
        <f>M42</f>
        <v>2</v>
      </c>
      <c r="AE45" s="3">
        <f>M43</f>
        <v>0</v>
      </c>
      <c r="AF45" s="3">
        <f>M44</f>
        <v>0</v>
      </c>
      <c r="AG45" s="3">
        <f>M45</f>
        <v>1</v>
      </c>
      <c r="AH45" s="3">
        <f>M46</f>
        <v>0</v>
      </c>
      <c r="AI45" s="3">
        <f>M47</f>
        <v>1</v>
      </c>
      <c r="AJ45" s="3">
        <f>M48</f>
        <v>2</v>
      </c>
      <c r="AK45" s="2">
        <f>M49</f>
        <v>11</v>
      </c>
      <c r="AL45" s="3">
        <f>M50</f>
        <v>0</v>
      </c>
      <c r="AM45" s="3">
        <f>M51</f>
        <v>0</v>
      </c>
      <c r="AN45" s="3">
        <f>M52</f>
        <v>1</v>
      </c>
      <c r="AO45" s="3">
        <f>M53</f>
        <v>0</v>
      </c>
      <c r="AP45" s="1">
        <f>M54</f>
        <v>8</v>
      </c>
      <c r="AQ45" s="39">
        <f>M55</f>
        <v>0</v>
      </c>
      <c r="AT45" s="1">
        <v>16</v>
      </c>
      <c r="AU45" s="26">
        <f t="shared" ref="AU45" si="497">PRODUCT(W45*100*1/W51)</f>
        <v>17.647058823529413</v>
      </c>
      <c r="AV45" s="26">
        <f t="shared" ref="AV45" si="498">PRODUCT(X45*100*1/X51)</f>
        <v>5.2631578947368425</v>
      </c>
      <c r="AW45" s="26">
        <f t="shared" ref="AW45" si="499">PRODUCT(Y45*100*1/Y51)</f>
        <v>2.5641025641025643</v>
      </c>
      <c r="AX45" s="26">
        <f t="shared" ref="AX45" si="500">PRODUCT(Z45*100*1/Z51)</f>
        <v>2.5641025641025643</v>
      </c>
      <c r="AY45" s="26">
        <f t="shared" ref="AY45" si="501">PRODUCT(AA45*100*1/AA51)</f>
        <v>5.2631578947368425</v>
      </c>
      <c r="AZ45" s="26">
        <f t="shared" ref="AZ45" si="502">PRODUCT(AB45*100*1/AB51)</f>
        <v>17.948717948717949</v>
      </c>
      <c r="BA45" s="26">
        <f t="shared" ref="BA45" si="503">PRODUCT(AC45*100*1/AC51)</f>
        <v>5.1282051282051286</v>
      </c>
      <c r="BB45" s="26">
        <f t="shared" ref="BB45" si="504">PRODUCT(AD45*100*1/AD51)</f>
        <v>5.2631578947368425</v>
      </c>
      <c r="BC45" s="26">
        <f t="shared" ref="BC45" si="505">PRODUCT(AE45*100*1/AE51)</f>
        <v>0</v>
      </c>
      <c r="BD45" s="26">
        <f t="shared" ref="BD45" si="506">PRODUCT(AF45*100*1/AF51)</f>
        <v>0</v>
      </c>
      <c r="BE45" s="26">
        <f t="shared" ref="BE45" si="507">PRODUCT(AG45*100*1/AG51)</f>
        <v>2.6315789473684212</v>
      </c>
      <c r="BF45" s="26">
        <f t="shared" ref="BF45" si="508">PRODUCT(AH45*100*1/AH51)</f>
        <v>0</v>
      </c>
      <c r="BG45" s="3">
        <f t="shared" ref="BG45" si="509">PRODUCT(AI45*100*1/AI51)</f>
        <v>2.5641025641025643</v>
      </c>
      <c r="BH45" s="26">
        <f t="shared" ref="BH45" si="510">PRODUCT(AJ45*100*1/AJ51)</f>
        <v>5.2631578947368425</v>
      </c>
      <c r="BI45" s="24">
        <f t="shared" ref="BI45" si="511">PRODUCT(AK45*100*1/AK51)</f>
        <v>28.205128205128204</v>
      </c>
      <c r="BJ45" s="26">
        <f t="shared" ref="BJ45" si="512">PRODUCT(AL45*100*1/AL51)</f>
        <v>0</v>
      </c>
      <c r="BK45" s="26">
        <f t="shared" ref="BK45" si="513">PRODUCT(AM45*100*1/AM51)</f>
        <v>0</v>
      </c>
      <c r="BL45" s="26">
        <f t="shared" ref="BL45" si="514">PRODUCT(AN45*100*1/AN51)</f>
        <v>2.6315789473684212</v>
      </c>
      <c r="BM45" s="26">
        <f t="shared" ref="BM45" si="515">PRODUCT(AO45*100*1/AO51)</f>
        <v>0</v>
      </c>
      <c r="BN45" s="23">
        <f t="shared" ref="BN45" si="516">PRODUCT(AP45*100*1/AP51)</f>
        <v>21.05263157894737</v>
      </c>
      <c r="BO45" s="37">
        <f t="shared" ref="BO45" si="517">PRODUCT(AQ45*100*1/AQ51)</f>
        <v>0</v>
      </c>
      <c r="BR45" s="1">
        <v>16</v>
      </c>
      <c r="BS45" s="26">
        <f t="shared" ref="BS45" si="518">AU35+AU36+AU37+AU38+AU39+AU40+AU41+AU42+AU43+AU44+AU45</f>
        <v>17.647058823529413</v>
      </c>
      <c r="BT45" s="26">
        <f t="shared" ref="BT45" si="519">AV35+AV36+AV37+AV38+AV39+AV40+AV41+AV42+AV43+AV44+AV45</f>
        <v>60.526315789473678</v>
      </c>
      <c r="BU45" s="24">
        <f t="shared" ref="BU45" si="520">AW35+AW36+AW37+AW38+AW39+AW40+AW41+AW42+AW43+AW44+AW45</f>
        <v>46.153846153846153</v>
      </c>
      <c r="BV45" s="24">
        <f t="shared" ref="BV45" si="521">AX35+AX36+AX37+AX38+AX39+AX40+AX41+AX42+AX43+AX44+AX45</f>
        <v>71.79487179487181</v>
      </c>
      <c r="BW45" s="26">
        <f t="shared" ref="BW45" si="522">AY35+AY36+AY37+AY38+AY39+AY40+AY41+AY42+AY43+AY44+AY45</f>
        <v>86.84210526315789</v>
      </c>
      <c r="BX45" s="26">
        <f t="shared" ref="BX45" si="523">AZ35+AZ36+AZ37+AZ38+AZ39+AZ40+AZ41+AZ42+AZ43+AZ44+AZ45</f>
        <v>97.435897435897431</v>
      </c>
      <c r="BY45" s="26">
        <f t="shared" ref="BY45" si="524">BA35+BA36+BA37+BA38+BA39+BA40+BA41+BA42+BA43+BA44+BA45</f>
        <v>89.743589743589752</v>
      </c>
      <c r="BZ45" s="26">
        <f t="shared" ref="BZ45" si="525">BB35+BB36+BB37+BB38+BB39+BB40+BB41+BB42+BB43+BB44+BB45</f>
        <v>76.31578947368422</v>
      </c>
      <c r="CA45" s="26">
        <f t="shared" ref="CA45" si="526">BC35+BC36+BC37+BC38+BC39+BC40+BC41+BC42+BC43+BC44+BC45</f>
        <v>97.435897435897431</v>
      </c>
      <c r="CB45" s="26">
        <f t="shared" ref="CB45" si="527">BD35+BD36+BD37+BD38+BD39+BD40+BD41+BD42+BD43+BD44+BD45</f>
        <v>97.435897435897459</v>
      </c>
      <c r="CC45" s="26">
        <f t="shared" ref="CC45" si="528">BE35+BE36+BE37+BE38+BE39+BE40+BE41+BE42+BE43+BE44+BE45</f>
        <v>99.999999999999986</v>
      </c>
      <c r="CD45" s="24">
        <f t="shared" ref="CD45" si="529">BF35+BF36+BF37+BF38+BF39+BF40+BF41+BF42+BF43+BF44+BF45</f>
        <v>97.368421052631575</v>
      </c>
      <c r="CE45" s="26">
        <f t="shared" ref="CE45" si="530">BG35+BG36+BG37+BG38+BG39+BG40+BG41+BG42+BG43+BG44+BG45</f>
        <v>100.00000000000001</v>
      </c>
      <c r="CF45" s="26">
        <f t="shared" ref="CF45" si="531">BH35+BH36+BH37+BH38+BH39+BH40+BH41+BH42+BH43+BH44+BH45</f>
        <v>97.368421052631589</v>
      </c>
      <c r="CG45" s="24">
        <f t="shared" ref="CG45" si="532">BI35+BI36+BI37+BI38+BI39+BI40+BI41+BI42+BI43+BI44+BI45</f>
        <v>64.102564102564102</v>
      </c>
      <c r="CH45" s="26">
        <f t="shared" ref="CH45" si="533">BJ35+BJ36+BJ37+BJ38+BJ39+BJ40+BJ41+BJ42+BJ43+BJ44+BJ45</f>
        <v>71.05263157894737</v>
      </c>
      <c r="CI45" s="26">
        <f t="shared" ref="CI45" si="534">BK35+BK36+BK37+BK38+BK39+BK40+BK41+BK42+BK43+BK44+BK45</f>
        <v>100</v>
      </c>
      <c r="CJ45" s="26">
        <f t="shared" ref="CJ45" si="535">BL35+BL36+BL37+BL38+BL39+BL40+BL41+BL42+BL43+BL44+BL45</f>
        <v>100.00000000000001</v>
      </c>
      <c r="CK45" s="26">
        <f t="shared" ref="CK45" si="536">BM35+BM36+BM37+BM38+BM39+BM40+BM41+BM42+BM43+BM44+BM45</f>
        <v>100</v>
      </c>
      <c r="CL45" s="23">
        <f t="shared" ref="CL45" si="537">BN35+BN36+BN37+BN38+BN39+BN40+BN41+BN42+BN43+BN44+BN45</f>
        <v>100</v>
      </c>
      <c r="CM45" s="37">
        <f t="shared" ref="CM45" si="538">BO35+BO36+BO37+BO38+BO39+BO40+BO41+BO42+BO43+BO44+BO45</f>
        <v>100</v>
      </c>
      <c r="CN45" s="7"/>
      <c r="CQ45" s="9"/>
      <c r="CR45" s="9"/>
      <c r="CS45" s="9"/>
      <c r="CT45" s="9"/>
      <c r="CU45" s="9"/>
      <c r="CV45" s="9"/>
      <c r="CW45" s="9"/>
      <c r="CX45" s="9"/>
      <c r="CY45" s="9"/>
      <c r="CZ45" s="9"/>
      <c r="DA45" s="9"/>
      <c r="DB45" s="9"/>
      <c r="DC45" s="9"/>
      <c r="DD45" s="9"/>
      <c r="DE45" s="9"/>
      <c r="DF45" s="9"/>
      <c r="DG45" s="9"/>
      <c r="DH45" s="9"/>
      <c r="DI45" s="9"/>
      <c r="DJ45" s="9"/>
      <c r="DK45" s="9"/>
      <c r="DL45" s="9"/>
      <c r="DM45" s="9"/>
      <c r="DN45" s="9"/>
    </row>
    <row r="46" spans="1:118" s="1" customFormat="1" x14ac:dyDescent="0.25">
      <c r="B46" s="1" t="s">
        <v>13</v>
      </c>
      <c r="C46" s="2">
        <v>0</v>
      </c>
      <c r="D46" s="2">
        <v>0</v>
      </c>
      <c r="E46" s="2">
        <v>0</v>
      </c>
      <c r="F46" s="2">
        <v>0</v>
      </c>
      <c r="G46" s="2">
        <v>16</v>
      </c>
      <c r="H46" s="2">
        <v>0</v>
      </c>
      <c r="I46" s="2">
        <v>14</v>
      </c>
      <c r="J46" s="2">
        <v>3</v>
      </c>
      <c r="K46" s="2">
        <v>4</v>
      </c>
      <c r="L46" s="2">
        <v>0</v>
      </c>
      <c r="M46" s="3">
        <v>0</v>
      </c>
      <c r="N46" s="3">
        <v>0</v>
      </c>
      <c r="O46" s="3">
        <v>0</v>
      </c>
      <c r="P46" s="3">
        <v>1</v>
      </c>
      <c r="Q46" s="3">
        <v>0</v>
      </c>
      <c r="R46" s="3">
        <v>0</v>
      </c>
      <c r="S46" s="1">
        <v>38</v>
      </c>
      <c r="V46" s="1">
        <v>32</v>
      </c>
      <c r="W46" s="3">
        <f>N35</f>
        <v>7</v>
      </c>
      <c r="X46" s="3">
        <f>N36</f>
        <v>1</v>
      </c>
      <c r="Y46" s="3">
        <f>N37</f>
        <v>1</v>
      </c>
      <c r="Z46" s="3">
        <f>N38</f>
        <v>1</v>
      </c>
      <c r="AA46" s="3">
        <f>N39</f>
        <v>5</v>
      </c>
      <c r="AB46" s="3">
        <f>N40</f>
        <v>0</v>
      </c>
      <c r="AC46" s="3">
        <f>N41</f>
        <v>1</v>
      </c>
      <c r="AD46" s="3">
        <f>N42</f>
        <v>2</v>
      </c>
      <c r="AE46" s="3">
        <f>N43</f>
        <v>1</v>
      </c>
      <c r="AF46" s="3">
        <f>N44</f>
        <v>1</v>
      </c>
      <c r="AG46" s="3">
        <f>N45</f>
        <v>0</v>
      </c>
      <c r="AH46" s="3">
        <f>N46</f>
        <v>0</v>
      </c>
      <c r="AI46" s="3">
        <f>N47</f>
        <v>0</v>
      </c>
      <c r="AJ46" s="3">
        <f>N48</f>
        <v>1</v>
      </c>
      <c r="AK46" s="2">
        <f>N49</f>
        <v>4</v>
      </c>
      <c r="AL46" s="3">
        <f>N50</f>
        <v>11</v>
      </c>
      <c r="AM46" s="3">
        <f>N51</f>
        <v>0</v>
      </c>
      <c r="AN46" s="3">
        <f>N52</f>
        <v>0</v>
      </c>
      <c r="AO46" s="3">
        <f>N53</f>
        <v>0</v>
      </c>
      <c r="AP46" s="1">
        <f>N54</f>
        <v>0</v>
      </c>
      <c r="AQ46" s="39">
        <f>N55</f>
        <v>0</v>
      </c>
      <c r="AT46" s="1">
        <v>32</v>
      </c>
      <c r="AU46" s="26">
        <f t="shared" ref="AU46" si="539">PRODUCT(W46*100*1/W51)</f>
        <v>20.588235294117649</v>
      </c>
      <c r="AV46" s="26">
        <f t="shared" ref="AV46" si="540">PRODUCT(X46*100*1/X51)</f>
        <v>2.6315789473684212</v>
      </c>
      <c r="AW46" s="26">
        <f t="shared" ref="AW46" si="541">PRODUCT(Y46*100*1/Y51)</f>
        <v>2.5641025641025643</v>
      </c>
      <c r="AX46" s="26">
        <f t="shared" ref="AX46" si="542">PRODUCT(Z46*100*1/Z51)</f>
        <v>2.5641025641025643</v>
      </c>
      <c r="AY46" s="26">
        <f t="shared" ref="AY46" si="543">PRODUCT(AA46*100*1/AA51)</f>
        <v>13.157894736842104</v>
      </c>
      <c r="AZ46" s="26">
        <f t="shared" ref="AZ46" si="544">PRODUCT(AB46*100*1/AB51)</f>
        <v>0</v>
      </c>
      <c r="BA46" s="26">
        <f t="shared" ref="BA46" si="545">PRODUCT(AC46*100*1/AC51)</f>
        <v>2.5641025641025643</v>
      </c>
      <c r="BB46" s="26">
        <f t="shared" ref="BB46" si="546">PRODUCT(AD46*100*1/AD51)</f>
        <v>5.2631578947368425</v>
      </c>
      <c r="BC46" s="26">
        <f t="shared" ref="BC46" si="547">PRODUCT(AE46*100*1/AE51)</f>
        <v>2.5641025641025643</v>
      </c>
      <c r="BD46" s="26">
        <f t="shared" ref="BD46" si="548">PRODUCT(AF46*100*1/AF51)</f>
        <v>2.5641025641025643</v>
      </c>
      <c r="BE46" s="26">
        <f t="shared" ref="BE46" si="549">PRODUCT(AG46*100*1/AG51)</f>
        <v>0</v>
      </c>
      <c r="BF46" s="26">
        <f t="shared" ref="BF46" si="550">PRODUCT(AH46*100*1/AH51)</f>
        <v>0</v>
      </c>
      <c r="BG46" s="26">
        <f t="shared" ref="BG46" si="551">PRODUCT(AI46*100*1/AI51)</f>
        <v>0</v>
      </c>
      <c r="BH46" s="26">
        <f t="shared" ref="BH46" si="552">PRODUCT(AJ46*100*1/AJ51)</f>
        <v>2.6315789473684212</v>
      </c>
      <c r="BI46" s="24">
        <f t="shared" ref="BI46" si="553">PRODUCT(AK46*100*1/AK51)</f>
        <v>10.256410256410257</v>
      </c>
      <c r="BJ46" s="26">
        <f t="shared" ref="BJ46" si="554">PRODUCT(AL46*100*1/AL51)</f>
        <v>28.94736842105263</v>
      </c>
      <c r="BK46" s="26">
        <f t="shared" ref="BK46" si="555">PRODUCT(AM46*100*1/AM51)</f>
        <v>0</v>
      </c>
      <c r="BL46" s="26">
        <f t="shared" ref="BL46" si="556">PRODUCT(AN46*100*1/AN51)</f>
        <v>0</v>
      </c>
      <c r="BM46" s="26">
        <f t="shared" ref="BM46" si="557">PRODUCT(AO46*100*1/AO51)</f>
        <v>0</v>
      </c>
      <c r="BN46" s="23">
        <f t="shared" ref="BN46" si="558">PRODUCT(AP46*100*1/AP51)</f>
        <v>0</v>
      </c>
      <c r="BO46" s="37">
        <f t="shared" ref="BO46" si="559">PRODUCT(AQ46*100*1/AQ51)</f>
        <v>0</v>
      </c>
      <c r="BR46" s="1">
        <v>32</v>
      </c>
      <c r="BS46" s="26">
        <f t="shared" ref="BS46" si="560">AU35+AU36+AU37+AU38+AU39+AU40+AU41+AU42+AU43+AU44+AU45+AU46</f>
        <v>38.235294117647058</v>
      </c>
      <c r="BT46" s="26">
        <f t="shared" ref="BT46" si="561">AV35+AV36+AV37+AV38+AV39+AV40+AV41+AV42+AV43+AV44+AV45+AV46</f>
        <v>63.157894736842096</v>
      </c>
      <c r="BU46" s="26">
        <f t="shared" ref="BU46" si="562">AW35+AW36+AW37+AW38+AW39+AW40+AW41+AW42+AW43+AW44+AW45+AW46</f>
        <v>48.717948717948715</v>
      </c>
      <c r="BV46" s="26">
        <f t="shared" ref="BV46" si="563">AX35+AX36+AX37+AX38+AX39+AX40+AX41+AX42+AX43+AX44+AX45+AX46</f>
        <v>74.358974358974379</v>
      </c>
      <c r="BW46" s="26">
        <f t="shared" ref="BW46" si="564">AY35+AY36+AY37+AY38+AY39+AY40+AY41+AY42+AY43+AY44+AY45+AY46</f>
        <v>100</v>
      </c>
      <c r="BX46" s="26">
        <f t="shared" ref="BX46" si="565">AZ35+AZ36+AZ37+AZ38+AZ39+AZ40+AZ41+AZ42+AZ43+AZ44+AZ45+AZ46</f>
        <v>97.435897435897431</v>
      </c>
      <c r="BY46" s="26">
        <f t="shared" ref="BY46" si="566">BA35+BA36+BA37+BA38+BA39+BA40+BA41+BA42+BA43+BA44+BA45+BA46</f>
        <v>92.307692307692321</v>
      </c>
      <c r="BZ46" s="26">
        <f t="shared" ref="BZ46" si="567">BB35+BB36+BB37+BB38+BB39+BB40+BB41+BB42+BB43+BB44+BB45+BB46</f>
        <v>81.578947368421069</v>
      </c>
      <c r="CA46" s="26">
        <f t="shared" ref="CA46" si="568">BC35+BC36+BC37+BC38+BC39+BC40+BC41+BC42+BC43+BC44+BC45+BC46</f>
        <v>100</v>
      </c>
      <c r="CB46" s="26">
        <f t="shared" ref="CB46" si="569">BD35+BD36+BD37+BD38+BD39+BD40+BD41+BD42+BD43+BD44+BD45+BD46</f>
        <v>100.00000000000003</v>
      </c>
      <c r="CC46" s="26">
        <f t="shared" ref="CC46" si="570">BE35+BE36+BE37+BE38+BE39+BE40+BE41+BE42+BE43+BE44+BE45+BE46</f>
        <v>99.999999999999986</v>
      </c>
      <c r="CD46" s="26">
        <f t="shared" ref="CD46" si="571">BF35+BF36+BF37+BF38+BF39+BF40+BF41+BF42+BF43+BF44+BF45+BF46</f>
        <v>97.368421052631575</v>
      </c>
      <c r="CE46" s="26">
        <f t="shared" ref="CE46" si="572">BG35+BG36+BG37+BG38+BG39+BG40+BG41+BG42+BG43+BG44+BG45+BG46</f>
        <v>100.00000000000001</v>
      </c>
      <c r="CF46" s="26">
        <f t="shared" ref="CF46" si="573">BH35+BH36+BH37+BH38+BH39+BH40+BH41+BH42+BH43+BH44+BH45+BH46</f>
        <v>100.00000000000001</v>
      </c>
      <c r="CG46" s="24">
        <f t="shared" ref="CG46" si="574">BI35+BI36+BI37+BI38+BI39+BI40+BI41+BI42+BI43+BI44+BI45+BI46</f>
        <v>74.358974358974365</v>
      </c>
      <c r="CH46" s="26">
        <f t="shared" ref="CH46" si="575">BJ35+BJ36+BJ37+BJ38+BJ39+BJ40+BJ41+BJ42+BJ43+BJ44+BJ45+BJ46</f>
        <v>100</v>
      </c>
      <c r="CI46" s="26">
        <f t="shared" ref="CI46" si="576">BK35+BK36+BK37+BK38+BK39+BK40+BK41+BK42+BK43+BK44+BK45+BK46</f>
        <v>100</v>
      </c>
      <c r="CJ46" s="26">
        <f t="shared" ref="CJ46" si="577">BL35+BL36+BL37+BL38+BL39+BL40+BL41+BL42+BL43+BL44+BL45+BL46</f>
        <v>100.00000000000001</v>
      </c>
      <c r="CK46" s="26">
        <f t="shared" ref="CK46" si="578">BM35+BM36+BM37+BM38+BM39+BM40+BM41+BM42+BM43+BM44+BM45+BM46</f>
        <v>100</v>
      </c>
      <c r="CL46" s="23">
        <f t="shared" ref="CL46" si="579">BN35+BN36+BN37+BN38+BN39+BN40+BN41+BN42+BN43+BN44+BN45+BN46</f>
        <v>100</v>
      </c>
      <c r="CM46" s="37">
        <f t="shared" ref="CM46" si="580">BO35+BO36+BO37+BO38+BO39+BO40+BO41+BO42+BO43+BO44+BO45+BO46</f>
        <v>100</v>
      </c>
      <c r="CN46" s="7"/>
      <c r="CQ46" s="9"/>
      <c r="CR46" s="9"/>
      <c r="CS46" s="9"/>
      <c r="CT46" s="9"/>
      <c r="CU46" s="9"/>
      <c r="CV46" s="9"/>
      <c r="CW46" s="9"/>
      <c r="CX46" s="9"/>
      <c r="CY46" s="9"/>
      <c r="CZ46" s="9"/>
      <c r="DA46" s="9"/>
      <c r="DB46" s="9"/>
      <c r="DC46" s="9"/>
      <c r="DD46" s="9"/>
      <c r="DE46" s="9"/>
      <c r="DF46" s="9"/>
      <c r="DG46" s="9"/>
      <c r="DH46" s="9"/>
      <c r="DI46" s="9"/>
      <c r="DJ46" s="9"/>
      <c r="DK46" s="9"/>
      <c r="DL46" s="9"/>
      <c r="DM46" s="9"/>
      <c r="DN46" s="9"/>
    </row>
    <row r="47" spans="1:118" s="1" customFormat="1" x14ac:dyDescent="0.25">
      <c r="B47" s="1" t="s">
        <v>14</v>
      </c>
      <c r="C47" s="2">
        <v>0</v>
      </c>
      <c r="D47" s="2">
        <v>0</v>
      </c>
      <c r="E47" s="2">
        <v>2</v>
      </c>
      <c r="F47" s="2">
        <v>0</v>
      </c>
      <c r="G47" s="2">
        <v>32</v>
      </c>
      <c r="H47" s="2">
        <v>3</v>
      </c>
      <c r="I47" s="2">
        <v>1</v>
      </c>
      <c r="J47" s="2">
        <v>0</v>
      </c>
      <c r="K47" s="3">
        <v>0</v>
      </c>
      <c r="L47" s="3">
        <v>0</v>
      </c>
      <c r="M47" s="3">
        <v>1</v>
      </c>
      <c r="N47" s="3">
        <v>0</v>
      </c>
      <c r="O47" s="3">
        <v>0</v>
      </c>
      <c r="P47" s="3">
        <v>0</v>
      </c>
      <c r="Q47" s="3">
        <v>0</v>
      </c>
      <c r="R47" s="3">
        <v>0</v>
      </c>
      <c r="S47" s="1">
        <v>39</v>
      </c>
      <c r="V47" s="1">
        <v>64</v>
      </c>
      <c r="W47" s="3">
        <f>O35</f>
        <v>21</v>
      </c>
      <c r="X47" s="3">
        <f>O36</f>
        <v>14</v>
      </c>
      <c r="Y47" s="3">
        <f>O37</f>
        <v>0</v>
      </c>
      <c r="Z47" s="3">
        <f>O38</f>
        <v>0</v>
      </c>
      <c r="AA47" s="3">
        <f>O39</f>
        <v>0</v>
      </c>
      <c r="AB47" s="3">
        <f>O40</f>
        <v>1</v>
      </c>
      <c r="AC47" s="3">
        <f>O41</f>
        <v>3</v>
      </c>
      <c r="AD47" s="3">
        <f>O42</f>
        <v>7</v>
      </c>
      <c r="AE47" s="3">
        <f>O43</f>
        <v>0</v>
      </c>
      <c r="AF47" s="3">
        <f>O44</f>
        <v>0</v>
      </c>
      <c r="AG47" s="3">
        <f>O45</f>
        <v>0</v>
      </c>
      <c r="AH47" s="3">
        <f>O46</f>
        <v>0</v>
      </c>
      <c r="AI47" s="3">
        <f>O47</f>
        <v>0</v>
      </c>
      <c r="AJ47" s="3">
        <f>O48</f>
        <v>0</v>
      </c>
      <c r="AK47" s="3">
        <f>O49</f>
        <v>7</v>
      </c>
      <c r="AL47" s="3">
        <f>O50</f>
        <v>0</v>
      </c>
      <c r="AM47" s="3">
        <f>O51</f>
        <v>0</v>
      </c>
      <c r="AN47" s="3">
        <f>O52</f>
        <v>0</v>
      </c>
      <c r="AO47" s="3">
        <f>O53</f>
        <v>0</v>
      </c>
      <c r="AP47" s="1">
        <f>O54</f>
        <v>0</v>
      </c>
      <c r="AQ47" s="39">
        <f>O55</f>
        <v>0</v>
      </c>
      <c r="AT47" s="1">
        <v>64</v>
      </c>
      <c r="AU47" s="26">
        <f t="shared" ref="AU47" si="581">PRODUCT(W47*100*1/W51)</f>
        <v>61.764705882352942</v>
      </c>
      <c r="AV47" s="26">
        <f t="shared" ref="AV47" si="582">PRODUCT(X47*100*1/X51)</f>
        <v>36.842105263157897</v>
      </c>
      <c r="AW47" s="26">
        <f t="shared" ref="AW47" si="583">PRODUCT(Y47*100*1/Y51)</f>
        <v>0</v>
      </c>
      <c r="AX47" s="26">
        <f t="shared" ref="AX47" si="584">PRODUCT(Z47*100*1/Z51)</f>
        <v>0</v>
      </c>
      <c r="AY47" s="26">
        <f t="shared" ref="AY47" si="585">PRODUCT(AA47*100*1/AA51)</f>
        <v>0</v>
      </c>
      <c r="AZ47" s="26">
        <f t="shared" ref="AZ47" si="586">PRODUCT(AB47*100*1/AB51)</f>
        <v>2.5641025641025643</v>
      </c>
      <c r="BA47" s="26">
        <f t="shared" ref="BA47" si="587">PRODUCT(AC47*100*1/AC51)</f>
        <v>7.6923076923076925</v>
      </c>
      <c r="BB47" s="26">
        <f t="shared" ref="BB47" si="588">PRODUCT(AD47*100*1/AD51)</f>
        <v>18.421052631578949</v>
      </c>
      <c r="BC47" s="26">
        <f t="shared" ref="BC47" si="589">PRODUCT(AE47*100*1/AE51)</f>
        <v>0</v>
      </c>
      <c r="BD47" s="26">
        <f t="shared" ref="BD47" si="590">PRODUCT(AF47*100*1/AF51)</f>
        <v>0</v>
      </c>
      <c r="BE47" s="26">
        <f t="shared" ref="BE47" si="591">PRODUCT(AG47*100*1/AG51)</f>
        <v>0</v>
      </c>
      <c r="BF47" s="26">
        <f t="shared" ref="BF47" si="592">PRODUCT(AH47*100*1/AH51)</f>
        <v>0</v>
      </c>
      <c r="BG47" s="26">
        <f t="shared" ref="BG47" si="593">PRODUCT(AI47*100*1/AI51)</f>
        <v>0</v>
      </c>
      <c r="BH47" s="26">
        <f t="shared" ref="BH47" si="594">PRODUCT(AJ47*100*1/AJ51)</f>
        <v>0</v>
      </c>
      <c r="BI47" s="26">
        <f t="shared" ref="BI47" si="595">PRODUCT(AK47*100*1/AK51)</f>
        <v>17.948717948717949</v>
      </c>
      <c r="BJ47" s="26">
        <f t="shared" ref="BJ47" si="596">PRODUCT(AL47*100*1/AL51)</f>
        <v>0</v>
      </c>
      <c r="BK47" s="26">
        <f t="shared" ref="BK47" si="597">PRODUCT(AM47*100*1/AM51)</f>
        <v>0</v>
      </c>
      <c r="BL47" s="26">
        <f t="shared" ref="BL47" si="598">PRODUCT(AN47*100*1/AN51)</f>
        <v>0</v>
      </c>
      <c r="BM47" s="26">
        <f t="shared" ref="BM47" si="599">PRODUCT(AO47*100*1/AO51)</f>
        <v>0</v>
      </c>
      <c r="BN47" s="23">
        <f t="shared" ref="BN47" si="600">PRODUCT(AP47*100*1/AP51)</f>
        <v>0</v>
      </c>
      <c r="BO47" s="37">
        <f t="shared" ref="BO47" si="601">PRODUCT(AQ47*100*1/AQ51)</f>
        <v>0</v>
      </c>
      <c r="BR47" s="1">
        <v>64</v>
      </c>
      <c r="BS47" s="26">
        <f t="shared" ref="BS47" si="602">AU35+AU36+AU37+AU38+AU39+AU40+AU41+AU42+AU43+AU44+AU45+AU46+AU47</f>
        <v>100</v>
      </c>
      <c r="BT47" s="26">
        <f t="shared" ref="BT47" si="603">AV35+AV36+AV37+AV38+AV39+AV40+AV41+AV42+AV43+AV44+AV45+AV46+AV47</f>
        <v>100</v>
      </c>
      <c r="BU47" s="26">
        <f t="shared" ref="BU47" si="604">AW35+AW36+AW37+AW38+AW39+AW40+AW41+AW42+AW43+AW44+AW45+AW46+AW47</f>
        <v>48.717948717948715</v>
      </c>
      <c r="BV47" s="26">
        <f t="shared" ref="BV47" si="605">AX35+AX36+AX37+AX38+AX39+AX40+AX41+AX42+AX43+AX44+AX45+AX46+AX47</f>
        <v>74.358974358974379</v>
      </c>
      <c r="BW47" s="26">
        <f t="shared" ref="BW47" si="606">AY35+AY36+AY37+AY38+AY39+AY40+AY41+AY42+AY43+AY44+AY45+AY46+AY47</f>
        <v>100</v>
      </c>
      <c r="BX47" s="26">
        <f t="shared" ref="BX47" si="607">AZ35+AZ36+AZ37+AZ38+AZ39+AZ40+AZ41+AZ42+AZ43+AZ44+AZ45+AZ46+AZ47</f>
        <v>100</v>
      </c>
      <c r="BY47" s="26">
        <f t="shared" ref="BY47" si="608">BA35+BA36+BA37+BA38+BA39+BA40+BA41+BA42+BA43+BA44+BA45+BA46+BA47</f>
        <v>100.00000000000001</v>
      </c>
      <c r="BZ47" s="26">
        <f t="shared" ref="BZ47" si="609">BB35+BB36+BB37+BB38+BB39+BB40+BB41+BB42+BB43+BB44+BB45+BB46+BB47</f>
        <v>100.00000000000001</v>
      </c>
      <c r="CA47" s="26">
        <f t="shared" ref="CA47" si="610">BC35+BC36+BC37+BC38+BC39+BC40+BC41+BC42+BC43+BC44+BC45+BC46+BC47</f>
        <v>100</v>
      </c>
      <c r="CB47" s="26">
        <f t="shared" ref="CB47" si="611">BD35+BD36+BD37+BD38+BD39+BD40+BD41+BD42+BD43+BD44+BD45+BD46+BD47</f>
        <v>100.00000000000003</v>
      </c>
      <c r="CC47" s="26">
        <f t="shared" ref="CC47" si="612">BE35+BE36+BE37+BE38+BE39+BE40+BE41+BE42+BE43+BE44+BE45+BE46+BE47</f>
        <v>99.999999999999986</v>
      </c>
      <c r="CD47" s="26">
        <f t="shared" ref="CD47" si="613">BF35+BF36+BF37+BF38+BF39+BF40+BF41+BF42+BF43+BF44+BF45+BF46+BF47</f>
        <v>97.368421052631575</v>
      </c>
      <c r="CE47" s="26">
        <f t="shared" ref="CE47" si="614">BG35+BG36+BG37+BG38+BG39+BG40+BG41+BG42+BG43+BG44+BG45+BG46+BG47</f>
        <v>100.00000000000001</v>
      </c>
      <c r="CF47" s="26">
        <f t="shared" ref="CF47" si="615">BH35+BH36+BH37+BH38+BH39+BH40+BH41+BH42+BH43+BH44+BH45+BH46+BH47</f>
        <v>100.00000000000001</v>
      </c>
      <c r="CG47" s="26">
        <f t="shared" ref="CG47" si="616">BI35+BI36+BI37+BI38+BI39+BI40+BI41+BI42+BI43+BI44+BI45+BI46+BI47</f>
        <v>92.307692307692321</v>
      </c>
      <c r="CH47" s="26">
        <f t="shared" ref="CH47" si="617">BJ35+BJ36+BJ37+BJ38+BJ39+BJ40+BJ41+BJ42+BJ43+BJ44+BJ45+BJ46+BJ47</f>
        <v>100</v>
      </c>
      <c r="CI47" s="26">
        <f t="shared" ref="CI47" si="618">BK35+BK36+BK37+BK38+BK39+BK40+BK41+BK42+BK43+BK44+BK45+BK46+BK47</f>
        <v>100</v>
      </c>
      <c r="CJ47" s="26">
        <f t="shared" ref="CJ47" si="619">BL35+BL36+BL37+BL38+BL39+BL40+BL41+BL42+BL43+BL44+BL45+BL46+BL47</f>
        <v>100.00000000000001</v>
      </c>
      <c r="CK47" s="26">
        <f t="shared" ref="CK47" si="620">BM35+BM36+BM37+BM38+BM39+BM40+BM41+BM42+BM43+BM44+BM45+BM46+BM47</f>
        <v>100</v>
      </c>
      <c r="CL47" s="23">
        <f t="shared" ref="CL47" si="621">BN35+BN36+BN37+BN38+BN39+BN40+BN41+BN42+BN43+BN44+BN45+BN46+BN47</f>
        <v>100</v>
      </c>
      <c r="CM47" s="37">
        <f t="shared" ref="CM47" si="622">BO35+BO36+BO37+BO38+BO39+BO40+BO41+BO42+BO43+BO44+BO45+BO46+BO47</f>
        <v>100</v>
      </c>
      <c r="CN47" s="7"/>
      <c r="CQ47" s="9"/>
      <c r="CR47" s="9"/>
      <c r="CS47" s="9"/>
      <c r="CT47" s="9"/>
      <c r="CU47" s="9"/>
      <c r="CV47" s="9"/>
      <c r="CW47" s="9"/>
      <c r="CX47" s="9"/>
      <c r="CY47" s="9"/>
      <c r="CZ47" s="9"/>
      <c r="DA47" s="9"/>
      <c r="DB47" s="9"/>
      <c r="DC47" s="9"/>
      <c r="DD47" s="9"/>
      <c r="DE47" s="9"/>
      <c r="DF47" s="9"/>
      <c r="DG47" s="9"/>
      <c r="DH47" s="9"/>
      <c r="DI47" s="9"/>
      <c r="DJ47" s="9"/>
      <c r="DK47" s="9"/>
      <c r="DL47" s="9"/>
      <c r="DM47" s="9"/>
      <c r="DN47" s="9"/>
    </row>
    <row r="48" spans="1:118" s="1" customFormat="1" x14ac:dyDescent="0.25">
      <c r="B48" s="1" t="s">
        <v>15</v>
      </c>
      <c r="C48" s="2">
        <v>0</v>
      </c>
      <c r="D48" s="2">
        <v>0</v>
      </c>
      <c r="E48" s="2">
        <v>0</v>
      </c>
      <c r="F48" s="2">
        <v>0</v>
      </c>
      <c r="G48" s="2">
        <v>21</v>
      </c>
      <c r="H48" s="2">
        <v>11</v>
      </c>
      <c r="I48" s="2">
        <v>0</v>
      </c>
      <c r="J48" s="2">
        <v>0</v>
      </c>
      <c r="K48" s="3">
        <v>2</v>
      </c>
      <c r="L48" s="3">
        <v>1</v>
      </c>
      <c r="M48" s="3">
        <v>2</v>
      </c>
      <c r="N48" s="3">
        <v>1</v>
      </c>
      <c r="O48" s="3">
        <v>0</v>
      </c>
      <c r="P48" s="3">
        <v>0</v>
      </c>
      <c r="Q48" s="3">
        <v>0</v>
      </c>
      <c r="R48" s="3">
        <v>0</v>
      </c>
      <c r="S48" s="1">
        <v>38</v>
      </c>
      <c r="V48" s="1">
        <v>128</v>
      </c>
      <c r="W48" s="3">
        <f>P35</f>
        <v>0</v>
      </c>
      <c r="X48" s="3">
        <f>P36</f>
        <v>0</v>
      </c>
      <c r="Y48" s="3">
        <f>P37</f>
        <v>19</v>
      </c>
      <c r="Z48" s="3">
        <f>P38</f>
        <v>10</v>
      </c>
      <c r="AA48" s="3">
        <f>P39</f>
        <v>0</v>
      </c>
      <c r="AB48" s="3">
        <f>P40</f>
        <v>0</v>
      </c>
      <c r="AC48" s="3">
        <f>P41</f>
        <v>0</v>
      </c>
      <c r="AD48" s="3">
        <f>P42</f>
        <v>0</v>
      </c>
      <c r="AE48" s="3">
        <f>P43</f>
        <v>0</v>
      </c>
      <c r="AF48" s="3">
        <f>P44</f>
        <v>0</v>
      </c>
      <c r="AG48" s="3">
        <f>P45</f>
        <v>0</v>
      </c>
      <c r="AH48" s="3">
        <f>P46</f>
        <v>1</v>
      </c>
      <c r="AI48" s="3">
        <f>P47</f>
        <v>0</v>
      </c>
      <c r="AJ48" s="3">
        <f>P48</f>
        <v>0</v>
      </c>
      <c r="AK48" s="3">
        <f>P49</f>
        <v>2</v>
      </c>
      <c r="AL48" s="3">
        <f>P50</f>
        <v>0</v>
      </c>
      <c r="AM48" s="3">
        <f>P51</f>
        <v>0</v>
      </c>
      <c r="AN48" s="3">
        <f>P52</f>
        <v>0</v>
      </c>
      <c r="AO48" s="3">
        <f>P53</f>
        <v>0</v>
      </c>
      <c r="AP48" s="1">
        <f>P54</f>
        <v>0</v>
      </c>
      <c r="AQ48" s="39">
        <f>P55</f>
        <v>0</v>
      </c>
      <c r="AT48" s="1">
        <v>128</v>
      </c>
      <c r="AU48" s="26">
        <f t="shared" ref="AU48" si="623">PRODUCT(W48*100*1/W51)</f>
        <v>0</v>
      </c>
      <c r="AV48" s="26">
        <f t="shared" ref="AV48" si="624">PRODUCT(X48*100*1/X51)</f>
        <v>0</v>
      </c>
      <c r="AW48" s="26">
        <f t="shared" ref="AW48" si="625">PRODUCT(Y48*100*1/Y51)</f>
        <v>48.717948717948715</v>
      </c>
      <c r="AX48" s="26">
        <f t="shared" ref="AX48" si="626">PRODUCT(Z48*100*1/Z51)</f>
        <v>25.641025641025642</v>
      </c>
      <c r="AY48" s="26">
        <f t="shared" ref="AY48" si="627">PRODUCT(AA48*100*1/AA51)</f>
        <v>0</v>
      </c>
      <c r="AZ48" s="26">
        <f t="shared" ref="AZ48" si="628">PRODUCT(AB48*100*1/AB51)</f>
        <v>0</v>
      </c>
      <c r="BA48" s="26">
        <f t="shared" ref="BA48" si="629">PRODUCT(AC48*100*1/AC51)</f>
        <v>0</v>
      </c>
      <c r="BB48" s="26">
        <f t="shared" ref="BB48" si="630">PRODUCT(AD48*100*1/AD51)</f>
        <v>0</v>
      </c>
      <c r="BC48" s="26">
        <f t="shared" ref="BC48" si="631">PRODUCT(AE48*100*1/AE51)</f>
        <v>0</v>
      </c>
      <c r="BD48" s="26">
        <f t="shared" ref="BD48" si="632">PRODUCT(AF48*100*1/AF51)</f>
        <v>0</v>
      </c>
      <c r="BE48" s="26">
        <f t="shared" ref="BE48" si="633">PRODUCT(AG48*100*1/AG51)</f>
        <v>0</v>
      </c>
      <c r="BF48" s="26">
        <f t="shared" ref="BF48" si="634">PRODUCT(AH48*100*1/AH51)</f>
        <v>2.6315789473684212</v>
      </c>
      <c r="BG48" s="26">
        <f t="shared" ref="BG48" si="635">PRODUCT(AI48*100*1/AI51)</f>
        <v>0</v>
      </c>
      <c r="BH48" s="26">
        <f t="shared" ref="BH48" si="636">PRODUCT(AJ48*100*1/AJ51)</f>
        <v>0</v>
      </c>
      <c r="BI48" s="26">
        <f t="shared" ref="BI48" si="637">PRODUCT(AK48*100*1/AK51)</f>
        <v>5.1282051282051286</v>
      </c>
      <c r="BJ48" s="26">
        <f t="shared" ref="BJ48" si="638">PRODUCT(AL48*100*1/AL51)</f>
        <v>0</v>
      </c>
      <c r="BK48" s="26">
        <f t="shared" ref="BK48" si="639">PRODUCT(AM48*100*1/AM51)</f>
        <v>0</v>
      </c>
      <c r="BL48" s="26">
        <f t="shared" ref="BL48" si="640">PRODUCT(AN48*100*1/AN51)</f>
        <v>0</v>
      </c>
      <c r="BM48" s="26">
        <f t="shared" ref="BM48" si="641">PRODUCT(AO48*100*1/AO51)</f>
        <v>0</v>
      </c>
      <c r="BN48" s="23">
        <f t="shared" ref="BN48" si="642">PRODUCT(AP48*100*1/AP51)</f>
        <v>0</v>
      </c>
      <c r="BO48" s="37">
        <f t="shared" ref="BO48" si="643">PRODUCT(AQ48*100*1/AQ51)</f>
        <v>0</v>
      </c>
      <c r="BR48" s="1">
        <v>128</v>
      </c>
      <c r="BS48" s="26">
        <f t="shared" ref="BS48" si="644">AU35+AU36+AU37+AU38+AU39+AU40+AU41+AU42+AU43+AU44+AU45+AU46+AU47+AU48</f>
        <v>100</v>
      </c>
      <c r="BT48" s="26">
        <f t="shared" ref="BT48" si="645">AV35+AV36+AV37+AV38+AV39+AV40+AV41+AV42+AV43+AV44+AV45+AV46+AV47+AV48</f>
        <v>100</v>
      </c>
      <c r="BU48" s="26">
        <f t="shared" ref="BU48" si="646">AW35+AW36+AW37+AW38+AW39+AW40+AW41+AW42+AW43+AW44+AW45+AW46+AW47+AW48</f>
        <v>97.435897435897431</v>
      </c>
      <c r="BV48" s="26">
        <f t="shared" ref="BV48" si="647">AX35+AX36+AX37+AX38+AX39+AX40+AX41+AX42+AX43+AX44+AX45+AX46+AX47+AX48</f>
        <v>100.00000000000003</v>
      </c>
      <c r="BW48" s="26">
        <f t="shared" ref="BW48" si="648">AY35+AY36+AY37+AY38+AY39+AY40+AY41+AY42+AY43+AY44+AY45+AY46+AY47+AY48</f>
        <v>100</v>
      </c>
      <c r="BX48" s="26">
        <f t="shared" ref="BX48" si="649">AZ35+AZ36+AZ37+AZ38+AZ39+AZ40+AZ41+AZ42+AZ43+AZ44+AZ45+AZ46+AZ47+AZ48</f>
        <v>100</v>
      </c>
      <c r="BY48" s="26">
        <f t="shared" ref="BY48" si="650">BA35+BA36+BA37+BA38+BA39+BA40+BA41+BA42+BA43+BA44+BA45+BA46+BA47+BA48</f>
        <v>100.00000000000001</v>
      </c>
      <c r="BZ48" s="26">
        <f t="shared" ref="BZ48" si="651">BB35+BB36+BB37+BB38+BB39+BB40+BB41+BB42+BB43+BB44+BB45+BB46+BB47+BB48</f>
        <v>100.00000000000001</v>
      </c>
      <c r="CA48" s="26">
        <f t="shared" ref="CA48" si="652">BC35+BC36+BC37+BC38+BC39+BC40+BC41+BC42+BC43+BC44+BC45+BC46+BC47+BC48</f>
        <v>100</v>
      </c>
      <c r="CB48" s="26">
        <f t="shared" ref="CB48" si="653">BD35+BD36+BD37+BD38+BD39+BD40+BD41+BD42+BD43+BD44+BD45+BD46+BD47+BD48</f>
        <v>100.00000000000003</v>
      </c>
      <c r="CC48" s="26">
        <f t="shared" ref="CC48" si="654">BE35+BE36+BE37+BE38+BE39+BE40+BE41+BE42+BE43+BE44+BE45+BE46+BE47+BE48</f>
        <v>99.999999999999986</v>
      </c>
      <c r="CD48" s="26">
        <f t="shared" ref="CD48" si="655">BF35+BF36+BF37+BF38+BF39+BF40+BF41+BF42+BF43+BF44+BF45+BF46+BF47+BF48</f>
        <v>100</v>
      </c>
      <c r="CE48" s="26">
        <f t="shared" ref="CE48" si="656">BG35+BG36+BG37+BG38+BG39+BG40+BG41+BG42+BG43+BG44+BG45+BG46+BG47+BG48</f>
        <v>100.00000000000001</v>
      </c>
      <c r="CF48" s="26">
        <f t="shared" ref="CF48" si="657">BH35+BH36+BH37+BH38+BH39+BH40+BH41+BH42+BH43+BH44+BH45+BH46+BH47+BH48</f>
        <v>100.00000000000001</v>
      </c>
      <c r="CG48" s="26">
        <f t="shared" ref="CG48" si="658">BI35+BI36+BI37+BI38+BI39+BI40+BI41+BI42+BI43+BI44+BI45+BI46+BI47+BI48</f>
        <v>97.435897435897445</v>
      </c>
      <c r="CH48" s="26">
        <f t="shared" ref="CH48" si="659">BJ35+BJ36+BJ37+BJ38+BJ39+BJ40+BJ41+BJ42+BJ43+BJ44+BJ45+BJ46+BJ47+BJ48</f>
        <v>100</v>
      </c>
      <c r="CI48" s="26">
        <f t="shared" ref="CI48" si="660">BK35+BK36+BK37+BK38+BK39+BK40+BK41+BK42+BK43+BK44+BK45+BK46+BK47+BK48</f>
        <v>100</v>
      </c>
      <c r="CJ48" s="26">
        <f t="shared" ref="CJ48" si="661">BL35+BL36+BL37+BL38+BL39+BL40+BL41+BL42+BL43+BL44+BL45+BL46+BL47+BL48</f>
        <v>100.00000000000001</v>
      </c>
      <c r="CK48" s="26">
        <f t="shared" ref="CK48" si="662">BM35+BM36+BM37+BM38+BM39+BM40+BM41+BM42+BM43+BM44+BM45+BM46+BM47+BM48</f>
        <v>100</v>
      </c>
      <c r="CL48" s="23">
        <f t="shared" ref="CL48" si="663">BN35+BN36+BN37+BN38+BN39+BN40+BN41+BN42+BN43+BN44+BN45+BN46+BN47+BN48</f>
        <v>100</v>
      </c>
      <c r="CM48" s="37">
        <f t="shared" ref="CM48" si="664">BO35+BO36+BO37+BO38+BO39+BO40+BO41+BO42+BO43+BO44+BO45+BO46+BO47+BO48</f>
        <v>100</v>
      </c>
      <c r="CN48" s="7"/>
      <c r="CQ48" s="9"/>
      <c r="CR48" s="9"/>
      <c r="CS48" s="9"/>
      <c r="CT48" s="9"/>
      <c r="CU48" s="9"/>
      <c r="CV48" s="9"/>
      <c r="CW48" s="9"/>
      <c r="CX48" s="9"/>
      <c r="CY48" s="9"/>
      <c r="CZ48" s="9"/>
      <c r="DA48" s="9"/>
      <c r="DB48" s="9"/>
      <c r="DC48" s="9"/>
      <c r="DD48" s="9"/>
      <c r="DE48" s="9"/>
      <c r="DF48" s="9"/>
      <c r="DG48" s="9"/>
      <c r="DH48" s="9"/>
      <c r="DI48" s="9"/>
      <c r="DJ48" s="9"/>
      <c r="DK48" s="9"/>
      <c r="DL48" s="9"/>
      <c r="DM48" s="9"/>
      <c r="DN48" s="9"/>
    </row>
    <row r="49" spans="2:118" s="1" customFormat="1" x14ac:dyDescent="0.25">
      <c r="B49" s="1" t="s">
        <v>16</v>
      </c>
      <c r="C49" s="2">
        <v>0</v>
      </c>
      <c r="D49" s="2">
        <v>0</v>
      </c>
      <c r="E49" s="2">
        <v>0</v>
      </c>
      <c r="F49" s="2">
        <v>0</v>
      </c>
      <c r="G49" s="2">
        <v>0</v>
      </c>
      <c r="H49" s="2">
        <v>0</v>
      </c>
      <c r="I49" s="2">
        <v>0</v>
      </c>
      <c r="J49" s="2">
        <v>0</v>
      </c>
      <c r="K49" s="2">
        <v>5</v>
      </c>
      <c r="L49" s="2">
        <v>9</v>
      </c>
      <c r="M49" s="2">
        <v>11</v>
      </c>
      <c r="N49" s="2">
        <v>4</v>
      </c>
      <c r="O49" s="3">
        <v>7</v>
      </c>
      <c r="P49" s="3">
        <v>2</v>
      </c>
      <c r="Q49" s="3">
        <v>1</v>
      </c>
      <c r="R49" s="3">
        <v>0</v>
      </c>
      <c r="S49" s="1">
        <v>39</v>
      </c>
      <c r="V49" s="1">
        <v>256</v>
      </c>
      <c r="W49" s="3">
        <f>Q35</f>
        <v>0</v>
      </c>
      <c r="X49" s="3">
        <f>Q36</f>
        <v>0</v>
      </c>
      <c r="Y49" s="3">
        <f>Q37</f>
        <v>0</v>
      </c>
      <c r="Z49" s="3">
        <f>Q38</f>
        <v>0</v>
      </c>
      <c r="AA49" s="3">
        <f>Q39</f>
        <v>0</v>
      </c>
      <c r="AB49" s="3">
        <f>Q40</f>
        <v>0</v>
      </c>
      <c r="AC49" s="3">
        <f>Q41</f>
        <v>0</v>
      </c>
      <c r="AD49" s="3">
        <f>Q42</f>
        <v>0</v>
      </c>
      <c r="AE49" s="3">
        <f>Q43</f>
        <v>0</v>
      </c>
      <c r="AF49" s="3">
        <f>Q44</f>
        <v>0</v>
      </c>
      <c r="AG49" s="3">
        <f>Q45</f>
        <v>0</v>
      </c>
      <c r="AH49" s="3">
        <f>Q46</f>
        <v>0</v>
      </c>
      <c r="AI49" s="3">
        <f>Q47</f>
        <v>0</v>
      </c>
      <c r="AJ49" s="3">
        <f>Q48</f>
        <v>0</v>
      </c>
      <c r="AK49" s="3">
        <f>Q49</f>
        <v>1</v>
      </c>
      <c r="AL49" s="3">
        <f>Q50</f>
        <v>0</v>
      </c>
      <c r="AM49" s="3">
        <f>Q51</f>
        <v>0</v>
      </c>
      <c r="AN49" s="3">
        <f>Q52</f>
        <v>0</v>
      </c>
      <c r="AO49" s="3">
        <f>Q53</f>
        <v>0</v>
      </c>
      <c r="AP49" s="1">
        <f>Q54</f>
        <v>0</v>
      </c>
      <c r="AQ49" s="39">
        <f>Q55</f>
        <v>0</v>
      </c>
      <c r="AT49" s="1">
        <v>256</v>
      </c>
      <c r="AU49" s="26">
        <f t="shared" ref="AU49" si="665">PRODUCT(W49*100*1/W51)</f>
        <v>0</v>
      </c>
      <c r="AV49" s="26">
        <f t="shared" ref="AV49" si="666">PRODUCT(X49*100*1/X51)</f>
        <v>0</v>
      </c>
      <c r="AW49" s="26">
        <f t="shared" ref="AW49" si="667">PRODUCT(Y49*100*1/Y51)</f>
        <v>0</v>
      </c>
      <c r="AX49" s="26">
        <f t="shared" ref="AX49" si="668">PRODUCT(Z49*100*1/Z51)</f>
        <v>0</v>
      </c>
      <c r="AY49" s="26">
        <f t="shared" ref="AY49" si="669">PRODUCT(AA49*100*1/AA51)</f>
        <v>0</v>
      </c>
      <c r="AZ49" s="26">
        <f t="shared" ref="AZ49" si="670">PRODUCT(AB49*100*1/AB51)</f>
        <v>0</v>
      </c>
      <c r="BA49" s="26">
        <f t="shared" ref="BA49" si="671">PRODUCT(AC49*100*1/AC51)</f>
        <v>0</v>
      </c>
      <c r="BB49" s="26">
        <f t="shared" ref="BB49" si="672">PRODUCT(AD49*100*1/AD51)</f>
        <v>0</v>
      </c>
      <c r="BC49" s="26">
        <f t="shared" ref="BC49" si="673">PRODUCT(AE49*100*1/AE51)</f>
        <v>0</v>
      </c>
      <c r="BD49" s="26">
        <f t="shared" ref="BD49" si="674">PRODUCT(AF49*100*1/AF51)</f>
        <v>0</v>
      </c>
      <c r="BE49" s="26">
        <f t="shared" ref="BE49" si="675">PRODUCT(AG49*100*1/AG51)</f>
        <v>0</v>
      </c>
      <c r="BF49" s="26">
        <f t="shared" ref="BF49" si="676">PRODUCT(AH49*100*1/AH51)</f>
        <v>0</v>
      </c>
      <c r="BG49" s="26">
        <f t="shared" ref="BG49" si="677">PRODUCT(AI49*100*1/AI51)</f>
        <v>0</v>
      </c>
      <c r="BH49" s="26">
        <f t="shared" ref="BH49" si="678">PRODUCT(AJ49*100*1/AJ51)</f>
        <v>0</v>
      </c>
      <c r="BI49" s="26">
        <f t="shared" ref="BI49" si="679">PRODUCT(AK49*100*1/AK51)</f>
        <v>2.5641025641025643</v>
      </c>
      <c r="BJ49" s="26">
        <f t="shared" ref="BJ49" si="680">PRODUCT(AL49*100*1/AL51)</f>
        <v>0</v>
      </c>
      <c r="BK49" s="26">
        <f t="shared" ref="BK49" si="681">PRODUCT(AM49*100*1/AM51)</f>
        <v>0</v>
      </c>
      <c r="BL49" s="26">
        <f t="shared" ref="BL49" si="682">PRODUCT(AN49*100*1/AN51)</f>
        <v>0</v>
      </c>
      <c r="BM49" s="26">
        <f t="shared" ref="BM49" si="683">PRODUCT(AO49*100*1/AO51)</f>
        <v>0</v>
      </c>
      <c r="BN49" s="23">
        <f t="shared" ref="BN49" si="684">PRODUCT(AP49*100*1/AP51)</f>
        <v>0</v>
      </c>
      <c r="BO49" s="37">
        <f t="shared" ref="BO49" si="685">PRODUCT(AQ49*100*1/AQ51)</f>
        <v>0</v>
      </c>
      <c r="BR49" s="1">
        <v>256</v>
      </c>
      <c r="BS49" s="26">
        <f t="shared" ref="BS49" si="686">AU35+AU36+AU37+AU38+AU39+AU40+AU41+AU42+AU43+AU44+AU45+AU46+AU47+AU48+AU49</f>
        <v>100</v>
      </c>
      <c r="BT49" s="26">
        <f t="shared" ref="BT49" si="687">AV35+AV36+AV37+AV38+AV39+AV40+AV41+AV42+AV43+AV44+AV45+AV46+AV47+AV48+AV49</f>
        <v>100</v>
      </c>
      <c r="BU49" s="26">
        <f t="shared" ref="BU49" si="688">AW35+AW36+AW37+AW38+AW39+AW40+AW41+AW42+AW43+AW44+AW45+AW46+AW47+AW48+AW49</f>
        <v>97.435897435897431</v>
      </c>
      <c r="BV49" s="26">
        <f t="shared" ref="BV49" si="689">AX35+AX36+AX37+AX38+AX39+AX40+AX41+AX42+AX43+AX44+AX45+AX46+AX47+AX48+AX49</f>
        <v>100.00000000000003</v>
      </c>
      <c r="BW49" s="26">
        <f t="shared" ref="BW49" si="690">AY35+AY36+AY37+AY38+AY39+AY40+AY41+AY42+AY43+AY44+AY45+AY46+AY47+AY48+AY49</f>
        <v>100</v>
      </c>
      <c r="BX49" s="26">
        <f t="shared" ref="BX49" si="691">AZ35+AZ36+AZ37+AZ38+AZ39+AZ40+AZ41+AZ42+AZ43+AZ44+AZ45+AZ46+AZ47+AZ48+AZ49</f>
        <v>100</v>
      </c>
      <c r="BY49" s="26">
        <f t="shared" ref="BY49" si="692">BA35+BA36+BA37+BA38+BA39+BA40+BA41+BA42+BA43+BA44+BA45+BA46+BA47+BA48+BA49</f>
        <v>100.00000000000001</v>
      </c>
      <c r="BZ49" s="26">
        <f t="shared" ref="BZ49" si="693">BB35+BB36+BB37+BB38+BB39+BB40+BB41+BB42+BB43+BB44+BB45+BB46+BB47+BB48+BB49</f>
        <v>100.00000000000001</v>
      </c>
      <c r="CA49" s="26">
        <f t="shared" ref="CA49" si="694">BC35+BC36+BC37+BC38+BC39+BC40+BC41+BC42+BC43+BC44+BC45+BC46+BC47+BC48+BC49</f>
        <v>100</v>
      </c>
      <c r="CB49" s="26">
        <f t="shared" ref="CB49" si="695">BD35+BD36+BD37+BD38+BD39+BD40+BD41+BD42+BD43+BD44+BD45+BD46+BD47+BD48+BD49</f>
        <v>100.00000000000003</v>
      </c>
      <c r="CC49" s="26">
        <f t="shared" ref="CC49" si="696">BE35+BE36+BE37+BE38+BE39+BE40+BE41+BE42+BE43+BE44+BE45+BE46+BE47+BE48+BE49</f>
        <v>99.999999999999986</v>
      </c>
      <c r="CD49" s="26">
        <f t="shared" ref="CD49" si="697">BF35+BF36+BF37+BF38+BF39+BF40+BF41+BF42+BF43+BF44+BF45+BF46+BF47+BF48+BF49</f>
        <v>100</v>
      </c>
      <c r="CE49" s="26">
        <f t="shared" ref="CE49" si="698">BG35+BG36+BG37+BG38+BG39+BG40+BG41+BG42+BG43+BG44+BG45+BG46+BG47+BG48+BG49</f>
        <v>100.00000000000001</v>
      </c>
      <c r="CF49" s="26">
        <f t="shared" ref="CF49" si="699">BH35+BH36+BH37+BH38+BH39+BH40+BH41+BH42+BH43+BH44+BH45+BH46+BH47+BH48+BH49</f>
        <v>100.00000000000001</v>
      </c>
      <c r="CG49" s="26">
        <f t="shared" ref="CG49" si="700">BI35+BI36+BI37+BI38+BI39+BI40+BI41+BI42+BI43+BI44+BI45+BI46+BI47+BI48+BI49</f>
        <v>100.00000000000001</v>
      </c>
      <c r="CH49" s="26">
        <f t="shared" ref="CH49" si="701">BJ35+BJ36+BJ37+BJ38+BJ39+BJ40+BJ41+BJ42+BJ43+BJ44+BJ45+BJ46+BJ47+BJ48+BJ49</f>
        <v>100</v>
      </c>
      <c r="CI49" s="26">
        <f t="shared" ref="CI49" si="702">BK35+BK36+BK37+BK38+BK39+BK40+BK41+BK42+BK43+BK44+BK45+BK46+BK47+BK48+BK49</f>
        <v>100</v>
      </c>
      <c r="CJ49" s="26">
        <f t="shared" ref="CJ49" si="703">BL35+BL36+BL37+BL38+BL39+BL40+BL41+BL42+BL43+BL44+BL45+BL46+BL47+BL48+BL49</f>
        <v>100.00000000000001</v>
      </c>
      <c r="CK49" s="26">
        <f t="shared" ref="CK49" si="704">BM35+BM36+BM37+BM38+BM39+BM40+BM41+BM42+BM43+BM44+BM45+BM46+BM47+BM48+BM49</f>
        <v>100</v>
      </c>
      <c r="CL49" s="23">
        <f t="shared" ref="CL49" si="705">BN35+BN36+BN37+BN38+BN39+BN40+BN41+BN42+BN43+BN44+BN45+BN46+BN47+BN48+BN49</f>
        <v>100</v>
      </c>
      <c r="CM49" s="37">
        <f t="shared" ref="CM49" si="706">BO35+BO36+BO37+BO38+BO39+BO40+BO41+BO42+BO43+BO44+BO45+BO46+BO47+BO48+BO49</f>
        <v>100</v>
      </c>
      <c r="CN49" s="7"/>
      <c r="CQ49" s="9"/>
      <c r="CR49" s="9"/>
      <c r="CS49" s="9"/>
      <c r="CT49" s="9"/>
      <c r="CU49" s="9"/>
      <c r="CV49" s="9"/>
      <c r="CW49" s="9"/>
      <c r="CX49" s="9"/>
      <c r="CY49" s="9"/>
      <c r="CZ49" s="9"/>
      <c r="DA49" s="9"/>
      <c r="DB49" s="9"/>
      <c r="DC49" s="9"/>
      <c r="DD49" s="9"/>
      <c r="DE49" s="9"/>
      <c r="DF49" s="9"/>
      <c r="DG49" s="9"/>
      <c r="DH49" s="9"/>
      <c r="DI49" s="9"/>
      <c r="DJ49" s="9"/>
      <c r="DK49" s="9"/>
      <c r="DL49" s="9"/>
      <c r="DM49" s="9"/>
      <c r="DN49" s="9"/>
    </row>
    <row r="50" spans="2:118" s="1" customFormat="1" x14ac:dyDescent="0.25">
      <c r="B50" s="1" t="s">
        <v>17</v>
      </c>
      <c r="C50" s="2">
        <v>0</v>
      </c>
      <c r="D50" s="2">
        <v>0</v>
      </c>
      <c r="E50" s="2">
        <v>21</v>
      </c>
      <c r="F50" s="2">
        <v>0</v>
      </c>
      <c r="G50" s="2">
        <v>4</v>
      </c>
      <c r="H50" s="2">
        <v>1</v>
      </c>
      <c r="I50" s="2">
        <v>0</v>
      </c>
      <c r="J50" s="2">
        <v>0</v>
      </c>
      <c r="K50" s="4">
        <v>1</v>
      </c>
      <c r="L50" s="3">
        <v>0</v>
      </c>
      <c r="M50" s="3">
        <v>0</v>
      </c>
      <c r="N50" s="3">
        <v>11</v>
      </c>
      <c r="O50" s="3">
        <v>0</v>
      </c>
      <c r="P50" s="3">
        <v>0</v>
      </c>
      <c r="Q50" s="3">
        <v>0</v>
      </c>
      <c r="R50" s="3">
        <v>0</v>
      </c>
      <c r="S50" s="1">
        <v>38</v>
      </c>
      <c r="V50" s="1">
        <v>512</v>
      </c>
      <c r="W50" s="3">
        <f>R35</f>
        <v>0</v>
      </c>
      <c r="X50" s="3">
        <f>R36</f>
        <v>0</v>
      </c>
      <c r="Y50" s="3">
        <f>R37</f>
        <v>1</v>
      </c>
      <c r="Z50" s="3">
        <f>R38</f>
        <v>0</v>
      </c>
      <c r="AA50" s="3">
        <f>R39</f>
        <v>0</v>
      </c>
      <c r="AB50" s="3">
        <f>R40</f>
        <v>0</v>
      </c>
      <c r="AC50" s="3">
        <f>R41</f>
        <v>0</v>
      </c>
      <c r="AD50" s="3">
        <f>R42</f>
        <v>0</v>
      </c>
      <c r="AE50" s="3">
        <f>R43</f>
        <v>0</v>
      </c>
      <c r="AF50" s="3">
        <f>R44</f>
        <v>0</v>
      </c>
      <c r="AG50" s="3">
        <f>R45</f>
        <v>0</v>
      </c>
      <c r="AH50" s="3">
        <f>R46</f>
        <v>0</v>
      </c>
      <c r="AI50" s="3">
        <f>R47</f>
        <v>0</v>
      </c>
      <c r="AJ50" s="3">
        <f>R48</f>
        <v>0</v>
      </c>
      <c r="AK50" s="3">
        <f>R49</f>
        <v>0</v>
      </c>
      <c r="AL50" s="3">
        <f>R50</f>
        <v>0</v>
      </c>
      <c r="AM50" s="3">
        <f>R51</f>
        <v>0</v>
      </c>
      <c r="AN50" s="3">
        <f>R52</f>
        <v>0</v>
      </c>
      <c r="AO50" s="3">
        <f>R53</f>
        <v>0</v>
      </c>
      <c r="AP50" s="1">
        <f>R54</f>
        <v>0</v>
      </c>
      <c r="AQ50" s="39">
        <f>R55</f>
        <v>0</v>
      </c>
      <c r="AT50" s="1">
        <v>512</v>
      </c>
      <c r="AU50" s="26">
        <f t="shared" ref="AU50" si="707">PRODUCT(W50*100*1/W51)</f>
        <v>0</v>
      </c>
      <c r="AV50" s="26">
        <f t="shared" ref="AV50" si="708">PRODUCT(X50*100*1/X51)</f>
        <v>0</v>
      </c>
      <c r="AW50" s="26">
        <f t="shared" ref="AW50" si="709">PRODUCT(Y50*100*1/Y51)</f>
        <v>2.5641025641025643</v>
      </c>
      <c r="AX50" s="26">
        <f t="shared" ref="AX50" si="710">PRODUCT(Z50*100*1/Z51)</f>
        <v>0</v>
      </c>
      <c r="AY50" s="26">
        <f t="shared" ref="AY50" si="711">PRODUCT(AA50*100*1/AA51)</f>
        <v>0</v>
      </c>
      <c r="AZ50" s="26">
        <f t="shared" ref="AZ50" si="712">PRODUCT(AB50*100*1/AB51)</f>
        <v>0</v>
      </c>
      <c r="BA50" s="26">
        <f t="shared" ref="BA50" si="713">PRODUCT(AC50*100*1/AC51)</f>
        <v>0</v>
      </c>
      <c r="BB50" s="26">
        <f t="shared" ref="BB50" si="714">PRODUCT(AD50*100*1/AD51)</f>
        <v>0</v>
      </c>
      <c r="BC50" s="26">
        <f t="shared" ref="BC50" si="715">PRODUCT(AE50*100*1/AE51)</f>
        <v>0</v>
      </c>
      <c r="BD50" s="26">
        <f t="shared" ref="BD50" si="716">PRODUCT(AF50*100*1/AF51)</f>
        <v>0</v>
      </c>
      <c r="BE50" s="26">
        <f t="shared" ref="BE50" si="717">PRODUCT(AG50*100*1/AG51)</f>
        <v>0</v>
      </c>
      <c r="BF50" s="26">
        <f t="shared" ref="BF50" si="718">PRODUCT(AH50*100*1/AH51)</f>
        <v>0</v>
      </c>
      <c r="BG50" s="26">
        <f t="shared" ref="BG50" si="719">PRODUCT(AI50*100*1/AI51)</f>
        <v>0</v>
      </c>
      <c r="BH50" s="26">
        <f t="shared" ref="BH50" si="720">PRODUCT(AJ50*100*1/AJ51)</f>
        <v>0</v>
      </c>
      <c r="BI50" s="26">
        <f t="shared" ref="BI50" si="721">PRODUCT(AK50*100*1/AK51)</f>
        <v>0</v>
      </c>
      <c r="BJ50" s="26">
        <f t="shared" ref="BJ50" si="722">PRODUCT(AL50*100*1/AL51)</f>
        <v>0</v>
      </c>
      <c r="BK50" s="26">
        <f t="shared" ref="BK50" si="723">PRODUCT(AM50*100*1/AM51)</f>
        <v>0</v>
      </c>
      <c r="BL50" s="26">
        <f t="shared" ref="BL50" si="724">PRODUCT(AN50*100*1/AN51)</f>
        <v>0</v>
      </c>
      <c r="BM50" s="26">
        <f t="shared" ref="BM50" si="725">PRODUCT(AO50*100*1/AO51)</f>
        <v>0</v>
      </c>
      <c r="BN50" s="23">
        <f t="shared" ref="BN50" si="726">PRODUCT(AP50*100*1/AP51)</f>
        <v>0</v>
      </c>
      <c r="BO50" s="37">
        <f t="shared" ref="BO50" si="727">PRODUCT(AQ50*100*1/AQ51)</f>
        <v>0</v>
      </c>
      <c r="BR50" s="1">
        <v>512</v>
      </c>
      <c r="BS50" s="26">
        <f t="shared" ref="BS50" si="728">AU35+AU36+AU37+AU38+AU39+AU40+AU41+AU42+AU43+AU44+AU45+AU46+AU47+AU48+AU49+AU50</f>
        <v>100</v>
      </c>
      <c r="BT50" s="26">
        <f t="shared" ref="BT50" si="729">AV35+AV36+AV37+AV38+AV39+AV40+AV41+AV42+AV43+AV44+AV45+AV46+AV47+AV48+AV49+AV50</f>
        <v>100</v>
      </c>
      <c r="BU50" s="26">
        <f t="shared" ref="BU50" si="730">AW35+AW36+AW37+AW38+AW39+AW40+AW41+AW42+AW43+AW44+AW45+AW46+AW47+AW48+AW49+AW50</f>
        <v>100</v>
      </c>
      <c r="BV50" s="26">
        <f t="shared" ref="BV50" si="731">AX35+AX36+AX37+AX38+AX39+AX40+AX41+AX42+AX43+AX44+AX45+AX46+AX47+AX48+AX49+AX50</f>
        <v>100.00000000000003</v>
      </c>
      <c r="BW50" s="26">
        <f t="shared" ref="BW50" si="732">AY35+AY36+AY37+AY38+AY39+AY40+AY41+AY42+AY43+AY44+AY45+AY46+AY47+AY48+AY49+AY50</f>
        <v>100</v>
      </c>
      <c r="BX50" s="26">
        <f t="shared" ref="BX50" si="733">AZ35+AZ36+AZ37+AZ38+AZ39+AZ40+AZ41+AZ42+AZ43+AZ44+AZ45+AZ46+AZ47+AZ48+AZ49+AZ50</f>
        <v>100</v>
      </c>
      <c r="BY50" s="26">
        <f t="shared" ref="BY50" si="734">BA35+BA36+BA37+BA38+BA39+BA40+BA41+BA42+BA43+BA44+BA45+BA46+BA47+BA48+BA49+BA50</f>
        <v>100.00000000000001</v>
      </c>
      <c r="BZ50" s="26">
        <f t="shared" ref="BZ50" si="735">BB35+BB36+BB37+BB38+BB39+BB40+BB41+BB42+BB43+BB44+BB45+BB46+BB47+BB48+BB49+BB50</f>
        <v>100.00000000000001</v>
      </c>
      <c r="CA50" s="26">
        <f t="shared" ref="CA50" si="736">BC35+BC36+BC37+BC38+BC39+BC40+BC41+BC42+BC43+BC44+BC45+BC46+BC47+BC48+BC49+BC50</f>
        <v>100</v>
      </c>
      <c r="CB50" s="26">
        <f t="shared" ref="CB50" si="737">BD35+BD36+BD37+BD38+BD39+BD40+BD41+BD42+BD43+BD44+BD45+BD46+BD47+BD48+BD49+BD50</f>
        <v>100.00000000000003</v>
      </c>
      <c r="CC50" s="26">
        <f t="shared" ref="CC50" si="738">BE35+BE36+BE37+BE38+BE39+BE40+BE41+BE42+BE43+BE44+BE45+BE46+BE47+BE48+BE49+BE50</f>
        <v>99.999999999999986</v>
      </c>
      <c r="CD50" s="26">
        <f t="shared" ref="CD50" si="739">BF35+BF36+BF37+BF38+BF39+BF40+BF41+BF42+BF43+BF44+BF45+BF46+BF47+BF48+BF49+BF50</f>
        <v>100</v>
      </c>
      <c r="CE50" s="26">
        <f t="shared" ref="CE50" si="740">BG35+BG36+BG37+BG38+BG39+BG40+BG41+BG42+BG43+BG44+BG45+BG46+BG47+BG48+BG49+BG50</f>
        <v>100.00000000000001</v>
      </c>
      <c r="CF50" s="26">
        <f t="shared" ref="CF50" si="741">BH35+BH36+BH37+BH38+BH39+BH40+BH41+BH42+BH43+BH44+BH45+BH46+BH47+BH48+BH49+BH50</f>
        <v>100.00000000000001</v>
      </c>
      <c r="CG50" s="26">
        <f t="shared" ref="CG50" si="742">BI35+BI36+BI37+BI38+BI39+BI40+BI41+BI42+BI43+BI44+BI45+BI46+BI47+BI48+BI49+BI50</f>
        <v>100.00000000000001</v>
      </c>
      <c r="CH50" s="26">
        <f t="shared" ref="CH50" si="743">BJ35+BJ36+BJ37+BJ38+BJ39+BJ40+BJ41+BJ42+BJ43+BJ44+BJ45+BJ46+BJ47+BJ48+BJ49+BJ50</f>
        <v>100</v>
      </c>
      <c r="CI50" s="26">
        <f t="shared" ref="CI50" si="744">BK35+BK36+BK37+BK38+BK39+BK40+BK41+BK42+BK43+BK44+BK45+BK46+BK47+BK48+BK49+BK50</f>
        <v>100</v>
      </c>
      <c r="CJ50" s="26">
        <f t="shared" ref="CJ50" si="745">BL35+BL36+BL37+BL38+BL39+BL40+BL41+BL42+BL43+BL44+BL45+BL46+BL47+BL48+BL49+BL50</f>
        <v>100.00000000000001</v>
      </c>
      <c r="CK50" s="26">
        <f t="shared" ref="CK50" si="746">BM35+BM36+BM37+BM38+BM39+BM40+BM41+BM42+BM43+BM44+BM45+BM46+BM47+BM48+BM49+BM50</f>
        <v>100</v>
      </c>
      <c r="CL50" s="23">
        <f t="shared" ref="CL50" si="747">BN35+BN36+BN37+BN38+BN39+BN40+BN41+BN42+BN43+BN44+BN45+BN46+BN47+BN48+BN49+BN50</f>
        <v>100</v>
      </c>
      <c r="CM50" s="37">
        <f t="shared" ref="CM50" si="748">BO35+BO36+BO37+BO38+BO39+BO40+BO41+BO42+BO43+BO44+BO45+BO46+BO47+BO48+BO49+BO50</f>
        <v>100</v>
      </c>
      <c r="CN50" s="7"/>
      <c r="CQ50" s="9"/>
      <c r="CR50" s="9"/>
      <c r="CS50" s="9"/>
      <c r="CT50" s="9"/>
      <c r="CU50" s="9"/>
      <c r="CV50" s="9"/>
      <c r="CW50" s="9"/>
      <c r="CX50" s="9"/>
      <c r="CY50" s="9"/>
      <c r="CZ50" s="9"/>
      <c r="DA50" s="9"/>
      <c r="DB50" s="9"/>
      <c r="DC50" s="9"/>
      <c r="DD50" s="9"/>
      <c r="DE50" s="9"/>
      <c r="DF50" s="9"/>
      <c r="DG50" s="9"/>
      <c r="DH50" s="9"/>
      <c r="DI50" s="9"/>
      <c r="DJ50" s="9"/>
      <c r="DK50" s="9"/>
      <c r="DL50" s="9"/>
      <c r="DM50" s="9"/>
      <c r="DN50" s="9"/>
    </row>
    <row r="51" spans="2:118" s="1" customFormat="1" x14ac:dyDescent="0.25">
      <c r="B51" s="1" t="s">
        <v>18</v>
      </c>
      <c r="C51" s="2">
        <v>0</v>
      </c>
      <c r="D51" s="2">
        <v>5</v>
      </c>
      <c r="E51" s="2">
        <v>17</v>
      </c>
      <c r="F51" s="2">
        <v>4</v>
      </c>
      <c r="G51" s="2">
        <v>4</v>
      </c>
      <c r="H51" s="4">
        <v>2</v>
      </c>
      <c r="I51" s="3">
        <v>0</v>
      </c>
      <c r="J51" s="3">
        <v>2</v>
      </c>
      <c r="K51" s="3">
        <v>2</v>
      </c>
      <c r="L51" s="3">
        <v>3</v>
      </c>
      <c r="M51" s="3">
        <v>0</v>
      </c>
      <c r="N51" s="3">
        <v>0</v>
      </c>
      <c r="O51" s="3">
        <v>0</v>
      </c>
      <c r="P51" s="3">
        <v>0</v>
      </c>
      <c r="Q51" s="3">
        <v>0</v>
      </c>
      <c r="R51" s="3">
        <v>0</v>
      </c>
      <c r="S51" s="1">
        <v>39</v>
      </c>
      <c r="V51" s="1" t="s">
        <v>1</v>
      </c>
      <c r="W51" s="1">
        <f>S35</f>
        <v>34</v>
      </c>
      <c r="X51" s="1">
        <f>S36</f>
        <v>38</v>
      </c>
      <c r="Y51" s="1">
        <f>S37</f>
        <v>39</v>
      </c>
      <c r="Z51" s="1">
        <f>S38</f>
        <v>39</v>
      </c>
      <c r="AA51" s="1">
        <f>S39</f>
        <v>38</v>
      </c>
      <c r="AB51" s="1">
        <f>S40</f>
        <v>39</v>
      </c>
      <c r="AC51" s="1">
        <f>S41</f>
        <v>39</v>
      </c>
      <c r="AD51" s="1">
        <f>S42</f>
        <v>38</v>
      </c>
      <c r="AE51" s="1">
        <f>S43</f>
        <v>39</v>
      </c>
      <c r="AF51" s="1">
        <f>S44</f>
        <v>39</v>
      </c>
      <c r="AG51" s="1">
        <f>S45</f>
        <v>38</v>
      </c>
      <c r="AH51" s="1">
        <f>S46</f>
        <v>38</v>
      </c>
      <c r="AI51" s="1">
        <f>S47</f>
        <v>39</v>
      </c>
      <c r="AJ51" s="1">
        <f>S48</f>
        <v>38</v>
      </c>
      <c r="AK51" s="1">
        <f>S49</f>
        <v>39</v>
      </c>
      <c r="AL51" s="1">
        <f>S50</f>
        <v>38</v>
      </c>
      <c r="AM51" s="1">
        <f>S51</f>
        <v>39</v>
      </c>
      <c r="AN51" s="1">
        <f>S52</f>
        <v>38</v>
      </c>
      <c r="AO51" s="1">
        <f>S53</f>
        <v>38</v>
      </c>
      <c r="AP51" s="1">
        <f>S54</f>
        <v>38</v>
      </c>
      <c r="AQ51" s="1">
        <f>S55</f>
        <v>38</v>
      </c>
      <c r="AT51" s="1" t="s">
        <v>35</v>
      </c>
      <c r="AU51" s="23">
        <f t="shared" ref="AU51:BO51" si="749">SUM(AU35:AU50)</f>
        <v>100</v>
      </c>
      <c r="AV51" s="23">
        <f t="shared" si="749"/>
        <v>100</v>
      </c>
      <c r="AW51" s="23">
        <f t="shared" si="749"/>
        <v>100</v>
      </c>
      <c r="AX51" s="23">
        <f t="shared" si="749"/>
        <v>100.00000000000003</v>
      </c>
      <c r="AY51" s="23">
        <f t="shared" si="749"/>
        <v>100</v>
      </c>
      <c r="AZ51" s="23">
        <f t="shared" si="749"/>
        <v>100</v>
      </c>
      <c r="BA51" s="23">
        <f t="shared" si="749"/>
        <v>100.00000000000001</v>
      </c>
      <c r="BB51" s="23">
        <f t="shared" si="749"/>
        <v>100.00000000000001</v>
      </c>
      <c r="BC51" s="23">
        <f t="shared" si="749"/>
        <v>100</v>
      </c>
      <c r="BD51" s="23">
        <f t="shared" si="749"/>
        <v>100.00000000000003</v>
      </c>
      <c r="BE51" s="23">
        <f t="shared" si="749"/>
        <v>99.999999999999986</v>
      </c>
      <c r="BF51" s="23">
        <f t="shared" si="749"/>
        <v>100</v>
      </c>
      <c r="BG51" s="23">
        <f t="shared" si="749"/>
        <v>100.00000000000001</v>
      </c>
      <c r="BH51" s="23">
        <f t="shared" si="749"/>
        <v>100.00000000000001</v>
      </c>
      <c r="BI51" s="23">
        <f t="shared" si="749"/>
        <v>100.00000000000001</v>
      </c>
      <c r="BJ51" s="23">
        <f t="shared" si="749"/>
        <v>100</v>
      </c>
      <c r="BK51" s="23">
        <f t="shared" si="749"/>
        <v>100</v>
      </c>
      <c r="BL51" s="23">
        <f t="shared" si="749"/>
        <v>100.00000000000001</v>
      </c>
      <c r="BM51" s="23">
        <f t="shared" si="749"/>
        <v>100</v>
      </c>
      <c r="BN51" s="23">
        <f t="shared" si="749"/>
        <v>100</v>
      </c>
      <c r="BO51" s="23">
        <f t="shared" si="749"/>
        <v>100</v>
      </c>
      <c r="BS51" s="23"/>
      <c r="BT51" s="23"/>
      <c r="BU51" s="23"/>
      <c r="BV51" s="23"/>
      <c r="BW51" s="23"/>
      <c r="BX51" s="23"/>
      <c r="BY51" s="23"/>
      <c r="BZ51" s="23"/>
      <c r="CA51" s="23"/>
      <c r="CB51" s="23"/>
      <c r="CC51" s="23"/>
      <c r="CD51" s="23"/>
      <c r="CE51" s="23"/>
      <c r="CF51" s="23"/>
      <c r="CG51" s="23"/>
      <c r="CH51" s="23"/>
      <c r="CI51" s="23"/>
      <c r="CJ51" s="23"/>
      <c r="CK51" s="23"/>
      <c r="CL51" s="23"/>
      <c r="CM51" s="23"/>
      <c r="CQ51" s="9"/>
      <c r="CR51" s="9"/>
      <c r="CS51" s="9"/>
      <c r="CT51" s="9"/>
      <c r="CU51" s="9"/>
      <c r="CV51" s="9"/>
      <c r="CW51" s="9"/>
      <c r="CX51" s="9"/>
      <c r="CY51" s="9"/>
      <c r="CZ51" s="9"/>
      <c r="DA51" s="9"/>
      <c r="DB51" s="9"/>
      <c r="DC51" s="9"/>
      <c r="DD51" s="9"/>
      <c r="DE51" s="9"/>
      <c r="DF51" s="9"/>
      <c r="DG51" s="9"/>
      <c r="DH51" s="9"/>
      <c r="DI51" s="9"/>
      <c r="DJ51" s="9"/>
      <c r="DK51" s="9"/>
      <c r="DL51" s="9"/>
      <c r="DM51" s="9"/>
      <c r="DN51" s="9"/>
    </row>
    <row r="52" spans="2:118" s="1" customFormat="1" x14ac:dyDescent="0.25">
      <c r="B52" s="1" t="s">
        <v>19</v>
      </c>
      <c r="C52" s="2">
        <v>0</v>
      </c>
      <c r="D52" s="2">
        <v>22</v>
      </c>
      <c r="E52" s="2">
        <v>0</v>
      </c>
      <c r="F52" s="2">
        <v>3</v>
      </c>
      <c r="G52" s="2">
        <v>2</v>
      </c>
      <c r="H52" s="2">
        <v>6</v>
      </c>
      <c r="I52" s="4">
        <v>2</v>
      </c>
      <c r="J52" s="3">
        <v>0</v>
      </c>
      <c r="K52" s="3">
        <v>2</v>
      </c>
      <c r="L52" s="3">
        <v>0</v>
      </c>
      <c r="M52" s="3">
        <v>1</v>
      </c>
      <c r="N52" s="3">
        <v>0</v>
      </c>
      <c r="O52" s="3">
        <v>0</v>
      </c>
      <c r="P52" s="3">
        <v>0</v>
      </c>
      <c r="Q52" s="3">
        <v>0</v>
      </c>
      <c r="R52" s="3">
        <v>0</v>
      </c>
      <c r="S52" s="1">
        <v>38</v>
      </c>
      <c r="AU52" s="23"/>
      <c r="AV52" s="23"/>
      <c r="AW52" s="23"/>
      <c r="AX52" s="23"/>
      <c r="AY52" s="23"/>
      <c r="AZ52" s="23"/>
      <c r="BA52" s="23"/>
      <c r="BB52" s="23"/>
      <c r="BC52" s="23"/>
      <c r="BD52" s="23"/>
      <c r="BE52" s="23"/>
      <c r="BF52" s="23"/>
      <c r="BG52" s="23"/>
      <c r="BH52" s="23"/>
      <c r="BI52" s="23"/>
      <c r="BJ52" s="23"/>
      <c r="BK52" s="23"/>
      <c r="BL52" s="23"/>
      <c r="BM52" s="23"/>
      <c r="BN52" s="23"/>
      <c r="BO52" s="23"/>
      <c r="BS52" s="23"/>
      <c r="BT52" s="23"/>
      <c r="BU52" s="23"/>
      <c r="BV52" s="23"/>
      <c r="BW52" s="23"/>
      <c r="BX52" s="23"/>
      <c r="BY52" s="23"/>
      <c r="BZ52" s="23"/>
      <c r="CA52" s="23"/>
      <c r="CB52" s="23"/>
      <c r="CC52" s="23"/>
      <c r="CD52" s="23"/>
      <c r="CE52" s="23"/>
      <c r="CF52" s="23"/>
      <c r="CG52" s="23"/>
      <c r="CH52" s="23"/>
      <c r="CI52" s="23"/>
      <c r="CJ52" s="23"/>
      <c r="CK52" s="23"/>
      <c r="CL52" s="23"/>
      <c r="CM52" s="23"/>
      <c r="CQ52" s="9"/>
      <c r="CR52" s="9"/>
      <c r="CS52" s="9"/>
      <c r="CT52" s="9"/>
      <c r="CU52" s="9"/>
      <c r="CV52" s="9"/>
      <c r="CW52" s="9"/>
      <c r="CX52" s="9"/>
      <c r="CY52" s="9"/>
      <c r="CZ52" s="9"/>
      <c r="DA52" s="9"/>
      <c r="DB52" s="9"/>
      <c r="DC52" s="9"/>
      <c r="DD52" s="9"/>
      <c r="DE52" s="9"/>
      <c r="DF52" s="9"/>
      <c r="DG52" s="9"/>
      <c r="DH52" s="9"/>
      <c r="DI52" s="9"/>
      <c r="DJ52" s="9"/>
      <c r="DK52" s="9"/>
      <c r="DL52" s="9"/>
      <c r="DM52" s="9"/>
      <c r="DN52" s="9"/>
    </row>
    <row r="53" spans="2:118" s="1" customFormat="1" x14ac:dyDescent="0.25">
      <c r="B53" s="1" t="s">
        <v>20</v>
      </c>
      <c r="C53" s="2">
        <v>0</v>
      </c>
      <c r="D53" s="2">
        <v>1</v>
      </c>
      <c r="E53" s="2">
        <v>1</v>
      </c>
      <c r="F53" s="2">
        <v>16</v>
      </c>
      <c r="G53" s="2">
        <v>3</v>
      </c>
      <c r="H53" s="3">
        <v>6</v>
      </c>
      <c r="I53" s="3">
        <v>4</v>
      </c>
      <c r="J53" s="3">
        <v>4</v>
      </c>
      <c r="K53" s="3">
        <v>1</v>
      </c>
      <c r="L53" s="3">
        <v>2</v>
      </c>
      <c r="M53" s="3">
        <v>0</v>
      </c>
      <c r="N53" s="3">
        <v>0</v>
      </c>
      <c r="O53" s="3">
        <v>0</v>
      </c>
      <c r="P53" s="3">
        <v>0</v>
      </c>
      <c r="Q53" s="3">
        <v>0</v>
      </c>
      <c r="R53" s="3">
        <v>0</v>
      </c>
      <c r="S53" s="1">
        <v>38</v>
      </c>
      <c r="AU53" s="23"/>
      <c r="AV53" s="23"/>
      <c r="AW53" s="23"/>
      <c r="AX53" s="23"/>
      <c r="AY53" s="23"/>
      <c r="AZ53" s="23"/>
      <c r="BA53" s="23"/>
      <c r="BB53" s="23"/>
      <c r="BC53" s="23"/>
      <c r="BD53" s="23"/>
      <c r="BE53" s="23"/>
      <c r="BF53" s="23"/>
      <c r="BG53" s="23"/>
      <c r="BH53" s="23"/>
      <c r="BI53" s="23"/>
      <c r="BJ53" s="23"/>
      <c r="BK53" s="23"/>
      <c r="BL53" s="23"/>
      <c r="BM53" s="23"/>
      <c r="BN53" s="23"/>
      <c r="BO53" s="23"/>
      <c r="BS53" s="23"/>
      <c r="BT53" s="23"/>
      <c r="BU53" s="23"/>
      <c r="BV53" s="23"/>
      <c r="BW53" s="23"/>
      <c r="BX53" s="23"/>
      <c r="BY53" s="23"/>
      <c r="BZ53" s="23"/>
      <c r="CA53" s="23"/>
      <c r="CB53" s="23"/>
      <c r="CC53" s="23"/>
      <c r="CD53" s="23"/>
      <c r="CE53" s="23"/>
      <c r="CF53" s="23"/>
      <c r="CG53" s="23"/>
      <c r="CH53" s="23"/>
      <c r="CI53" s="23"/>
      <c r="CJ53" s="23"/>
      <c r="CK53" s="23"/>
      <c r="CL53" s="23"/>
      <c r="CM53" s="23"/>
      <c r="CQ53" s="9"/>
      <c r="CR53" s="9"/>
      <c r="CS53" s="9"/>
      <c r="CT53" s="9"/>
      <c r="CU53" s="9"/>
      <c r="CV53" s="9"/>
      <c r="CW53" s="9"/>
      <c r="CX53" s="9"/>
      <c r="CY53" s="9"/>
      <c r="CZ53" s="9"/>
      <c r="DA53" s="9"/>
      <c r="DB53" s="9"/>
      <c r="DC53" s="9"/>
      <c r="DD53" s="9"/>
      <c r="DE53" s="9"/>
      <c r="DF53" s="9"/>
      <c r="DG53" s="9"/>
      <c r="DH53" s="9"/>
      <c r="DI53" s="9"/>
      <c r="DJ53" s="9"/>
      <c r="DK53" s="9"/>
      <c r="DL53" s="9"/>
      <c r="DM53" s="9"/>
      <c r="DN53" s="9"/>
    </row>
    <row r="54" spans="2:118" s="1" customFormat="1" x14ac:dyDescent="0.25">
      <c r="B54" s="1" t="s">
        <v>21</v>
      </c>
      <c r="C54" s="1">
        <v>0</v>
      </c>
      <c r="D54" s="1">
        <v>0</v>
      </c>
      <c r="E54" s="1">
        <v>0</v>
      </c>
      <c r="F54" s="1">
        <v>0</v>
      </c>
      <c r="G54" s="1">
        <v>0</v>
      </c>
      <c r="H54" s="1">
        <v>3</v>
      </c>
      <c r="I54" s="1">
        <v>19</v>
      </c>
      <c r="J54" s="1">
        <v>2</v>
      </c>
      <c r="K54" s="1">
        <v>1</v>
      </c>
      <c r="L54" s="1">
        <v>5</v>
      </c>
      <c r="M54" s="1">
        <v>8</v>
      </c>
      <c r="N54" s="1">
        <v>0</v>
      </c>
      <c r="O54" s="1">
        <v>0</v>
      </c>
      <c r="P54" s="1">
        <v>0</v>
      </c>
      <c r="Q54" s="1">
        <v>0</v>
      </c>
      <c r="R54" s="1">
        <v>0</v>
      </c>
      <c r="S54" s="1">
        <v>38</v>
      </c>
      <c r="AU54" s="23"/>
      <c r="AV54" s="23"/>
      <c r="AW54" s="23"/>
      <c r="AX54" s="23"/>
      <c r="AY54" s="23"/>
      <c r="AZ54" s="23"/>
      <c r="BA54" s="23"/>
      <c r="BB54" s="23"/>
      <c r="BC54" s="23"/>
      <c r="BD54" s="23"/>
      <c r="BE54" s="23"/>
      <c r="BF54" s="23"/>
      <c r="BG54" s="23"/>
      <c r="BH54" s="23"/>
      <c r="BI54" s="23"/>
      <c r="BJ54" s="23"/>
      <c r="BK54" s="23"/>
      <c r="BL54" s="23"/>
      <c r="BM54" s="23"/>
      <c r="BN54" s="23"/>
      <c r="BO54" s="23"/>
      <c r="BS54" s="23"/>
      <c r="BT54" s="23"/>
      <c r="BU54" s="23"/>
      <c r="BV54" s="23"/>
      <c r="BW54" s="23"/>
      <c r="BX54" s="23"/>
      <c r="BY54" s="23"/>
      <c r="BZ54" s="23"/>
      <c r="CA54" s="23"/>
      <c r="CB54" s="23"/>
      <c r="CC54" s="23"/>
      <c r="CD54" s="23"/>
      <c r="CE54" s="23"/>
      <c r="CF54" s="23"/>
      <c r="CG54" s="23"/>
      <c r="CH54" s="23"/>
      <c r="CI54" s="23"/>
      <c r="CJ54" s="23"/>
      <c r="CK54" s="23"/>
      <c r="CL54" s="23"/>
      <c r="CM54" s="23"/>
      <c r="CQ54" s="9"/>
      <c r="CR54" s="9"/>
      <c r="CS54" s="9"/>
      <c r="CT54" s="9"/>
      <c r="CU54" s="9"/>
      <c r="CV54" s="9"/>
      <c r="CW54" s="9"/>
      <c r="CX54" s="9"/>
      <c r="CY54" s="9"/>
      <c r="CZ54" s="9"/>
      <c r="DA54" s="9"/>
      <c r="DB54" s="9"/>
      <c r="DC54" s="9"/>
      <c r="DD54" s="9"/>
      <c r="DE54" s="9"/>
      <c r="DF54" s="9"/>
      <c r="DG54" s="9"/>
      <c r="DH54" s="9"/>
      <c r="DI54" s="9"/>
      <c r="DJ54" s="9"/>
      <c r="DK54" s="9"/>
      <c r="DL54" s="9"/>
      <c r="DM54" s="9"/>
      <c r="DN54" s="9"/>
    </row>
    <row r="55" spans="2:118" s="1" customFormat="1" x14ac:dyDescent="0.25">
      <c r="B55" s="1" t="s">
        <v>22</v>
      </c>
      <c r="C55" s="40">
        <v>0</v>
      </c>
      <c r="D55" s="40">
        <v>3</v>
      </c>
      <c r="E55" s="40">
        <v>0</v>
      </c>
      <c r="F55" s="40">
        <v>21</v>
      </c>
      <c r="G55" s="40">
        <v>9</v>
      </c>
      <c r="H55" s="40">
        <v>3</v>
      </c>
      <c r="I55" s="40">
        <v>1</v>
      </c>
      <c r="J55" s="38">
        <v>1</v>
      </c>
      <c r="K55" s="39">
        <v>0</v>
      </c>
      <c r="L55" s="39">
        <v>0</v>
      </c>
      <c r="M55" s="39">
        <v>0</v>
      </c>
      <c r="N55" s="39">
        <v>0</v>
      </c>
      <c r="O55" s="39">
        <v>0</v>
      </c>
      <c r="P55" s="39">
        <v>0</v>
      </c>
      <c r="Q55" s="39">
        <v>0</v>
      </c>
      <c r="R55" s="39">
        <v>0</v>
      </c>
      <c r="S55" s="1">
        <v>38</v>
      </c>
      <c r="AU55" s="23"/>
      <c r="AV55" s="23"/>
      <c r="AW55" s="23"/>
      <c r="AX55" s="23"/>
      <c r="AY55" s="23"/>
      <c r="AZ55" s="23"/>
      <c r="BA55" s="23"/>
      <c r="BB55" s="23"/>
      <c r="BC55" s="23"/>
      <c r="BD55" s="23"/>
      <c r="BE55" s="23"/>
      <c r="BF55" s="23"/>
      <c r="BG55" s="23"/>
      <c r="BH55" s="23"/>
      <c r="BI55" s="23"/>
      <c r="BJ55" s="23"/>
      <c r="BK55" s="23"/>
      <c r="BL55" s="23"/>
      <c r="BM55" s="23"/>
      <c r="BN55" s="23"/>
      <c r="BO55" s="23"/>
      <c r="BS55" s="23"/>
      <c r="BT55" s="23"/>
      <c r="BU55" s="23"/>
      <c r="BV55" s="23"/>
      <c r="BW55" s="23"/>
      <c r="BX55" s="23"/>
      <c r="BY55" s="23"/>
      <c r="BZ55" s="23"/>
      <c r="CA55" s="23"/>
      <c r="CB55" s="23"/>
      <c r="CC55" s="23"/>
      <c r="CD55" s="23"/>
      <c r="CE55" s="23"/>
      <c r="CF55" s="23"/>
      <c r="CG55" s="23"/>
      <c r="CH55" s="23"/>
      <c r="CI55" s="23"/>
      <c r="CJ55" s="23"/>
      <c r="CK55" s="23"/>
      <c r="CL55" s="23"/>
      <c r="CM55" s="23"/>
      <c r="CQ55" s="9"/>
      <c r="CR55" s="9"/>
      <c r="CS55" s="9"/>
      <c r="CT55" s="9"/>
      <c r="CU55" s="9"/>
      <c r="CV55" s="9"/>
      <c r="CW55" s="9"/>
      <c r="CX55" s="9"/>
      <c r="CY55" s="9"/>
      <c r="CZ55" s="9"/>
      <c r="DA55" s="9"/>
      <c r="DB55" s="9"/>
      <c r="DC55" s="9"/>
      <c r="DD55" s="9"/>
      <c r="DE55" s="9"/>
      <c r="DF55" s="9"/>
      <c r="DG55" s="9"/>
      <c r="DH55" s="9"/>
      <c r="DI55" s="9"/>
      <c r="DJ55" s="9"/>
      <c r="DK55" s="9"/>
      <c r="DL55" s="9"/>
      <c r="DM55" s="9"/>
      <c r="DN55" s="9"/>
    </row>
    <row r="56" spans="2:118" s="1" customFormat="1" x14ac:dyDescent="0.25">
      <c r="B56" s="1" t="s">
        <v>71</v>
      </c>
      <c r="C56" s="1">
        <v>0</v>
      </c>
      <c r="D56" s="1">
        <v>0</v>
      </c>
      <c r="E56" s="1">
        <v>0</v>
      </c>
      <c r="F56" s="1">
        <v>0</v>
      </c>
      <c r="G56" s="1">
        <v>0</v>
      </c>
      <c r="H56" s="1">
        <v>1</v>
      </c>
      <c r="I56" s="1">
        <v>0</v>
      </c>
      <c r="J56" s="1">
        <v>1</v>
      </c>
      <c r="K56" s="1">
        <v>15</v>
      </c>
      <c r="L56" s="1">
        <v>16</v>
      </c>
      <c r="M56" s="1">
        <v>4</v>
      </c>
      <c r="N56" s="1">
        <v>1</v>
      </c>
      <c r="O56" s="1">
        <v>0</v>
      </c>
      <c r="P56" s="1">
        <v>0</v>
      </c>
      <c r="Q56" s="1">
        <v>0</v>
      </c>
      <c r="R56" s="1">
        <v>0</v>
      </c>
      <c r="S56" s="1">
        <v>38</v>
      </c>
      <c r="AU56" s="23"/>
      <c r="AV56" s="23"/>
      <c r="AW56" s="23"/>
      <c r="AX56" s="23"/>
      <c r="AY56" s="23"/>
      <c r="AZ56" s="23"/>
      <c r="BA56" s="23"/>
      <c r="BB56" s="23"/>
      <c r="BC56" s="23"/>
      <c r="BD56" s="23"/>
      <c r="BE56" s="23"/>
      <c r="BF56" s="23"/>
      <c r="BG56" s="23"/>
      <c r="BH56" s="23"/>
      <c r="BI56" s="23"/>
      <c r="BJ56" s="23"/>
      <c r="BK56" s="23"/>
      <c r="BL56" s="23"/>
      <c r="BM56" s="23"/>
      <c r="BN56" s="23"/>
      <c r="BO56" s="23"/>
      <c r="BS56" s="23"/>
      <c r="BT56" s="23"/>
      <c r="BU56" s="23"/>
      <c r="BV56" s="23"/>
      <c r="BW56" s="23"/>
      <c r="BX56" s="23"/>
      <c r="BY56" s="23"/>
      <c r="BZ56" s="23"/>
      <c r="CA56" s="23"/>
      <c r="CB56" s="23"/>
      <c r="CC56" s="23"/>
      <c r="CD56" s="23"/>
      <c r="CE56" s="23"/>
      <c r="CF56" s="23"/>
      <c r="CG56" s="23"/>
      <c r="CH56" s="23"/>
      <c r="CI56" s="23"/>
      <c r="CJ56" s="23"/>
      <c r="CK56" s="23"/>
      <c r="CL56" s="23"/>
      <c r="CM56" s="23"/>
      <c r="CQ56" s="9"/>
      <c r="CR56" s="9"/>
      <c r="CS56" s="9"/>
      <c r="CT56" s="9"/>
      <c r="CU56" s="9"/>
      <c r="CV56" s="9"/>
      <c r="CW56" s="9"/>
      <c r="CX56" s="9"/>
      <c r="CY56" s="9"/>
      <c r="CZ56" s="9"/>
      <c r="DA56" s="9"/>
      <c r="DB56" s="9"/>
      <c r="DC56" s="9"/>
      <c r="DD56" s="9"/>
      <c r="DE56" s="9"/>
      <c r="DF56" s="9"/>
      <c r="DG56" s="9"/>
      <c r="DH56" s="9"/>
      <c r="DI56" s="9"/>
      <c r="DJ56" s="9"/>
      <c r="DK56" s="9"/>
      <c r="DL56" s="9"/>
      <c r="DM56" s="9"/>
      <c r="DN56" s="9"/>
    </row>
    <row r="57" spans="2:118" s="1" customFormat="1" x14ac:dyDescent="0.25">
      <c r="B57" s="1" t="s">
        <v>75</v>
      </c>
      <c r="C57" s="1">
        <v>0</v>
      </c>
      <c r="D57" s="1">
        <v>0</v>
      </c>
      <c r="E57" s="1">
        <v>2</v>
      </c>
      <c r="F57" s="1">
        <v>0</v>
      </c>
      <c r="G57" s="1">
        <v>2</v>
      </c>
      <c r="H57" s="1">
        <v>2</v>
      </c>
      <c r="I57" s="1">
        <v>4</v>
      </c>
      <c r="J57" s="1">
        <v>3</v>
      </c>
      <c r="K57" s="1">
        <v>1</v>
      </c>
      <c r="L57" s="1">
        <v>0</v>
      </c>
      <c r="M57" s="1">
        <v>1</v>
      </c>
      <c r="N57" s="1">
        <v>21</v>
      </c>
      <c r="O57" s="1">
        <v>0</v>
      </c>
      <c r="P57" s="1">
        <v>0</v>
      </c>
      <c r="Q57" s="1">
        <v>0</v>
      </c>
      <c r="R57" s="1">
        <v>0</v>
      </c>
      <c r="S57" s="1">
        <v>36</v>
      </c>
      <c r="AU57" s="23"/>
      <c r="AV57" s="23"/>
      <c r="AW57" s="23"/>
      <c r="AX57" s="23"/>
      <c r="AY57" s="23"/>
      <c r="AZ57" s="23"/>
      <c r="BA57" s="23"/>
      <c r="BB57" s="23"/>
      <c r="BC57" s="23"/>
      <c r="BD57" s="23"/>
      <c r="BE57" s="23"/>
      <c r="BF57" s="23"/>
      <c r="BG57" s="23"/>
      <c r="BH57" s="23"/>
      <c r="BI57" s="23"/>
      <c r="BJ57" s="23"/>
      <c r="BK57" s="23"/>
      <c r="BL57" s="23"/>
      <c r="BM57" s="23"/>
      <c r="BN57" s="23"/>
      <c r="BO57" s="23"/>
      <c r="BS57" s="23"/>
      <c r="BT57" s="23"/>
      <c r="BU57" s="23"/>
      <c r="BV57" s="23"/>
      <c r="BW57" s="23"/>
      <c r="BX57" s="23"/>
      <c r="BY57" s="23"/>
      <c r="BZ57" s="23"/>
      <c r="CA57" s="23"/>
      <c r="CB57" s="23"/>
      <c r="CC57" s="23"/>
      <c r="CD57" s="23"/>
      <c r="CE57" s="23"/>
      <c r="CF57" s="23"/>
      <c r="CG57" s="23"/>
      <c r="CH57" s="23"/>
      <c r="CI57" s="23"/>
      <c r="CJ57" s="23"/>
      <c r="CK57" s="23"/>
      <c r="CL57" s="23"/>
      <c r="CM57" s="23"/>
      <c r="CQ57" s="9"/>
      <c r="CR57" s="9"/>
      <c r="CS57" s="9"/>
      <c r="CT57" s="9"/>
      <c r="CU57" s="9"/>
      <c r="CV57" s="9"/>
      <c r="CW57" s="9"/>
      <c r="CX57" s="9"/>
      <c r="CY57" s="9"/>
      <c r="CZ57" s="9"/>
      <c r="DA57" s="9"/>
      <c r="DB57" s="9"/>
      <c r="DC57" s="9"/>
      <c r="DD57" s="9"/>
      <c r="DE57" s="9"/>
      <c r="DF57" s="9"/>
      <c r="DG57" s="9"/>
      <c r="DH57" s="9"/>
      <c r="DI57" s="9"/>
      <c r="DJ57" s="9"/>
      <c r="DK57" s="9"/>
      <c r="DL57" s="9"/>
      <c r="DM57" s="9"/>
      <c r="DN57" s="9"/>
    </row>
    <row r="58" spans="2:118" s="1" customFormat="1" x14ac:dyDescent="0.25">
      <c r="B58" s="1" t="s">
        <v>76</v>
      </c>
      <c r="C58" s="1">
        <v>0</v>
      </c>
      <c r="D58" s="1">
        <v>0</v>
      </c>
      <c r="E58" s="1">
        <v>0</v>
      </c>
      <c r="F58" s="1">
        <v>33</v>
      </c>
      <c r="G58" s="1">
        <v>0</v>
      </c>
      <c r="H58" s="1">
        <v>4</v>
      </c>
      <c r="I58" s="1">
        <v>0</v>
      </c>
      <c r="J58" s="1">
        <v>0</v>
      </c>
      <c r="K58" s="1">
        <v>0</v>
      </c>
      <c r="L58" s="1">
        <v>0</v>
      </c>
      <c r="M58" s="1">
        <v>0</v>
      </c>
      <c r="N58" s="1">
        <v>0</v>
      </c>
      <c r="O58" s="1">
        <v>1</v>
      </c>
      <c r="P58" s="1">
        <v>0</v>
      </c>
      <c r="Q58" s="1">
        <v>0</v>
      </c>
      <c r="R58" s="1">
        <v>0</v>
      </c>
      <c r="S58" s="1">
        <v>38</v>
      </c>
    </row>
    <row r="59" spans="2:118" s="1" customFormat="1" x14ac:dyDescent="0.25"/>
    <row r="60" spans="2:118" s="1" customFormat="1" x14ac:dyDescent="0.25"/>
    <row r="61" spans="2:118" s="1" customFormat="1" x14ac:dyDescent="0.25"/>
    <row r="62" spans="2:118" s="1" customFormat="1" x14ac:dyDescent="0.25"/>
    <row r="63" spans="2:118" s="1" customFormat="1" x14ac:dyDescent="0.25"/>
    <row r="64" spans="2:118" s="35" customFormat="1" x14ac:dyDescent="0.25"/>
  </sheetData>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V36"/>
  <sheetViews>
    <sheetView zoomScale="75" zoomScaleNormal="75" workbookViewId="0">
      <selection activeCell="V33" sqref="V33"/>
    </sheetView>
  </sheetViews>
  <sheetFormatPr baseColWidth="10" defaultRowHeight="15" x14ac:dyDescent="0.25"/>
  <cols>
    <col min="3" max="18" width="8.28515625" customWidth="1"/>
    <col min="23" max="45" width="8.28515625" customWidth="1"/>
    <col min="48" max="70" width="8.28515625" customWidth="1"/>
    <col min="73" max="96" width="8.28515625" style="23" customWidth="1"/>
    <col min="98" max="98" width="8.140625" customWidth="1"/>
    <col min="99" max="113" width="6.28515625" bestFit="1" customWidth="1"/>
    <col min="114" max="114" width="6.42578125" bestFit="1" customWidth="1"/>
    <col min="115" max="121" width="6.28515625" bestFit="1" customWidth="1"/>
    <col min="122" max="122" width="7" customWidth="1"/>
  </cols>
  <sheetData>
    <row r="3" spans="1:126" s="1" customFormat="1" x14ac:dyDescent="0.25">
      <c r="A3" s="1" t="s">
        <v>33</v>
      </c>
      <c r="V3" s="1" t="str">
        <f>A3</f>
        <v>Staphylococcus aureus</v>
      </c>
      <c r="AV3" s="1" t="str">
        <f>A3</f>
        <v>Staphylococcus aureus</v>
      </c>
      <c r="BU3" s="23"/>
      <c r="BV3" s="23"/>
      <c r="BW3" s="23" t="str">
        <f>A3</f>
        <v>Staphylococcus aureus</v>
      </c>
      <c r="BX3" s="23"/>
      <c r="BY3" s="23"/>
      <c r="BZ3" s="23"/>
      <c r="CA3" s="23"/>
      <c r="CB3" s="23"/>
      <c r="CC3" s="23"/>
      <c r="CD3" s="23"/>
      <c r="CE3" s="23"/>
      <c r="CF3" s="23"/>
      <c r="CG3" s="23"/>
      <c r="CH3" s="23"/>
      <c r="CI3" s="23"/>
      <c r="CJ3" s="23"/>
      <c r="CK3" s="23"/>
      <c r="CL3" s="23"/>
      <c r="CM3" s="23"/>
      <c r="CN3" s="23"/>
      <c r="CO3" s="23"/>
      <c r="CP3" s="23"/>
      <c r="CQ3" s="23"/>
      <c r="CR3" s="23"/>
      <c r="CU3" s="9"/>
      <c r="CV3" s="9"/>
      <c r="CW3" s="9"/>
      <c r="CX3" s="9"/>
      <c r="CY3" s="9"/>
      <c r="CZ3" s="9"/>
      <c r="DA3" s="9"/>
      <c r="DB3" s="9"/>
      <c r="DC3" s="9"/>
      <c r="DD3" s="9"/>
      <c r="DE3" s="9"/>
      <c r="DF3" s="9"/>
      <c r="DG3" s="9"/>
      <c r="DH3" s="9"/>
      <c r="DI3" s="9"/>
      <c r="DJ3" s="9"/>
      <c r="DK3" s="9"/>
      <c r="DL3" s="9"/>
      <c r="DM3" s="9"/>
      <c r="DN3" s="9"/>
      <c r="DO3" s="9"/>
      <c r="DP3" s="9"/>
      <c r="DQ3" s="9"/>
      <c r="DR3" s="9"/>
      <c r="DS3" s="9"/>
    </row>
    <row r="4" spans="1:126" s="1" customFormat="1" ht="18.75" x14ac:dyDescent="0.25">
      <c r="B4" s="1" t="s">
        <v>0</v>
      </c>
      <c r="C4" s="1">
        <v>1.5625E-2</v>
      </c>
      <c r="D4" s="1">
        <v>3.125E-2</v>
      </c>
      <c r="E4" s="1">
        <v>6.25E-2</v>
      </c>
      <c r="F4" s="1">
        <v>0.125</v>
      </c>
      <c r="G4" s="1">
        <v>0.25</v>
      </c>
      <c r="H4" s="1">
        <v>0.5</v>
      </c>
      <c r="I4" s="1">
        <v>1</v>
      </c>
      <c r="J4" s="1">
        <v>2</v>
      </c>
      <c r="K4" s="1">
        <v>4</v>
      </c>
      <c r="L4" s="1">
        <v>8</v>
      </c>
      <c r="M4" s="1">
        <v>16</v>
      </c>
      <c r="N4" s="1">
        <v>32</v>
      </c>
      <c r="O4" s="1">
        <v>64</v>
      </c>
      <c r="P4" s="1">
        <v>128</v>
      </c>
      <c r="Q4" s="1">
        <v>256</v>
      </c>
      <c r="R4" s="1">
        <v>512</v>
      </c>
      <c r="S4" s="1" t="s">
        <v>1</v>
      </c>
      <c r="V4" s="1" t="s">
        <v>0</v>
      </c>
      <c r="W4" s="1" t="str">
        <f>B5</f>
        <v>Penicillin G</v>
      </c>
      <c r="X4" s="1" t="str">
        <f>B6</f>
        <v>Oxacillin</v>
      </c>
      <c r="Y4" s="1" t="str">
        <f>B7</f>
        <v>Ampicillin/ Sulbactam</v>
      </c>
      <c r="Z4" s="1" t="str">
        <f>B8</f>
        <v>Piperacillin/ Tazobactam</v>
      </c>
      <c r="AA4" s="1" t="str">
        <f>B9</f>
        <v>Cefotaxim</v>
      </c>
      <c r="AB4" s="1" t="str">
        <f>B10</f>
        <v>Cefuroxim</v>
      </c>
      <c r="AC4" s="1" t="str">
        <f>B11</f>
        <v>Imipenem</v>
      </c>
      <c r="AD4" s="1" t="str">
        <f>B12</f>
        <v>Meropenem</v>
      </c>
      <c r="AE4" s="1" t="str">
        <f>B13</f>
        <v>Amikacin</v>
      </c>
      <c r="AF4" s="1" t="str">
        <f>B14</f>
        <v>Gentamicin</v>
      </c>
      <c r="AG4" s="1" t="str">
        <f>B15</f>
        <v>Fosfomycin</v>
      </c>
      <c r="AH4" s="1" t="str">
        <f>B16</f>
        <v>Cotrimoxazol</v>
      </c>
      <c r="AI4" s="1" t="str">
        <f>B17</f>
        <v>Ciprofloxacin</v>
      </c>
      <c r="AJ4" s="1" t="str">
        <f>B18</f>
        <v>Levofloxacin</v>
      </c>
      <c r="AK4" s="1" t="str">
        <f>B19</f>
        <v>Moxifloxacin</v>
      </c>
      <c r="AL4" s="1" t="str">
        <f>B20</f>
        <v>Doxycyclin</v>
      </c>
      <c r="AM4" s="1" t="str">
        <f>B21</f>
        <v>Rifampicin</v>
      </c>
      <c r="AN4" s="1" t="str">
        <f>B22</f>
        <v>Daptomycin</v>
      </c>
      <c r="AO4" s="1" t="str">
        <f>B23</f>
        <v>Roxythromycin</v>
      </c>
      <c r="AP4" s="1" t="str">
        <f>B24</f>
        <v>Clindamycin</v>
      </c>
      <c r="AQ4" s="1" t="str">
        <f>B25</f>
        <v>Linezolid</v>
      </c>
      <c r="AR4" s="1" t="str">
        <f>B26</f>
        <v>Vancomycin</v>
      </c>
      <c r="AS4" s="1" t="s">
        <v>31</v>
      </c>
      <c r="AT4" s="1" t="s">
        <v>22</v>
      </c>
      <c r="AW4" s="1" t="str">
        <f t="shared" ref="AW4:BS4" si="0">W4</f>
        <v>Penicillin G</v>
      </c>
      <c r="AX4" s="1" t="str">
        <f t="shared" si="0"/>
        <v>Oxacillin</v>
      </c>
      <c r="AY4" s="1" t="str">
        <f t="shared" si="0"/>
        <v>Ampicillin/ Sulbactam</v>
      </c>
      <c r="AZ4" s="1" t="str">
        <f t="shared" si="0"/>
        <v>Piperacillin/ Tazobactam</v>
      </c>
      <c r="BA4" s="1" t="str">
        <f t="shared" si="0"/>
        <v>Cefotaxim</v>
      </c>
      <c r="BB4" s="1" t="str">
        <f t="shared" si="0"/>
        <v>Cefuroxim</v>
      </c>
      <c r="BC4" s="1" t="str">
        <f t="shared" si="0"/>
        <v>Imipenem</v>
      </c>
      <c r="BD4" s="1" t="str">
        <f t="shared" si="0"/>
        <v>Meropenem</v>
      </c>
      <c r="BE4" s="1" t="str">
        <f t="shared" si="0"/>
        <v>Amikacin</v>
      </c>
      <c r="BF4" s="1" t="str">
        <f t="shared" si="0"/>
        <v>Gentamicin</v>
      </c>
      <c r="BG4" s="1" t="str">
        <f t="shared" si="0"/>
        <v>Fosfomycin</v>
      </c>
      <c r="BH4" s="1" t="str">
        <f t="shared" si="0"/>
        <v>Cotrimoxazol</v>
      </c>
      <c r="BI4" s="1" t="str">
        <f t="shared" si="0"/>
        <v>Ciprofloxacin</v>
      </c>
      <c r="BJ4" s="1" t="str">
        <f t="shared" si="0"/>
        <v>Levofloxacin</v>
      </c>
      <c r="BK4" s="1" t="str">
        <f t="shared" si="0"/>
        <v>Moxifloxacin</v>
      </c>
      <c r="BL4" s="1" t="str">
        <f t="shared" si="0"/>
        <v>Doxycyclin</v>
      </c>
      <c r="BM4" s="1" t="str">
        <f t="shared" si="0"/>
        <v>Rifampicin</v>
      </c>
      <c r="BN4" s="1" t="str">
        <f t="shared" si="0"/>
        <v>Daptomycin</v>
      </c>
      <c r="BO4" s="1" t="str">
        <f t="shared" si="0"/>
        <v>Roxythromycin</v>
      </c>
      <c r="BP4" s="1" t="str">
        <f t="shared" si="0"/>
        <v>Clindamycin</v>
      </c>
      <c r="BQ4" s="1" t="str">
        <f t="shared" si="0"/>
        <v>Linezolid</v>
      </c>
      <c r="BR4" s="1" t="str">
        <f t="shared" si="0"/>
        <v>Vancomycin</v>
      </c>
      <c r="BS4" s="1" t="str">
        <f t="shared" si="0"/>
        <v>Teicoplanin</v>
      </c>
      <c r="BT4" s="1" t="s">
        <v>22</v>
      </c>
      <c r="BW4" s="23" t="str">
        <f t="shared" ref="BW4:CS4" si="1">W4</f>
        <v>Penicillin G</v>
      </c>
      <c r="BX4" s="23" t="str">
        <f t="shared" si="1"/>
        <v>Oxacillin</v>
      </c>
      <c r="BY4" s="23" t="str">
        <f t="shared" si="1"/>
        <v>Ampicillin/ Sulbactam</v>
      </c>
      <c r="BZ4" s="23" t="str">
        <f t="shared" si="1"/>
        <v>Piperacillin/ Tazobactam</v>
      </c>
      <c r="CA4" s="23" t="str">
        <f t="shared" si="1"/>
        <v>Cefotaxim</v>
      </c>
      <c r="CB4" s="23" t="str">
        <f t="shared" si="1"/>
        <v>Cefuroxim</v>
      </c>
      <c r="CC4" s="23" t="str">
        <f t="shared" si="1"/>
        <v>Imipenem</v>
      </c>
      <c r="CD4" s="23" t="str">
        <f t="shared" si="1"/>
        <v>Meropenem</v>
      </c>
      <c r="CE4" s="23" t="str">
        <f t="shared" si="1"/>
        <v>Amikacin</v>
      </c>
      <c r="CF4" s="23" t="str">
        <f t="shared" si="1"/>
        <v>Gentamicin</v>
      </c>
      <c r="CG4" s="23" t="str">
        <f t="shared" si="1"/>
        <v>Fosfomycin</v>
      </c>
      <c r="CH4" s="23" t="str">
        <f t="shared" si="1"/>
        <v>Cotrimoxazol</v>
      </c>
      <c r="CI4" s="23" t="str">
        <f t="shared" si="1"/>
        <v>Ciprofloxacin</v>
      </c>
      <c r="CJ4" s="23" t="str">
        <f t="shared" si="1"/>
        <v>Levofloxacin</v>
      </c>
      <c r="CK4" s="23" t="str">
        <f t="shared" si="1"/>
        <v>Moxifloxacin</v>
      </c>
      <c r="CL4" s="23" t="str">
        <f t="shared" si="1"/>
        <v>Doxycyclin</v>
      </c>
      <c r="CM4" s="23" t="str">
        <f t="shared" si="1"/>
        <v>Rifampicin</v>
      </c>
      <c r="CN4" s="23" t="str">
        <f t="shared" si="1"/>
        <v>Daptomycin</v>
      </c>
      <c r="CO4" s="23" t="str">
        <f t="shared" si="1"/>
        <v>Roxythromycin</v>
      </c>
      <c r="CP4" s="23" t="str">
        <f t="shared" si="1"/>
        <v>Clindamycin</v>
      </c>
      <c r="CQ4" s="23" t="str">
        <f t="shared" si="1"/>
        <v>Linezolid</v>
      </c>
      <c r="CR4" s="23" t="str">
        <f t="shared" si="1"/>
        <v>Vancomycin</v>
      </c>
      <c r="CS4" s="23" t="str">
        <f t="shared" si="1"/>
        <v>Teicoplanin</v>
      </c>
      <c r="CT4" s="1" t="s">
        <v>22</v>
      </c>
      <c r="CU4" s="23"/>
      <c r="CW4" s="32"/>
      <c r="CX4" s="17" t="s">
        <v>61</v>
      </c>
      <c r="CY4" s="17" t="s">
        <v>62</v>
      </c>
      <c r="CZ4" s="17" t="s">
        <v>41</v>
      </c>
      <c r="DA4" s="17" t="s">
        <v>43</v>
      </c>
      <c r="DB4" s="17" t="s">
        <v>45</v>
      </c>
      <c r="DC4" s="17" t="s">
        <v>63</v>
      </c>
      <c r="DD4" s="17" t="s">
        <v>47</v>
      </c>
      <c r="DE4" s="17" t="s">
        <v>48</v>
      </c>
      <c r="DF4" s="17" t="s">
        <v>50</v>
      </c>
      <c r="DG4" s="17" t="s">
        <v>51</v>
      </c>
      <c r="DH4" s="17" t="s">
        <v>53</v>
      </c>
      <c r="DI4" s="17" t="s">
        <v>54</v>
      </c>
      <c r="DJ4" s="17" t="s">
        <v>55</v>
      </c>
      <c r="DK4" s="17" t="s">
        <v>56</v>
      </c>
      <c r="DL4" s="17" t="s">
        <v>57</v>
      </c>
      <c r="DM4" s="17" t="s">
        <v>58</v>
      </c>
      <c r="DN4" s="17" t="s">
        <v>64</v>
      </c>
      <c r="DO4" s="17" t="s">
        <v>65</v>
      </c>
      <c r="DP4" s="17" t="s">
        <v>66</v>
      </c>
      <c r="DQ4" s="17" t="s">
        <v>67</v>
      </c>
      <c r="DR4" s="17" t="s">
        <v>68</v>
      </c>
      <c r="DS4" s="17" t="s">
        <v>69</v>
      </c>
      <c r="DT4" s="17" t="s">
        <v>70</v>
      </c>
      <c r="DU4" s="17" t="s">
        <v>72</v>
      </c>
      <c r="DV4" s="9"/>
    </row>
    <row r="5" spans="1:126" s="1" customFormat="1" ht="18.75" x14ac:dyDescent="0.25">
      <c r="B5" s="1" t="s">
        <v>24</v>
      </c>
      <c r="C5" s="2">
        <v>0</v>
      </c>
      <c r="D5" s="2">
        <v>7</v>
      </c>
      <c r="E5" s="2">
        <v>1</v>
      </c>
      <c r="F5" s="2">
        <v>0</v>
      </c>
      <c r="G5" s="3">
        <v>3</v>
      </c>
      <c r="H5" s="3">
        <v>1</v>
      </c>
      <c r="I5" s="3">
        <v>1</v>
      </c>
      <c r="J5" s="3">
        <v>0</v>
      </c>
      <c r="K5" s="3">
        <v>0</v>
      </c>
      <c r="L5" s="3">
        <v>5</v>
      </c>
      <c r="M5" s="3">
        <v>0</v>
      </c>
      <c r="N5" s="3">
        <v>0</v>
      </c>
      <c r="O5" s="3">
        <v>0</v>
      </c>
      <c r="P5" s="3">
        <v>0</v>
      </c>
      <c r="Q5" s="3">
        <v>0</v>
      </c>
      <c r="R5" s="3">
        <v>0</v>
      </c>
      <c r="S5" s="1">
        <v>18</v>
      </c>
      <c r="V5" s="1">
        <v>1.5625E-2</v>
      </c>
      <c r="W5" s="2">
        <f>C5</f>
        <v>0</v>
      </c>
      <c r="X5" s="2">
        <f>C6</f>
        <v>0</v>
      </c>
      <c r="Y5" s="35">
        <f>C7</f>
        <v>0</v>
      </c>
      <c r="Z5" s="35">
        <f>C8</f>
        <v>0</v>
      </c>
      <c r="AA5" s="35">
        <f>C9</f>
        <v>0</v>
      </c>
      <c r="AB5" s="35">
        <f>C10</f>
        <v>0</v>
      </c>
      <c r="AC5" s="35">
        <f>C11</f>
        <v>0</v>
      </c>
      <c r="AD5" s="35">
        <f>C12</f>
        <v>0</v>
      </c>
      <c r="AE5" s="2">
        <f>C13</f>
        <v>0</v>
      </c>
      <c r="AF5" s="2">
        <f>C14</f>
        <v>0</v>
      </c>
      <c r="AG5" s="2">
        <f>C15</f>
        <v>0</v>
      </c>
      <c r="AH5" s="2">
        <f>C16</f>
        <v>0</v>
      </c>
      <c r="AI5" s="4">
        <f>C17</f>
        <v>0</v>
      </c>
      <c r="AJ5" s="4">
        <f>C18</f>
        <v>0</v>
      </c>
      <c r="AK5" s="2">
        <f>C19</f>
        <v>0</v>
      </c>
      <c r="AL5" s="2">
        <f>C20</f>
        <v>0</v>
      </c>
      <c r="AM5" s="2">
        <f>C21</f>
        <v>0</v>
      </c>
      <c r="AN5" s="2">
        <f>C22</f>
        <v>0</v>
      </c>
      <c r="AO5" s="2">
        <f>C23</f>
        <v>0</v>
      </c>
      <c r="AP5" s="2">
        <f>C24</f>
        <v>0</v>
      </c>
      <c r="AQ5" s="2">
        <f>C25</f>
        <v>0</v>
      </c>
      <c r="AR5" s="2">
        <f>C26</f>
        <v>0</v>
      </c>
      <c r="AS5" s="2">
        <f>C27</f>
        <v>0</v>
      </c>
      <c r="AT5" s="2">
        <f>C28</f>
        <v>0</v>
      </c>
      <c r="AV5" s="1">
        <v>1.5625E-2</v>
      </c>
      <c r="AW5" s="24">
        <f t="shared" ref="AW5:BT5" si="2">PRODUCT(W5*100*1/W21)</f>
        <v>0</v>
      </c>
      <c r="AX5" s="24">
        <f t="shared" si="2"/>
        <v>0</v>
      </c>
      <c r="AY5" s="23">
        <f t="shared" si="2"/>
        <v>0</v>
      </c>
      <c r="AZ5" s="23">
        <f t="shared" si="2"/>
        <v>0</v>
      </c>
      <c r="BA5" s="23">
        <f t="shared" si="2"/>
        <v>0</v>
      </c>
      <c r="BB5" s="23">
        <f t="shared" si="2"/>
        <v>0</v>
      </c>
      <c r="BC5" s="23">
        <f t="shared" si="2"/>
        <v>0</v>
      </c>
      <c r="BD5" s="23">
        <f t="shared" si="2"/>
        <v>0</v>
      </c>
      <c r="BE5" s="24">
        <f t="shared" si="2"/>
        <v>0</v>
      </c>
      <c r="BF5" s="24">
        <f t="shared" si="2"/>
        <v>0</v>
      </c>
      <c r="BG5" s="24">
        <f t="shared" si="2"/>
        <v>0</v>
      </c>
      <c r="BH5" s="24">
        <f t="shared" si="2"/>
        <v>0</v>
      </c>
      <c r="BI5" s="25">
        <f t="shared" si="2"/>
        <v>0</v>
      </c>
      <c r="BJ5" s="25">
        <f t="shared" si="2"/>
        <v>0</v>
      </c>
      <c r="BK5" s="24">
        <f t="shared" si="2"/>
        <v>0</v>
      </c>
      <c r="BL5" s="24">
        <f t="shared" si="2"/>
        <v>0</v>
      </c>
      <c r="BM5" s="24">
        <f t="shared" si="2"/>
        <v>0</v>
      </c>
      <c r="BN5" s="24">
        <f t="shared" si="2"/>
        <v>0</v>
      </c>
      <c r="BO5" s="24">
        <f t="shared" si="2"/>
        <v>0</v>
      </c>
      <c r="BP5" s="24">
        <f t="shared" si="2"/>
        <v>0</v>
      </c>
      <c r="BQ5" s="24">
        <f t="shared" si="2"/>
        <v>0</v>
      </c>
      <c r="BR5" s="24">
        <f t="shared" si="2"/>
        <v>0</v>
      </c>
      <c r="BS5" s="24">
        <f t="shared" si="2"/>
        <v>0</v>
      </c>
      <c r="BT5" s="24">
        <f t="shared" si="2"/>
        <v>0</v>
      </c>
      <c r="BV5" s="1">
        <v>1.5625E-2</v>
      </c>
      <c r="BW5" s="24">
        <f t="shared" ref="BW5:CB5" si="3">AW5</f>
        <v>0</v>
      </c>
      <c r="BX5" s="24">
        <f t="shared" si="3"/>
        <v>0</v>
      </c>
      <c r="BY5" s="23">
        <f t="shared" si="3"/>
        <v>0</v>
      </c>
      <c r="BZ5" s="23">
        <f t="shared" si="3"/>
        <v>0</v>
      </c>
      <c r="CA5" s="23">
        <f t="shared" si="3"/>
        <v>0</v>
      </c>
      <c r="CB5" s="23">
        <f t="shared" si="3"/>
        <v>0</v>
      </c>
      <c r="CC5" s="23">
        <f t="shared" ref="CC5:CT5" si="4">BC5</f>
        <v>0</v>
      </c>
      <c r="CD5" s="23">
        <f t="shared" si="4"/>
        <v>0</v>
      </c>
      <c r="CE5" s="24">
        <f t="shared" si="4"/>
        <v>0</v>
      </c>
      <c r="CF5" s="24">
        <f t="shared" si="4"/>
        <v>0</v>
      </c>
      <c r="CG5" s="24">
        <f t="shared" si="4"/>
        <v>0</v>
      </c>
      <c r="CH5" s="24">
        <f t="shared" si="4"/>
        <v>0</v>
      </c>
      <c r="CI5" s="25">
        <f t="shared" si="4"/>
        <v>0</v>
      </c>
      <c r="CJ5" s="25">
        <f t="shared" si="4"/>
        <v>0</v>
      </c>
      <c r="CK5" s="24">
        <f t="shared" si="4"/>
        <v>0</v>
      </c>
      <c r="CL5" s="24">
        <f t="shared" si="4"/>
        <v>0</v>
      </c>
      <c r="CM5" s="24">
        <f t="shared" si="4"/>
        <v>0</v>
      </c>
      <c r="CN5" s="24">
        <f t="shared" si="4"/>
        <v>0</v>
      </c>
      <c r="CO5" s="24">
        <f t="shared" si="4"/>
        <v>0</v>
      </c>
      <c r="CP5" s="24">
        <f t="shared" si="4"/>
        <v>0</v>
      </c>
      <c r="CQ5" s="24">
        <f t="shared" si="4"/>
        <v>0</v>
      </c>
      <c r="CR5" s="24">
        <f t="shared" si="4"/>
        <v>0</v>
      </c>
      <c r="CS5" s="24">
        <f t="shared" si="4"/>
        <v>0</v>
      </c>
      <c r="CT5" s="24">
        <f t="shared" si="4"/>
        <v>0</v>
      </c>
      <c r="CW5" s="18" t="s">
        <v>37</v>
      </c>
      <c r="CX5" s="19">
        <f t="shared" ref="CX5:DU5" si="5">W21</f>
        <v>18</v>
      </c>
      <c r="CY5" s="19">
        <f t="shared" si="5"/>
        <v>18</v>
      </c>
      <c r="CZ5" s="19">
        <f t="shared" si="5"/>
        <v>18</v>
      </c>
      <c r="DA5" s="19">
        <f t="shared" si="5"/>
        <v>18</v>
      </c>
      <c r="DB5" s="19">
        <f t="shared" si="5"/>
        <v>18</v>
      </c>
      <c r="DC5" s="19">
        <f t="shared" si="5"/>
        <v>18</v>
      </c>
      <c r="DD5" s="19">
        <f t="shared" si="5"/>
        <v>18</v>
      </c>
      <c r="DE5" s="20">
        <f t="shared" si="5"/>
        <v>18</v>
      </c>
      <c r="DF5" s="20">
        <f t="shared" si="5"/>
        <v>18</v>
      </c>
      <c r="DG5" s="20">
        <f t="shared" si="5"/>
        <v>18</v>
      </c>
      <c r="DH5" s="20">
        <f t="shared" si="5"/>
        <v>18</v>
      </c>
      <c r="DI5" s="20">
        <f t="shared" si="5"/>
        <v>18</v>
      </c>
      <c r="DJ5" s="20">
        <f t="shared" si="5"/>
        <v>18</v>
      </c>
      <c r="DK5" s="20">
        <f t="shared" si="5"/>
        <v>18</v>
      </c>
      <c r="DL5" s="20">
        <f t="shared" si="5"/>
        <v>18</v>
      </c>
      <c r="DM5" s="20">
        <f t="shared" si="5"/>
        <v>18</v>
      </c>
      <c r="DN5" s="20">
        <f t="shared" si="5"/>
        <v>18</v>
      </c>
      <c r="DO5" s="20">
        <f t="shared" si="5"/>
        <v>18</v>
      </c>
      <c r="DP5" s="20">
        <f t="shared" si="5"/>
        <v>18</v>
      </c>
      <c r="DQ5" s="20">
        <f t="shared" si="5"/>
        <v>18</v>
      </c>
      <c r="DR5" s="20">
        <f t="shared" si="5"/>
        <v>18</v>
      </c>
      <c r="DS5" s="20">
        <f t="shared" si="5"/>
        <v>18</v>
      </c>
      <c r="DT5" s="20">
        <f t="shared" si="5"/>
        <v>18</v>
      </c>
      <c r="DU5" s="20">
        <f t="shared" si="5"/>
        <v>18</v>
      </c>
      <c r="DV5" s="9"/>
    </row>
    <row r="6" spans="1:126" s="1" customFormat="1" ht="18.75" x14ac:dyDescent="0.25">
      <c r="B6" s="1" t="s">
        <v>25</v>
      </c>
      <c r="C6" s="2">
        <v>0</v>
      </c>
      <c r="D6" s="2">
        <v>0</v>
      </c>
      <c r="E6" s="2">
        <v>3</v>
      </c>
      <c r="F6" s="2">
        <v>0</v>
      </c>
      <c r="G6" s="2">
        <v>7</v>
      </c>
      <c r="H6" s="2">
        <v>7</v>
      </c>
      <c r="I6" s="2">
        <v>1</v>
      </c>
      <c r="J6" s="2">
        <v>0</v>
      </c>
      <c r="K6" s="3">
        <v>0</v>
      </c>
      <c r="L6" s="3">
        <v>0</v>
      </c>
      <c r="M6" s="3">
        <v>0</v>
      </c>
      <c r="N6" s="3">
        <v>0</v>
      </c>
      <c r="O6" s="3">
        <v>0</v>
      </c>
      <c r="P6" s="3">
        <v>0</v>
      </c>
      <c r="Q6" s="3">
        <v>0</v>
      </c>
      <c r="R6" s="3">
        <v>0</v>
      </c>
      <c r="S6" s="1">
        <v>18</v>
      </c>
      <c r="V6" s="1">
        <v>3.125E-2</v>
      </c>
      <c r="W6" s="2">
        <f>D5</f>
        <v>7</v>
      </c>
      <c r="X6" s="2">
        <f>D6</f>
        <v>0</v>
      </c>
      <c r="Y6" s="35">
        <f>D7</f>
        <v>0</v>
      </c>
      <c r="Z6" s="35">
        <f>D8</f>
        <v>0</v>
      </c>
      <c r="AA6" s="35">
        <f>D9</f>
        <v>0</v>
      </c>
      <c r="AB6" s="35">
        <f>D10</f>
        <v>0</v>
      </c>
      <c r="AC6" s="35">
        <f>D11</f>
        <v>0</v>
      </c>
      <c r="AD6" s="35">
        <f>D12</f>
        <v>0</v>
      </c>
      <c r="AE6" s="2">
        <f>D13</f>
        <v>0</v>
      </c>
      <c r="AF6" s="2">
        <f>D14</f>
        <v>0</v>
      </c>
      <c r="AG6" s="2">
        <f>D15</f>
        <v>0</v>
      </c>
      <c r="AH6" s="2">
        <f>D16</f>
        <v>0</v>
      </c>
      <c r="AI6" s="4">
        <f>D17</f>
        <v>0</v>
      </c>
      <c r="AJ6" s="4">
        <f>D18</f>
        <v>0</v>
      </c>
      <c r="AK6" s="2">
        <f>D19</f>
        <v>0</v>
      </c>
      <c r="AL6" s="2">
        <f>D20</f>
        <v>0</v>
      </c>
      <c r="AM6" s="2">
        <f>D21</f>
        <v>15</v>
      </c>
      <c r="AN6" s="2">
        <f>D22</f>
        <v>0</v>
      </c>
      <c r="AO6" s="2">
        <f>D23</f>
        <v>0</v>
      </c>
      <c r="AP6" s="2">
        <f>D24</f>
        <v>0</v>
      </c>
      <c r="AQ6" s="2">
        <f>D25</f>
        <v>0</v>
      </c>
      <c r="AR6" s="2">
        <f>D26</f>
        <v>0</v>
      </c>
      <c r="AS6" s="2">
        <f>D27</f>
        <v>0</v>
      </c>
      <c r="AT6" s="2">
        <f>D28</f>
        <v>14</v>
      </c>
      <c r="AV6" s="1">
        <v>3.125E-2</v>
      </c>
      <c r="AW6" s="24">
        <f t="shared" ref="AW6:BT6" si="6">PRODUCT(W6*100*1/W21)</f>
        <v>38.888888888888886</v>
      </c>
      <c r="AX6" s="24">
        <f t="shared" si="6"/>
        <v>0</v>
      </c>
      <c r="AY6" s="23">
        <f t="shared" si="6"/>
        <v>0</v>
      </c>
      <c r="AZ6" s="23">
        <f t="shared" si="6"/>
        <v>0</v>
      </c>
      <c r="BA6" s="23">
        <f t="shared" si="6"/>
        <v>0</v>
      </c>
      <c r="BB6" s="23">
        <f t="shared" si="6"/>
        <v>0</v>
      </c>
      <c r="BC6" s="23">
        <f t="shared" si="6"/>
        <v>0</v>
      </c>
      <c r="BD6" s="23">
        <f t="shared" si="6"/>
        <v>0</v>
      </c>
      <c r="BE6" s="24">
        <f t="shared" si="6"/>
        <v>0</v>
      </c>
      <c r="BF6" s="24">
        <f t="shared" si="6"/>
        <v>0</v>
      </c>
      <c r="BG6" s="24">
        <f t="shared" si="6"/>
        <v>0</v>
      </c>
      <c r="BH6" s="24">
        <f t="shared" si="6"/>
        <v>0</v>
      </c>
      <c r="BI6" s="25">
        <f t="shared" si="6"/>
        <v>0</v>
      </c>
      <c r="BJ6" s="25">
        <f t="shared" si="6"/>
        <v>0</v>
      </c>
      <c r="BK6" s="24">
        <f t="shared" si="6"/>
        <v>0</v>
      </c>
      <c r="BL6" s="24">
        <f t="shared" si="6"/>
        <v>0</v>
      </c>
      <c r="BM6" s="24">
        <f t="shared" si="6"/>
        <v>83.333333333333329</v>
      </c>
      <c r="BN6" s="24">
        <f t="shared" si="6"/>
        <v>0</v>
      </c>
      <c r="BO6" s="24">
        <f t="shared" si="6"/>
        <v>0</v>
      </c>
      <c r="BP6" s="24">
        <f t="shared" si="6"/>
        <v>0</v>
      </c>
      <c r="BQ6" s="24">
        <f t="shared" si="6"/>
        <v>0</v>
      </c>
      <c r="BR6" s="24">
        <f t="shared" si="6"/>
        <v>0</v>
      </c>
      <c r="BS6" s="24">
        <f t="shared" si="6"/>
        <v>0</v>
      </c>
      <c r="BT6" s="24">
        <f t="shared" si="6"/>
        <v>77.777777777777771</v>
      </c>
      <c r="BV6" s="1">
        <v>3.125E-2</v>
      </c>
      <c r="BW6" s="24">
        <f t="shared" ref="BW6:CB6" si="7">AW5+AW6</f>
        <v>38.888888888888886</v>
      </c>
      <c r="BX6" s="24">
        <f t="shared" si="7"/>
        <v>0</v>
      </c>
      <c r="BY6" s="23">
        <f t="shared" si="7"/>
        <v>0</v>
      </c>
      <c r="BZ6" s="23">
        <f t="shared" si="7"/>
        <v>0</v>
      </c>
      <c r="CA6" s="23">
        <f t="shared" si="7"/>
        <v>0</v>
      </c>
      <c r="CB6" s="23">
        <f t="shared" si="7"/>
        <v>0</v>
      </c>
      <c r="CC6" s="23">
        <f t="shared" ref="CC6:CT6" si="8">BC5+BC6</f>
        <v>0</v>
      </c>
      <c r="CD6" s="23">
        <f t="shared" si="8"/>
        <v>0</v>
      </c>
      <c r="CE6" s="24">
        <f t="shared" si="8"/>
        <v>0</v>
      </c>
      <c r="CF6" s="24">
        <f t="shared" si="8"/>
        <v>0</v>
      </c>
      <c r="CG6" s="24">
        <f t="shared" si="8"/>
        <v>0</v>
      </c>
      <c r="CH6" s="24">
        <f t="shared" si="8"/>
        <v>0</v>
      </c>
      <c r="CI6" s="25">
        <f t="shared" si="8"/>
        <v>0</v>
      </c>
      <c r="CJ6" s="25">
        <f t="shared" si="8"/>
        <v>0</v>
      </c>
      <c r="CK6" s="24">
        <f t="shared" si="8"/>
        <v>0</v>
      </c>
      <c r="CL6" s="24">
        <f t="shared" si="8"/>
        <v>0</v>
      </c>
      <c r="CM6" s="24">
        <f t="shared" si="8"/>
        <v>83.333333333333329</v>
      </c>
      <c r="CN6" s="24">
        <f t="shared" si="8"/>
        <v>0</v>
      </c>
      <c r="CO6" s="24">
        <f t="shared" si="8"/>
        <v>0</v>
      </c>
      <c r="CP6" s="24">
        <f t="shared" si="8"/>
        <v>0</v>
      </c>
      <c r="CQ6" s="24">
        <f t="shared" si="8"/>
        <v>0</v>
      </c>
      <c r="CR6" s="24">
        <f t="shared" si="8"/>
        <v>0</v>
      </c>
      <c r="CS6" s="24">
        <f t="shared" si="8"/>
        <v>0</v>
      </c>
      <c r="CT6" s="24">
        <f t="shared" si="8"/>
        <v>77.777777777777771</v>
      </c>
      <c r="CW6" s="18" t="s">
        <v>38</v>
      </c>
      <c r="CX6" s="16">
        <f>BW8</f>
        <v>44.444444444444443</v>
      </c>
      <c r="CY6" s="16">
        <f>BX12</f>
        <v>100</v>
      </c>
      <c r="CZ6" s="16"/>
      <c r="DA6" s="16"/>
      <c r="DB6" s="16"/>
      <c r="DC6" s="16"/>
      <c r="DD6" s="16"/>
      <c r="DE6" s="15"/>
      <c r="DF6" s="15">
        <f>CE14</f>
        <v>100.00000000000001</v>
      </c>
      <c r="DG6" s="15">
        <f>CF11</f>
        <v>100</v>
      </c>
      <c r="DH6" s="15">
        <f>CG16</f>
        <v>88.8888888888889</v>
      </c>
      <c r="DI6" s="15">
        <f>CH12</f>
        <v>100</v>
      </c>
      <c r="DJ6" s="12"/>
      <c r="DK6" s="15"/>
      <c r="DL6" s="15">
        <f>CK9</f>
        <v>94.444444444444443</v>
      </c>
      <c r="DM6" s="15">
        <f>CL11</f>
        <v>100</v>
      </c>
      <c r="DN6" s="15">
        <f>CM7</f>
        <v>100</v>
      </c>
      <c r="DO6" s="15">
        <f>CN11</f>
        <v>100</v>
      </c>
      <c r="DP6" s="15">
        <f>CO11</f>
        <v>61.111111111111114</v>
      </c>
      <c r="DQ6" s="15">
        <f>CP9</f>
        <v>100.00000000000001</v>
      </c>
      <c r="DR6" s="15">
        <f>CQ13</f>
        <v>100</v>
      </c>
      <c r="DS6" s="15">
        <f>CR12</f>
        <v>100</v>
      </c>
      <c r="DT6" s="15">
        <f>CS12</f>
        <v>100</v>
      </c>
      <c r="DU6" s="15">
        <f>CT10</f>
        <v>100</v>
      </c>
      <c r="DV6" s="9"/>
    </row>
    <row r="7" spans="1:126" s="1" customFormat="1" ht="18.75" x14ac:dyDescent="0.25">
      <c r="B7" s="1" t="s">
        <v>3</v>
      </c>
      <c r="C7" s="35">
        <v>0</v>
      </c>
      <c r="D7" s="35">
        <v>0</v>
      </c>
      <c r="E7" s="35">
        <v>0</v>
      </c>
      <c r="F7" s="35">
        <v>14</v>
      </c>
      <c r="G7" s="35">
        <v>0</v>
      </c>
      <c r="H7" s="35">
        <v>1</v>
      </c>
      <c r="I7" s="35">
        <v>3</v>
      </c>
      <c r="J7" s="35">
        <v>0</v>
      </c>
      <c r="K7" s="35">
        <v>0</v>
      </c>
      <c r="L7" s="35">
        <v>0</v>
      </c>
      <c r="M7" s="35">
        <v>0</v>
      </c>
      <c r="N7" s="35">
        <v>0</v>
      </c>
      <c r="O7" s="35">
        <v>0</v>
      </c>
      <c r="P7" s="35">
        <v>0</v>
      </c>
      <c r="Q7" s="35">
        <v>0</v>
      </c>
      <c r="R7" s="35">
        <v>0</v>
      </c>
      <c r="S7" s="1">
        <v>18</v>
      </c>
      <c r="V7" s="1">
        <v>6.25E-2</v>
      </c>
      <c r="W7" s="2">
        <f>E5</f>
        <v>1</v>
      </c>
      <c r="X7" s="2">
        <f>E6</f>
        <v>3</v>
      </c>
      <c r="Y7" s="35">
        <f>E7</f>
        <v>0</v>
      </c>
      <c r="Z7" s="35">
        <f>E8</f>
        <v>0</v>
      </c>
      <c r="AA7" s="35">
        <f>E9</f>
        <v>0</v>
      </c>
      <c r="AB7" s="35">
        <f>E10</f>
        <v>0</v>
      </c>
      <c r="AC7" s="35">
        <f>E11</f>
        <v>18</v>
      </c>
      <c r="AD7" s="35">
        <f>E12</f>
        <v>18</v>
      </c>
      <c r="AE7" s="2">
        <f>E13</f>
        <v>0</v>
      </c>
      <c r="AF7" s="2">
        <f>E14</f>
        <v>1</v>
      </c>
      <c r="AG7" s="2">
        <f>E15</f>
        <v>0</v>
      </c>
      <c r="AH7" s="2">
        <f>E16</f>
        <v>18</v>
      </c>
      <c r="AI7" s="4">
        <f>E17</f>
        <v>0</v>
      </c>
      <c r="AJ7" s="4">
        <f>E18</f>
        <v>0</v>
      </c>
      <c r="AK7" s="2">
        <f>E19</f>
        <v>8</v>
      </c>
      <c r="AL7" s="2">
        <f>E20</f>
        <v>14</v>
      </c>
      <c r="AM7" s="2">
        <f>E21</f>
        <v>3</v>
      </c>
      <c r="AN7" s="2">
        <f>E22</f>
        <v>0</v>
      </c>
      <c r="AO7" s="2">
        <f>E23</f>
        <v>0</v>
      </c>
      <c r="AP7" s="2">
        <f>E24</f>
        <v>3</v>
      </c>
      <c r="AQ7" s="2">
        <f>E25</f>
        <v>0</v>
      </c>
      <c r="AR7" s="2">
        <f>E26</f>
        <v>0</v>
      </c>
      <c r="AS7" s="2">
        <f>E27</f>
        <v>0</v>
      </c>
      <c r="AT7" s="2">
        <f>E28</f>
        <v>0</v>
      </c>
      <c r="AV7" s="1">
        <v>6.25E-2</v>
      </c>
      <c r="AW7" s="24">
        <f t="shared" ref="AW7:BT7" si="9">PRODUCT(W7*100*1/W21)</f>
        <v>5.5555555555555554</v>
      </c>
      <c r="AX7" s="24">
        <f t="shared" si="9"/>
        <v>16.666666666666668</v>
      </c>
      <c r="AY7" s="23">
        <f t="shared" si="9"/>
        <v>0</v>
      </c>
      <c r="AZ7" s="23">
        <f t="shared" si="9"/>
        <v>0</v>
      </c>
      <c r="BA7" s="23">
        <f t="shared" si="9"/>
        <v>0</v>
      </c>
      <c r="BB7" s="23">
        <f t="shared" si="9"/>
        <v>0</v>
      </c>
      <c r="BC7" s="23">
        <f t="shared" si="9"/>
        <v>100</v>
      </c>
      <c r="BD7" s="23">
        <f t="shared" si="9"/>
        <v>100</v>
      </c>
      <c r="BE7" s="24">
        <f t="shared" si="9"/>
        <v>0</v>
      </c>
      <c r="BF7" s="24">
        <f t="shared" si="9"/>
        <v>5.5555555555555554</v>
      </c>
      <c r="BG7" s="24">
        <f t="shared" si="9"/>
        <v>0</v>
      </c>
      <c r="BH7" s="24">
        <f t="shared" si="9"/>
        <v>100</v>
      </c>
      <c r="BI7" s="25">
        <f t="shared" si="9"/>
        <v>0</v>
      </c>
      <c r="BJ7" s="25">
        <f t="shared" si="9"/>
        <v>0</v>
      </c>
      <c r="BK7" s="24">
        <f t="shared" si="9"/>
        <v>44.444444444444443</v>
      </c>
      <c r="BL7" s="24">
        <f t="shared" si="9"/>
        <v>77.777777777777771</v>
      </c>
      <c r="BM7" s="24">
        <f t="shared" si="9"/>
        <v>16.666666666666668</v>
      </c>
      <c r="BN7" s="24">
        <f t="shared" si="9"/>
        <v>0</v>
      </c>
      <c r="BO7" s="24">
        <f t="shared" si="9"/>
        <v>0</v>
      </c>
      <c r="BP7" s="24">
        <f t="shared" si="9"/>
        <v>16.666666666666668</v>
      </c>
      <c r="BQ7" s="24">
        <f t="shared" si="9"/>
        <v>0</v>
      </c>
      <c r="BR7" s="24">
        <f t="shared" si="9"/>
        <v>0</v>
      </c>
      <c r="BS7" s="24">
        <f t="shared" si="9"/>
        <v>0</v>
      </c>
      <c r="BT7" s="24">
        <f t="shared" si="9"/>
        <v>0</v>
      </c>
      <c r="BV7" s="1">
        <v>6.25E-2</v>
      </c>
      <c r="BW7" s="24">
        <f t="shared" ref="BW7:CB7" si="10">AW5+AW6+AW7</f>
        <v>44.444444444444443</v>
      </c>
      <c r="BX7" s="24">
        <f t="shared" si="10"/>
        <v>16.666666666666668</v>
      </c>
      <c r="BY7" s="23">
        <f t="shared" si="10"/>
        <v>0</v>
      </c>
      <c r="BZ7" s="23">
        <f t="shared" si="10"/>
        <v>0</v>
      </c>
      <c r="CA7" s="23">
        <f t="shared" si="10"/>
        <v>0</v>
      </c>
      <c r="CB7" s="23">
        <f t="shared" si="10"/>
        <v>0</v>
      </c>
      <c r="CC7" s="23">
        <f t="shared" ref="CC7:CK7" si="11">BC5+BC6+BC7</f>
        <v>100</v>
      </c>
      <c r="CD7" s="23">
        <f t="shared" si="11"/>
        <v>100</v>
      </c>
      <c r="CE7" s="24">
        <f t="shared" si="11"/>
        <v>0</v>
      </c>
      <c r="CF7" s="24">
        <f t="shared" si="11"/>
        <v>5.5555555555555554</v>
      </c>
      <c r="CG7" s="24">
        <f t="shared" si="11"/>
        <v>0</v>
      </c>
      <c r="CH7" s="24">
        <f t="shared" si="11"/>
        <v>100</v>
      </c>
      <c r="CI7" s="25">
        <f t="shared" si="11"/>
        <v>0</v>
      </c>
      <c r="CJ7" s="25">
        <f t="shared" si="11"/>
        <v>0</v>
      </c>
      <c r="CK7" s="24">
        <f t="shared" si="11"/>
        <v>44.444444444444443</v>
      </c>
      <c r="CL7" s="24">
        <f t="shared" ref="CL7:CN8" si="12">BL5+BL6+BL7</f>
        <v>77.777777777777771</v>
      </c>
      <c r="CM7" s="24">
        <f t="shared" si="12"/>
        <v>100</v>
      </c>
      <c r="CN7" s="24">
        <f t="shared" si="12"/>
        <v>0</v>
      </c>
      <c r="CO7" s="24">
        <f t="shared" ref="CO7:CT7" si="13">BO5+BO6+BO7</f>
        <v>0</v>
      </c>
      <c r="CP7" s="24">
        <f t="shared" si="13"/>
        <v>16.666666666666668</v>
      </c>
      <c r="CQ7" s="24">
        <f t="shared" si="13"/>
        <v>0</v>
      </c>
      <c r="CR7" s="24">
        <f t="shared" si="13"/>
        <v>0</v>
      </c>
      <c r="CS7" s="24">
        <f t="shared" si="13"/>
        <v>0</v>
      </c>
      <c r="CT7" s="24">
        <f t="shared" si="13"/>
        <v>77.777777777777771</v>
      </c>
      <c r="CW7" s="18" t="s">
        <v>39</v>
      </c>
      <c r="CX7" s="16"/>
      <c r="CY7" s="16"/>
      <c r="CZ7" s="16"/>
      <c r="DA7" s="16"/>
      <c r="DB7" s="16"/>
      <c r="DC7" s="16"/>
      <c r="DD7" s="16"/>
      <c r="DE7" s="15"/>
      <c r="DF7" s="15"/>
      <c r="DG7" s="15"/>
      <c r="DH7" s="15"/>
      <c r="DI7" s="15">
        <f>CH13-CH12</f>
        <v>0</v>
      </c>
      <c r="DJ7" s="15">
        <f>CI11</f>
        <v>94.444444444444443</v>
      </c>
      <c r="DK7" s="15">
        <f>CJ11</f>
        <v>94.444444444444457</v>
      </c>
      <c r="DL7" s="15"/>
      <c r="DM7" s="15">
        <f>CL12-CL11</f>
        <v>0</v>
      </c>
      <c r="DN7" s="15">
        <f>CM10-CM7</f>
        <v>0</v>
      </c>
      <c r="DO7" s="15"/>
      <c r="DP7" s="15">
        <f>CO12-CO11</f>
        <v>0</v>
      </c>
      <c r="DQ7" s="15">
        <f>CP10-CP9</f>
        <v>0</v>
      </c>
      <c r="DR7" s="15"/>
      <c r="DS7" s="15"/>
      <c r="DT7" s="15"/>
      <c r="DU7" s="15"/>
      <c r="DV7" s="9"/>
    </row>
    <row r="8" spans="1:126" s="1" customFormat="1" ht="18.75" x14ac:dyDescent="0.25">
      <c r="B8" s="1" t="s">
        <v>5</v>
      </c>
      <c r="C8" s="35">
        <v>0</v>
      </c>
      <c r="D8" s="35">
        <v>0</v>
      </c>
      <c r="E8" s="35">
        <v>0</v>
      </c>
      <c r="F8" s="35">
        <v>0</v>
      </c>
      <c r="G8" s="35">
        <v>11</v>
      </c>
      <c r="H8" s="35">
        <v>0</v>
      </c>
      <c r="I8" s="35">
        <v>6</v>
      </c>
      <c r="J8" s="35">
        <v>1</v>
      </c>
      <c r="K8" s="35">
        <v>0</v>
      </c>
      <c r="L8" s="35">
        <v>0</v>
      </c>
      <c r="M8" s="35">
        <v>0</v>
      </c>
      <c r="N8" s="35">
        <v>0</v>
      </c>
      <c r="O8" s="35">
        <v>0</v>
      </c>
      <c r="P8" s="35">
        <v>0</v>
      </c>
      <c r="Q8" s="35">
        <v>0</v>
      </c>
      <c r="R8" s="35">
        <v>0</v>
      </c>
      <c r="S8" s="1">
        <v>18</v>
      </c>
      <c r="V8" s="1">
        <v>0.125</v>
      </c>
      <c r="W8" s="2">
        <f>F5</f>
        <v>0</v>
      </c>
      <c r="X8" s="2">
        <f>F6</f>
        <v>0</v>
      </c>
      <c r="Y8" s="35">
        <f>F7</f>
        <v>14</v>
      </c>
      <c r="Z8" s="35">
        <f>F8</f>
        <v>0</v>
      </c>
      <c r="AA8" s="35">
        <f>F9</f>
        <v>0</v>
      </c>
      <c r="AB8" s="35">
        <f>F10</f>
        <v>0</v>
      </c>
      <c r="AC8" s="35">
        <f>F11</f>
        <v>0</v>
      </c>
      <c r="AD8" s="35">
        <f>F12</f>
        <v>0</v>
      </c>
      <c r="AE8" s="2">
        <f>F13</f>
        <v>0</v>
      </c>
      <c r="AF8" s="2">
        <f>F14</f>
        <v>0</v>
      </c>
      <c r="AG8" s="2">
        <f>F15</f>
        <v>0</v>
      </c>
      <c r="AH8" s="2">
        <f>F16</f>
        <v>0</v>
      </c>
      <c r="AI8" s="4">
        <f>F17</f>
        <v>0</v>
      </c>
      <c r="AJ8" s="4">
        <f>F18</f>
        <v>6</v>
      </c>
      <c r="AK8" s="2">
        <f>F19</f>
        <v>9</v>
      </c>
      <c r="AL8" s="2">
        <f>F20</f>
        <v>0</v>
      </c>
      <c r="AM8" s="4">
        <f>F21</f>
        <v>0</v>
      </c>
      <c r="AN8" s="2">
        <f>F22</f>
        <v>0</v>
      </c>
      <c r="AO8" s="2">
        <f>F23</f>
        <v>0</v>
      </c>
      <c r="AP8" s="2">
        <f>F24</f>
        <v>13</v>
      </c>
      <c r="AQ8" s="2">
        <f>F25</f>
        <v>0</v>
      </c>
      <c r="AR8" s="2">
        <f>F25</f>
        <v>0</v>
      </c>
      <c r="AS8" s="2">
        <f>F27</f>
        <v>10</v>
      </c>
      <c r="AT8" s="2">
        <f>F28</f>
        <v>4</v>
      </c>
      <c r="AV8" s="1">
        <v>0.125</v>
      </c>
      <c r="AW8" s="24">
        <f t="shared" ref="AW8:BT8" si="14">PRODUCT(W8*100*1/W21)</f>
        <v>0</v>
      </c>
      <c r="AX8" s="24">
        <f t="shared" si="14"/>
        <v>0</v>
      </c>
      <c r="AY8" s="23">
        <f t="shared" si="14"/>
        <v>77.777777777777771</v>
      </c>
      <c r="AZ8" s="23">
        <f t="shared" si="14"/>
        <v>0</v>
      </c>
      <c r="BA8" s="23">
        <f t="shared" si="14"/>
        <v>0</v>
      </c>
      <c r="BB8" s="23">
        <f t="shared" si="14"/>
        <v>0</v>
      </c>
      <c r="BC8" s="23">
        <f t="shared" si="14"/>
        <v>0</v>
      </c>
      <c r="BD8" s="23">
        <f t="shared" si="14"/>
        <v>0</v>
      </c>
      <c r="BE8" s="24">
        <f t="shared" si="14"/>
        <v>0</v>
      </c>
      <c r="BF8" s="24">
        <f t="shared" si="14"/>
        <v>0</v>
      </c>
      <c r="BG8" s="24">
        <f t="shared" si="14"/>
        <v>0</v>
      </c>
      <c r="BH8" s="24">
        <f t="shared" si="14"/>
        <v>0</v>
      </c>
      <c r="BI8" s="25">
        <f t="shared" si="14"/>
        <v>0</v>
      </c>
      <c r="BJ8" s="25">
        <f t="shared" si="14"/>
        <v>33.333333333333336</v>
      </c>
      <c r="BK8" s="24">
        <f t="shared" si="14"/>
        <v>50</v>
      </c>
      <c r="BL8" s="24">
        <f t="shared" si="14"/>
        <v>0</v>
      </c>
      <c r="BM8" s="25">
        <f t="shared" si="14"/>
        <v>0</v>
      </c>
      <c r="BN8" s="24">
        <f t="shared" si="14"/>
        <v>0</v>
      </c>
      <c r="BO8" s="24">
        <f t="shared" si="14"/>
        <v>0</v>
      </c>
      <c r="BP8" s="24">
        <f t="shared" si="14"/>
        <v>72.222222222222229</v>
      </c>
      <c r="BQ8" s="24">
        <f t="shared" si="14"/>
        <v>0</v>
      </c>
      <c r="BR8" s="24">
        <f t="shared" si="14"/>
        <v>0</v>
      </c>
      <c r="BS8" s="24">
        <f t="shared" si="14"/>
        <v>55.555555555555557</v>
      </c>
      <c r="BT8" s="24">
        <f t="shared" si="14"/>
        <v>22.222222222222221</v>
      </c>
      <c r="BV8" s="1">
        <v>0.125</v>
      </c>
      <c r="BW8" s="24">
        <f t="shared" ref="BW8:CB8" si="15">AW5+AW6+AW7+AW8</f>
        <v>44.444444444444443</v>
      </c>
      <c r="BX8" s="24">
        <f t="shared" si="15"/>
        <v>16.666666666666668</v>
      </c>
      <c r="BY8" s="23">
        <f t="shared" si="15"/>
        <v>77.777777777777771</v>
      </c>
      <c r="BZ8" s="23">
        <f t="shared" si="15"/>
        <v>0</v>
      </c>
      <c r="CA8" s="23">
        <f t="shared" si="15"/>
        <v>0</v>
      </c>
      <c r="CB8" s="23">
        <f t="shared" si="15"/>
        <v>0</v>
      </c>
      <c r="CC8" s="23">
        <f t="shared" ref="CC8:CM8" si="16">BC5+BC6+BC7+BC8</f>
        <v>100</v>
      </c>
      <c r="CD8" s="23">
        <f t="shared" si="16"/>
        <v>100</v>
      </c>
      <c r="CE8" s="24">
        <f t="shared" si="16"/>
        <v>0</v>
      </c>
      <c r="CF8" s="24">
        <f t="shared" si="16"/>
        <v>5.5555555555555554</v>
      </c>
      <c r="CG8" s="24">
        <f t="shared" si="16"/>
        <v>0</v>
      </c>
      <c r="CH8" s="24">
        <f t="shared" si="16"/>
        <v>100</v>
      </c>
      <c r="CI8" s="25">
        <f t="shared" si="16"/>
        <v>0</v>
      </c>
      <c r="CJ8" s="25">
        <f t="shared" si="16"/>
        <v>33.333333333333336</v>
      </c>
      <c r="CK8" s="24">
        <f t="shared" si="16"/>
        <v>94.444444444444443</v>
      </c>
      <c r="CL8" s="24">
        <f t="shared" si="16"/>
        <v>77.777777777777771</v>
      </c>
      <c r="CM8" s="25">
        <f t="shared" si="16"/>
        <v>100</v>
      </c>
      <c r="CN8" s="24">
        <f t="shared" si="12"/>
        <v>0</v>
      </c>
      <c r="CO8" s="24">
        <f t="shared" ref="CO8:CT8" si="17">BO5+BO6+BO7+BO8</f>
        <v>0</v>
      </c>
      <c r="CP8" s="24">
        <f t="shared" si="17"/>
        <v>88.8888888888889</v>
      </c>
      <c r="CQ8" s="24">
        <f t="shared" si="17"/>
        <v>0</v>
      </c>
      <c r="CR8" s="24">
        <f t="shared" si="17"/>
        <v>0</v>
      </c>
      <c r="CS8" s="24">
        <f t="shared" si="17"/>
        <v>55.555555555555557</v>
      </c>
      <c r="CT8" s="24">
        <f t="shared" si="17"/>
        <v>100</v>
      </c>
      <c r="CW8" s="18" t="s">
        <v>40</v>
      </c>
      <c r="CX8" s="16">
        <f>BW20-CX6</f>
        <v>55.555555555555557</v>
      </c>
      <c r="CY8" s="16">
        <f>BX20-BX12</f>
        <v>0</v>
      </c>
      <c r="CZ8" s="16"/>
      <c r="DA8" s="16"/>
      <c r="DB8" s="16"/>
      <c r="DC8" s="16"/>
      <c r="DD8" s="16"/>
      <c r="DE8" s="15"/>
      <c r="DF8" s="15">
        <f>CE20-CE14</f>
        <v>0</v>
      </c>
      <c r="DG8" s="15">
        <f>CF20-CF11</f>
        <v>0</v>
      </c>
      <c r="DH8" s="15">
        <f>CG20-CG16</f>
        <v>11.111111111111114</v>
      </c>
      <c r="DI8" s="15">
        <f>CH20-CH13</f>
        <v>0</v>
      </c>
      <c r="DJ8" s="15">
        <f>CI20-CI11</f>
        <v>5.5555555555555571</v>
      </c>
      <c r="DK8" s="15">
        <f>CJ20-CJ11</f>
        <v>5.5555555555555571</v>
      </c>
      <c r="DL8" s="15">
        <f>CK20-CK9</f>
        <v>5.5555555555555571</v>
      </c>
      <c r="DM8" s="15">
        <f>CL20-CL12</f>
        <v>0</v>
      </c>
      <c r="DN8" s="15">
        <f>CM20-CM10</f>
        <v>0</v>
      </c>
      <c r="DO8" s="15">
        <f>CN20-CN11</f>
        <v>0</v>
      </c>
      <c r="DP8" s="15">
        <f>CO20-CO12</f>
        <v>38.888888888888886</v>
      </c>
      <c r="DQ8" s="15">
        <f>CP20-CP10</f>
        <v>0</v>
      </c>
      <c r="DR8" s="15">
        <f>CQ20-CQ13</f>
        <v>0</v>
      </c>
      <c r="DS8" s="15">
        <f>CR20-CR12</f>
        <v>0</v>
      </c>
      <c r="DT8" s="15">
        <f>CS20-CS12</f>
        <v>0</v>
      </c>
      <c r="DU8" s="15">
        <f>CT20-CT10</f>
        <v>0</v>
      </c>
      <c r="DV8" s="9"/>
    </row>
    <row r="9" spans="1:126" s="1" customFormat="1" x14ac:dyDescent="0.25">
      <c r="B9" s="1" t="s">
        <v>7</v>
      </c>
      <c r="C9" s="35">
        <v>0</v>
      </c>
      <c r="D9" s="35">
        <v>0</v>
      </c>
      <c r="E9" s="35">
        <v>0</v>
      </c>
      <c r="F9" s="35">
        <v>0</v>
      </c>
      <c r="G9" s="35">
        <v>0</v>
      </c>
      <c r="H9" s="35">
        <v>0</v>
      </c>
      <c r="I9" s="35">
        <v>3</v>
      </c>
      <c r="J9" s="35">
        <v>14</v>
      </c>
      <c r="K9" s="35">
        <v>1</v>
      </c>
      <c r="L9" s="35">
        <v>0</v>
      </c>
      <c r="M9" s="35">
        <v>0</v>
      </c>
      <c r="N9" s="35">
        <v>0</v>
      </c>
      <c r="O9" s="35">
        <v>0</v>
      </c>
      <c r="P9" s="35">
        <v>0</v>
      </c>
      <c r="Q9" s="35">
        <v>0</v>
      </c>
      <c r="R9" s="35">
        <v>0</v>
      </c>
      <c r="S9" s="1">
        <v>18</v>
      </c>
      <c r="V9" s="1">
        <v>0.25</v>
      </c>
      <c r="W9" s="3">
        <f>G5</f>
        <v>3</v>
      </c>
      <c r="X9" s="2">
        <f>G6</f>
        <v>7</v>
      </c>
      <c r="Y9" s="35">
        <f>G7</f>
        <v>0</v>
      </c>
      <c r="Z9" s="35">
        <f>G8</f>
        <v>11</v>
      </c>
      <c r="AA9" s="35">
        <f>G9</f>
        <v>0</v>
      </c>
      <c r="AB9" s="35">
        <f>G10</f>
        <v>0</v>
      </c>
      <c r="AC9" s="35">
        <f>G11</f>
        <v>0</v>
      </c>
      <c r="AD9" s="35">
        <f>G12</f>
        <v>0</v>
      </c>
      <c r="AE9" s="2">
        <f>G13</f>
        <v>0</v>
      </c>
      <c r="AF9" s="2">
        <f>G14</f>
        <v>15</v>
      </c>
      <c r="AG9" s="2">
        <f>G15</f>
        <v>0</v>
      </c>
      <c r="AH9" s="2">
        <f>G16</f>
        <v>0</v>
      </c>
      <c r="AI9" s="4">
        <f>G17</f>
        <v>8</v>
      </c>
      <c r="AJ9" s="4">
        <f>G18</f>
        <v>11</v>
      </c>
      <c r="AK9" s="2">
        <f>G19</f>
        <v>0</v>
      </c>
      <c r="AL9" s="2">
        <f>G20</f>
        <v>4</v>
      </c>
      <c r="AM9" s="4">
        <f>G21</f>
        <v>0</v>
      </c>
      <c r="AN9" s="2">
        <f>G22</f>
        <v>1</v>
      </c>
      <c r="AO9" s="2">
        <f>G23</f>
        <v>1</v>
      </c>
      <c r="AP9" s="2">
        <f>G24</f>
        <v>2</v>
      </c>
      <c r="AQ9" s="2">
        <f>G25</f>
        <v>0</v>
      </c>
      <c r="AR9" s="2">
        <f>G26</f>
        <v>0</v>
      </c>
      <c r="AS9" s="2">
        <f>G27</f>
        <v>0</v>
      </c>
      <c r="AT9" s="2">
        <f>G28</f>
        <v>0</v>
      </c>
      <c r="AV9" s="1">
        <v>0.25</v>
      </c>
      <c r="AW9" s="26">
        <f t="shared" ref="AW9:BT9" si="18">PRODUCT(W9*100*1/W21)</f>
        <v>16.666666666666668</v>
      </c>
      <c r="AX9" s="24">
        <f t="shared" si="18"/>
        <v>38.888888888888886</v>
      </c>
      <c r="AY9" s="23">
        <f t="shared" si="18"/>
        <v>0</v>
      </c>
      <c r="AZ9" s="23">
        <f t="shared" si="18"/>
        <v>61.111111111111114</v>
      </c>
      <c r="BA9" s="23">
        <f t="shared" si="18"/>
        <v>0</v>
      </c>
      <c r="BB9" s="23">
        <f t="shared" si="18"/>
        <v>0</v>
      </c>
      <c r="BC9" s="23">
        <f t="shared" si="18"/>
        <v>0</v>
      </c>
      <c r="BD9" s="23">
        <f t="shared" si="18"/>
        <v>0</v>
      </c>
      <c r="BE9" s="24">
        <f t="shared" si="18"/>
        <v>0</v>
      </c>
      <c r="BF9" s="24">
        <f t="shared" si="18"/>
        <v>83.333333333333329</v>
      </c>
      <c r="BG9" s="24">
        <f t="shared" si="18"/>
        <v>0</v>
      </c>
      <c r="BH9" s="24">
        <f t="shared" si="18"/>
        <v>0</v>
      </c>
      <c r="BI9" s="25">
        <f t="shared" si="18"/>
        <v>44.444444444444443</v>
      </c>
      <c r="BJ9" s="25">
        <f t="shared" si="18"/>
        <v>61.111111111111114</v>
      </c>
      <c r="BK9" s="24">
        <f t="shared" si="18"/>
        <v>0</v>
      </c>
      <c r="BL9" s="24">
        <f t="shared" si="18"/>
        <v>22.222222222222221</v>
      </c>
      <c r="BM9" s="25">
        <f t="shared" si="18"/>
        <v>0</v>
      </c>
      <c r="BN9" s="24">
        <f t="shared" si="18"/>
        <v>5.5555555555555554</v>
      </c>
      <c r="BO9" s="24">
        <f t="shared" si="18"/>
        <v>5.5555555555555554</v>
      </c>
      <c r="BP9" s="24">
        <f t="shared" si="18"/>
        <v>11.111111111111111</v>
      </c>
      <c r="BQ9" s="24">
        <f t="shared" si="18"/>
        <v>0</v>
      </c>
      <c r="BR9" s="24">
        <f t="shared" si="18"/>
        <v>0</v>
      </c>
      <c r="BS9" s="24">
        <f t="shared" si="18"/>
        <v>0</v>
      </c>
      <c r="BT9" s="24">
        <f t="shared" si="18"/>
        <v>0</v>
      </c>
      <c r="BV9" s="1">
        <v>0.25</v>
      </c>
      <c r="BW9" s="26">
        <f t="shared" ref="BW9:CB9" si="19">AW5+AW6+AW7+AW8+AW9</f>
        <v>61.111111111111114</v>
      </c>
      <c r="BX9" s="24">
        <f t="shared" si="19"/>
        <v>55.555555555555557</v>
      </c>
      <c r="BY9" s="23">
        <f t="shared" si="19"/>
        <v>77.777777777777771</v>
      </c>
      <c r="BZ9" s="23">
        <f t="shared" si="19"/>
        <v>61.111111111111114</v>
      </c>
      <c r="CA9" s="23">
        <f t="shared" si="19"/>
        <v>0</v>
      </c>
      <c r="CB9" s="23">
        <f t="shared" si="19"/>
        <v>0</v>
      </c>
      <c r="CC9" s="23">
        <f t="shared" ref="CC9:CT9" si="20">BC5+BC6+BC7+BC8+BC9</f>
        <v>100</v>
      </c>
      <c r="CD9" s="23">
        <f t="shared" si="20"/>
        <v>100</v>
      </c>
      <c r="CE9" s="24">
        <f t="shared" si="20"/>
        <v>0</v>
      </c>
      <c r="CF9" s="24">
        <f t="shared" si="20"/>
        <v>88.888888888888886</v>
      </c>
      <c r="CG9" s="24">
        <f t="shared" si="20"/>
        <v>0</v>
      </c>
      <c r="CH9" s="24">
        <f t="shared" si="20"/>
        <v>100</v>
      </c>
      <c r="CI9" s="25">
        <f t="shared" si="20"/>
        <v>44.444444444444443</v>
      </c>
      <c r="CJ9" s="25">
        <f t="shared" si="20"/>
        <v>94.444444444444457</v>
      </c>
      <c r="CK9" s="24">
        <f t="shared" si="20"/>
        <v>94.444444444444443</v>
      </c>
      <c r="CL9" s="24">
        <f t="shared" si="20"/>
        <v>100</v>
      </c>
      <c r="CM9" s="25">
        <f t="shared" si="20"/>
        <v>100</v>
      </c>
      <c r="CN9" s="24">
        <f t="shared" si="20"/>
        <v>5.5555555555555554</v>
      </c>
      <c r="CO9" s="24">
        <f t="shared" si="20"/>
        <v>5.5555555555555554</v>
      </c>
      <c r="CP9" s="24">
        <f t="shared" si="20"/>
        <v>100.00000000000001</v>
      </c>
      <c r="CQ9" s="24">
        <f t="shared" si="20"/>
        <v>0</v>
      </c>
      <c r="CR9" s="24">
        <f t="shared" si="20"/>
        <v>0</v>
      </c>
      <c r="CS9" s="24">
        <f t="shared" si="20"/>
        <v>55.555555555555557</v>
      </c>
      <c r="CT9" s="24">
        <f t="shared" si="20"/>
        <v>100</v>
      </c>
      <c r="CW9" s="9"/>
      <c r="CX9" s="9"/>
      <c r="CY9" s="9"/>
      <c r="CZ9" s="9"/>
      <c r="DA9" s="9"/>
      <c r="DB9" s="9"/>
      <c r="DC9" s="9"/>
      <c r="DD9" s="9"/>
      <c r="DE9" s="9"/>
      <c r="DF9" s="9"/>
      <c r="DG9" s="9"/>
      <c r="DH9" s="9"/>
      <c r="DI9" s="9"/>
      <c r="DJ9" s="9"/>
      <c r="DK9" s="9"/>
      <c r="DL9" s="9"/>
      <c r="DM9" s="9"/>
      <c r="DN9" s="9"/>
      <c r="DO9" s="9"/>
      <c r="DP9" s="9"/>
      <c r="DQ9" s="9"/>
      <c r="DR9" s="9"/>
      <c r="DS9" s="9"/>
      <c r="DT9" s="9"/>
      <c r="DU9" s="9"/>
    </row>
    <row r="10" spans="1:126" s="1" customFormat="1" x14ac:dyDescent="0.25">
      <c r="B10" s="1" t="s">
        <v>9</v>
      </c>
      <c r="C10" s="35">
        <v>0</v>
      </c>
      <c r="D10" s="35">
        <v>0</v>
      </c>
      <c r="E10" s="35">
        <v>0</v>
      </c>
      <c r="F10" s="35">
        <v>0</v>
      </c>
      <c r="G10" s="35">
        <v>0</v>
      </c>
      <c r="H10" s="35">
        <v>2</v>
      </c>
      <c r="I10" s="35">
        <v>11</v>
      </c>
      <c r="J10" s="35">
        <v>5</v>
      </c>
      <c r="K10" s="35">
        <v>0</v>
      </c>
      <c r="L10" s="35">
        <v>0</v>
      </c>
      <c r="M10" s="35">
        <v>0</v>
      </c>
      <c r="N10" s="35">
        <v>0</v>
      </c>
      <c r="O10" s="35">
        <v>0</v>
      </c>
      <c r="P10" s="35">
        <v>0</v>
      </c>
      <c r="Q10" s="35">
        <v>0</v>
      </c>
      <c r="R10" s="35">
        <v>0</v>
      </c>
      <c r="S10" s="1">
        <v>18</v>
      </c>
      <c r="V10" s="1">
        <v>0.5</v>
      </c>
      <c r="W10" s="3">
        <f>H5</f>
        <v>1</v>
      </c>
      <c r="X10" s="2">
        <f>H6</f>
        <v>7</v>
      </c>
      <c r="Y10" s="35">
        <f>H7</f>
        <v>1</v>
      </c>
      <c r="Z10" s="35">
        <f>H8</f>
        <v>0</v>
      </c>
      <c r="AA10" s="35">
        <f>H9</f>
        <v>0</v>
      </c>
      <c r="AB10" s="35">
        <f>H10</f>
        <v>2</v>
      </c>
      <c r="AC10" s="35">
        <f>H11</f>
        <v>0</v>
      </c>
      <c r="AD10" s="35">
        <f>H12</f>
        <v>0</v>
      </c>
      <c r="AE10" s="2">
        <f>H13</f>
        <v>0</v>
      </c>
      <c r="AF10" s="2">
        <f>H14</f>
        <v>2</v>
      </c>
      <c r="AG10" s="2">
        <f>H15</f>
        <v>11</v>
      </c>
      <c r="AH10" s="2">
        <f>H16</f>
        <v>0</v>
      </c>
      <c r="AI10" s="4">
        <f>H17</f>
        <v>9</v>
      </c>
      <c r="AJ10" s="4">
        <f>H18</f>
        <v>0</v>
      </c>
      <c r="AK10" s="3">
        <f>H19</f>
        <v>0</v>
      </c>
      <c r="AL10" s="2">
        <f>H20</f>
        <v>0</v>
      </c>
      <c r="AM10" s="4">
        <f>H21</f>
        <v>0</v>
      </c>
      <c r="AN10" s="2">
        <f>H22</f>
        <v>14</v>
      </c>
      <c r="AO10" s="2">
        <f>H23</f>
        <v>7</v>
      </c>
      <c r="AP10" s="4">
        <f>H24</f>
        <v>0</v>
      </c>
      <c r="AQ10" s="2">
        <f>H25</f>
        <v>2</v>
      </c>
      <c r="AR10" s="2">
        <f>H26</f>
        <v>4</v>
      </c>
      <c r="AS10" s="2">
        <f>H27</f>
        <v>8</v>
      </c>
      <c r="AT10" s="2">
        <f>H28</f>
        <v>0</v>
      </c>
      <c r="AV10" s="1">
        <v>0.5</v>
      </c>
      <c r="AW10" s="26">
        <f t="shared" ref="AW10:BT10" si="21">PRODUCT(W10*100*1/W21)</f>
        <v>5.5555555555555554</v>
      </c>
      <c r="AX10" s="24">
        <f t="shared" si="21"/>
        <v>38.888888888888886</v>
      </c>
      <c r="AY10" s="23">
        <f t="shared" si="21"/>
        <v>5.5555555555555554</v>
      </c>
      <c r="AZ10" s="23">
        <f t="shared" si="21"/>
        <v>0</v>
      </c>
      <c r="BA10" s="23">
        <f t="shared" si="21"/>
        <v>0</v>
      </c>
      <c r="BB10" s="23">
        <f t="shared" si="21"/>
        <v>11.111111111111111</v>
      </c>
      <c r="BC10" s="23">
        <f t="shared" si="21"/>
        <v>0</v>
      </c>
      <c r="BD10" s="23">
        <f t="shared" si="21"/>
        <v>0</v>
      </c>
      <c r="BE10" s="24">
        <f t="shared" si="21"/>
        <v>0</v>
      </c>
      <c r="BF10" s="24">
        <f t="shared" si="21"/>
        <v>11.111111111111111</v>
      </c>
      <c r="BG10" s="24">
        <f t="shared" si="21"/>
        <v>61.111111111111114</v>
      </c>
      <c r="BH10" s="24">
        <f t="shared" si="21"/>
        <v>0</v>
      </c>
      <c r="BI10" s="25">
        <f t="shared" si="21"/>
        <v>50</v>
      </c>
      <c r="BJ10" s="25">
        <f t="shared" si="21"/>
        <v>0</v>
      </c>
      <c r="BK10" s="26">
        <f t="shared" si="21"/>
        <v>0</v>
      </c>
      <c r="BL10" s="24">
        <f t="shared" si="21"/>
        <v>0</v>
      </c>
      <c r="BM10" s="25">
        <f t="shared" si="21"/>
        <v>0</v>
      </c>
      <c r="BN10" s="24">
        <f t="shared" si="21"/>
        <v>77.777777777777771</v>
      </c>
      <c r="BO10" s="24">
        <f t="shared" si="21"/>
        <v>38.888888888888886</v>
      </c>
      <c r="BP10" s="25">
        <f t="shared" si="21"/>
        <v>0</v>
      </c>
      <c r="BQ10" s="24">
        <f t="shared" si="21"/>
        <v>11.111111111111111</v>
      </c>
      <c r="BR10" s="24">
        <f t="shared" si="21"/>
        <v>22.222222222222221</v>
      </c>
      <c r="BS10" s="24">
        <f t="shared" si="21"/>
        <v>44.444444444444443</v>
      </c>
      <c r="BT10" s="24">
        <f t="shared" si="21"/>
        <v>0</v>
      </c>
      <c r="BV10" s="1">
        <v>0.5</v>
      </c>
      <c r="BW10" s="26">
        <f t="shared" ref="BW10:CB10" si="22">AW5+AW6+AW7+AW8+AW9+AW10</f>
        <v>66.666666666666671</v>
      </c>
      <c r="BX10" s="24">
        <f t="shared" si="22"/>
        <v>94.444444444444443</v>
      </c>
      <c r="BY10" s="23">
        <f t="shared" si="22"/>
        <v>83.333333333333329</v>
      </c>
      <c r="BZ10" s="23">
        <f t="shared" si="22"/>
        <v>61.111111111111114</v>
      </c>
      <c r="CA10" s="23">
        <f t="shared" si="22"/>
        <v>0</v>
      </c>
      <c r="CB10" s="23">
        <f t="shared" si="22"/>
        <v>11.111111111111111</v>
      </c>
      <c r="CC10" s="23">
        <f t="shared" ref="CC10:CT10" si="23">BC5+BC6+BC7+BC8+BC9+BC10</f>
        <v>100</v>
      </c>
      <c r="CD10" s="23">
        <f t="shared" si="23"/>
        <v>100</v>
      </c>
      <c r="CE10" s="24">
        <f t="shared" si="23"/>
        <v>0</v>
      </c>
      <c r="CF10" s="24">
        <f t="shared" si="23"/>
        <v>100</v>
      </c>
      <c r="CG10" s="24">
        <f t="shared" si="23"/>
        <v>61.111111111111114</v>
      </c>
      <c r="CH10" s="24">
        <f t="shared" si="23"/>
        <v>100</v>
      </c>
      <c r="CI10" s="25">
        <f t="shared" si="23"/>
        <v>94.444444444444443</v>
      </c>
      <c r="CJ10" s="25">
        <f t="shared" si="23"/>
        <v>94.444444444444457</v>
      </c>
      <c r="CK10" s="26">
        <f t="shared" si="23"/>
        <v>94.444444444444443</v>
      </c>
      <c r="CL10" s="24">
        <f t="shared" si="23"/>
        <v>100</v>
      </c>
      <c r="CM10" s="25">
        <f t="shared" si="23"/>
        <v>100</v>
      </c>
      <c r="CN10" s="24">
        <f t="shared" si="23"/>
        <v>83.333333333333329</v>
      </c>
      <c r="CO10" s="24">
        <f t="shared" si="23"/>
        <v>44.444444444444443</v>
      </c>
      <c r="CP10" s="25">
        <f t="shared" si="23"/>
        <v>100.00000000000001</v>
      </c>
      <c r="CQ10" s="24">
        <f t="shared" si="23"/>
        <v>11.111111111111111</v>
      </c>
      <c r="CR10" s="24">
        <f t="shared" si="23"/>
        <v>22.222222222222221</v>
      </c>
      <c r="CS10" s="24">
        <f t="shared" si="23"/>
        <v>100</v>
      </c>
      <c r="CT10" s="24">
        <f t="shared" si="23"/>
        <v>100</v>
      </c>
      <c r="CW10" s="9"/>
      <c r="CX10" s="9"/>
      <c r="CY10" s="9"/>
      <c r="CZ10" s="9"/>
      <c r="DA10" s="9"/>
      <c r="DB10" s="9"/>
      <c r="DC10" s="9"/>
      <c r="DD10" s="9"/>
      <c r="DE10" s="9"/>
      <c r="DF10" s="9"/>
      <c r="DG10" s="9"/>
      <c r="DH10" s="9"/>
      <c r="DI10" s="9"/>
      <c r="DJ10" s="9"/>
      <c r="DK10" s="9"/>
      <c r="DL10" s="9"/>
      <c r="DM10" s="9"/>
      <c r="DN10" s="9"/>
      <c r="DO10" s="9"/>
      <c r="DP10" s="9"/>
      <c r="DQ10" s="9"/>
      <c r="DR10" s="9"/>
      <c r="DS10" s="9"/>
      <c r="DT10" s="9"/>
      <c r="DU10" s="9"/>
    </row>
    <row r="11" spans="1:126" s="1" customFormat="1" x14ac:dyDescent="0.25">
      <c r="B11" s="1" t="s">
        <v>10</v>
      </c>
      <c r="C11" s="35">
        <v>0</v>
      </c>
      <c r="D11" s="35">
        <v>0</v>
      </c>
      <c r="E11" s="35">
        <v>18</v>
      </c>
      <c r="F11" s="35">
        <v>0</v>
      </c>
      <c r="G11" s="35">
        <v>0</v>
      </c>
      <c r="H11" s="35">
        <v>0</v>
      </c>
      <c r="I11" s="35">
        <v>0</v>
      </c>
      <c r="J11" s="35">
        <v>0</v>
      </c>
      <c r="K11" s="35">
        <v>0</v>
      </c>
      <c r="L11" s="35">
        <v>0</v>
      </c>
      <c r="M11" s="35">
        <v>0</v>
      </c>
      <c r="N11" s="35">
        <v>0</v>
      </c>
      <c r="O11" s="35">
        <v>0</v>
      </c>
      <c r="P11" s="35">
        <v>0</v>
      </c>
      <c r="Q11" s="35">
        <v>0</v>
      </c>
      <c r="R11" s="35">
        <v>0</v>
      </c>
      <c r="S11" s="1">
        <v>18</v>
      </c>
      <c r="V11" s="1">
        <v>1</v>
      </c>
      <c r="W11" s="3">
        <f>I5</f>
        <v>1</v>
      </c>
      <c r="X11" s="2">
        <f>I6</f>
        <v>1</v>
      </c>
      <c r="Y11" s="35">
        <f>I7</f>
        <v>3</v>
      </c>
      <c r="Z11" s="35">
        <f>I8</f>
        <v>6</v>
      </c>
      <c r="AA11" s="35">
        <f>I9</f>
        <v>3</v>
      </c>
      <c r="AB11" s="35">
        <f>I10</f>
        <v>11</v>
      </c>
      <c r="AC11" s="35">
        <f>I11</f>
        <v>0</v>
      </c>
      <c r="AD11" s="35">
        <f>I12</f>
        <v>0</v>
      </c>
      <c r="AE11" s="2">
        <f>I13</f>
        <v>3</v>
      </c>
      <c r="AF11" s="2">
        <f>I14</f>
        <v>0</v>
      </c>
      <c r="AG11" s="2">
        <f>I15</f>
        <v>0</v>
      </c>
      <c r="AH11" s="2">
        <f>I16</f>
        <v>0</v>
      </c>
      <c r="AI11" s="4">
        <f>I17</f>
        <v>0</v>
      </c>
      <c r="AJ11" s="4">
        <f>I18</f>
        <v>0</v>
      </c>
      <c r="AK11" s="3">
        <f>I19</f>
        <v>0</v>
      </c>
      <c r="AL11" s="2">
        <f>I20</f>
        <v>0</v>
      </c>
      <c r="AM11" s="3">
        <f>I21</f>
        <v>0</v>
      </c>
      <c r="AN11" s="2">
        <f>I22</f>
        <v>3</v>
      </c>
      <c r="AO11" s="2">
        <f>I23</f>
        <v>3</v>
      </c>
      <c r="AP11" s="3">
        <f>I24</f>
        <v>0</v>
      </c>
      <c r="AQ11" s="2">
        <f>I25</f>
        <v>12</v>
      </c>
      <c r="AR11" s="2">
        <f>I26</f>
        <v>14</v>
      </c>
      <c r="AS11" s="2">
        <f>I27</f>
        <v>0</v>
      </c>
      <c r="AT11" s="3">
        <f>I28</f>
        <v>0</v>
      </c>
      <c r="AV11" s="1">
        <v>1</v>
      </c>
      <c r="AW11" s="26">
        <f t="shared" ref="AW11:BT11" si="24">PRODUCT(W11*100*1/W21)</f>
        <v>5.5555555555555554</v>
      </c>
      <c r="AX11" s="24">
        <f t="shared" si="24"/>
        <v>5.5555555555555554</v>
      </c>
      <c r="AY11" s="23">
        <f t="shared" si="24"/>
        <v>16.666666666666668</v>
      </c>
      <c r="AZ11" s="23">
        <f t="shared" si="24"/>
        <v>33.333333333333336</v>
      </c>
      <c r="BA11" s="23">
        <f t="shared" si="24"/>
        <v>16.666666666666668</v>
      </c>
      <c r="BB11" s="23">
        <f t="shared" si="24"/>
        <v>61.111111111111114</v>
      </c>
      <c r="BC11" s="23">
        <f t="shared" si="24"/>
        <v>0</v>
      </c>
      <c r="BD11" s="23">
        <f t="shared" si="24"/>
        <v>0</v>
      </c>
      <c r="BE11" s="24">
        <f t="shared" si="24"/>
        <v>16.666666666666668</v>
      </c>
      <c r="BF11" s="24">
        <f t="shared" si="24"/>
        <v>0</v>
      </c>
      <c r="BG11" s="24">
        <f t="shared" si="24"/>
        <v>0</v>
      </c>
      <c r="BH11" s="24">
        <f t="shared" si="24"/>
        <v>0</v>
      </c>
      <c r="BI11" s="25">
        <f t="shared" si="24"/>
        <v>0</v>
      </c>
      <c r="BJ11" s="25">
        <f t="shared" si="24"/>
        <v>0</v>
      </c>
      <c r="BK11" s="26">
        <f t="shared" si="24"/>
        <v>0</v>
      </c>
      <c r="BL11" s="24">
        <f t="shared" si="24"/>
        <v>0</v>
      </c>
      <c r="BM11" s="26">
        <f t="shared" si="24"/>
        <v>0</v>
      </c>
      <c r="BN11" s="24">
        <f t="shared" si="24"/>
        <v>16.666666666666668</v>
      </c>
      <c r="BO11" s="24">
        <f t="shared" si="24"/>
        <v>16.666666666666668</v>
      </c>
      <c r="BP11" s="26">
        <f t="shared" si="24"/>
        <v>0</v>
      </c>
      <c r="BQ11" s="24">
        <f t="shared" si="24"/>
        <v>66.666666666666671</v>
      </c>
      <c r="BR11" s="24">
        <f t="shared" si="24"/>
        <v>77.777777777777771</v>
      </c>
      <c r="BS11" s="24">
        <f t="shared" si="24"/>
        <v>0</v>
      </c>
      <c r="BT11" s="26">
        <f t="shared" si="24"/>
        <v>0</v>
      </c>
      <c r="BV11" s="1">
        <v>1</v>
      </c>
      <c r="BW11" s="26">
        <f t="shared" ref="BW11:CB11" si="25">AW5+AW6+AW7+AW8+AW9+AW10+AW11</f>
        <v>72.222222222222229</v>
      </c>
      <c r="BX11" s="24">
        <f t="shared" si="25"/>
        <v>100</v>
      </c>
      <c r="BY11" s="23">
        <f t="shared" si="25"/>
        <v>100</v>
      </c>
      <c r="BZ11" s="23">
        <f t="shared" si="25"/>
        <v>94.444444444444457</v>
      </c>
      <c r="CA11" s="23">
        <f t="shared" si="25"/>
        <v>16.666666666666668</v>
      </c>
      <c r="CB11" s="23">
        <f t="shared" si="25"/>
        <v>72.222222222222229</v>
      </c>
      <c r="CC11" s="23">
        <f t="shared" ref="CC11:CT11" si="26">BC5+BC6+BC7+BC8+BC9+BC10+BC11</f>
        <v>100</v>
      </c>
      <c r="CD11" s="23">
        <f t="shared" si="26"/>
        <v>100</v>
      </c>
      <c r="CE11" s="24">
        <f t="shared" si="26"/>
        <v>16.666666666666668</v>
      </c>
      <c r="CF11" s="24">
        <f t="shared" si="26"/>
        <v>100</v>
      </c>
      <c r="CG11" s="24">
        <f t="shared" si="26"/>
        <v>61.111111111111114</v>
      </c>
      <c r="CH11" s="24">
        <f t="shared" si="26"/>
        <v>100</v>
      </c>
      <c r="CI11" s="25">
        <f t="shared" si="26"/>
        <v>94.444444444444443</v>
      </c>
      <c r="CJ11" s="25">
        <f t="shared" si="26"/>
        <v>94.444444444444457</v>
      </c>
      <c r="CK11" s="26">
        <f t="shared" si="26"/>
        <v>94.444444444444443</v>
      </c>
      <c r="CL11" s="24">
        <f t="shared" si="26"/>
        <v>100</v>
      </c>
      <c r="CM11" s="26">
        <f t="shared" si="26"/>
        <v>100</v>
      </c>
      <c r="CN11" s="24">
        <f t="shared" si="26"/>
        <v>100</v>
      </c>
      <c r="CO11" s="24">
        <f t="shared" si="26"/>
        <v>61.111111111111114</v>
      </c>
      <c r="CP11" s="26">
        <f t="shared" si="26"/>
        <v>100.00000000000001</v>
      </c>
      <c r="CQ11" s="24">
        <f t="shared" si="26"/>
        <v>77.777777777777786</v>
      </c>
      <c r="CR11" s="24">
        <f t="shared" si="26"/>
        <v>100</v>
      </c>
      <c r="CS11" s="24">
        <f t="shared" si="26"/>
        <v>100</v>
      </c>
      <c r="CT11" s="26">
        <f t="shared" si="26"/>
        <v>100</v>
      </c>
      <c r="CW11" s="9"/>
      <c r="CX11" s="9"/>
      <c r="CY11" s="9" t="str">
        <f>A3</f>
        <v>Staphylococcus aureus</v>
      </c>
      <c r="CZ11" s="9"/>
      <c r="DA11" s="9"/>
      <c r="DB11" s="9"/>
      <c r="DC11" s="9"/>
      <c r="DD11" s="9"/>
      <c r="DE11" s="9"/>
      <c r="DF11" s="9"/>
      <c r="DG11" s="9"/>
      <c r="DH11" s="9"/>
      <c r="DI11" s="9"/>
      <c r="DJ11" s="9"/>
      <c r="DK11" s="9"/>
      <c r="DL11" s="9"/>
      <c r="DM11" s="9"/>
      <c r="DN11" s="9"/>
      <c r="DO11" s="9"/>
      <c r="DP11" s="9"/>
      <c r="DQ11" s="9"/>
      <c r="DR11" s="9"/>
      <c r="DS11" s="9"/>
      <c r="DT11" s="9"/>
      <c r="DU11" s="9"/>
    </row>
    <row r="12" spans="1:126" s="1" customFormat="1" x14ac:dyDescent="0.25">
      <c r="B12" s="1" t="s">
        <v>11</v>
      </c>
      <c r="C12" s="35">
        <v>0</v>
      </c>
      <c r="D12" s="35">
        <v>0</v>
      </c>
      <c r="E12" s="35">
        <v>18</v>
      </c>
      <c r="F12" s="35">
        <v>0</v>
      </c>
      <c r="G12" s="35">
        <v>0</v>
      </c>
      <c r="H12" s="35">
        <v>0</v>
      </c>
      <c r="I12" s="35">
        <v>0</v>
      </c>
      <c r="J12" s="35">
        <v>0</v>
      </c>
      <c r="K12" s="35">
        <v>0</v>
      </c>
      <c r="L12" s="35">
        <v>0</v>
      </c>
      <c r="M12" s="35">
        <v>0</v>
      </c>
      <c r="N12" s="35">
        <v>0</v>
      </c>
      <c r="O12" s="35">
        <v>0</v>
      </c>
      <c r="P12" s="35">
        <v>0</v>
      </c>
      <c r="Q12" s="35">
        <v>0</v>
      </c>
      <c r="R12" s="35">
        <v>0</v>
      </c>
      <c r="S12" s="1">
        <v>18</v>
      </c>
      <c r="V12" s="1">
        <v>2</v>
      </c>
      <c r="W12" s="3">
        <f>J5</f>
        <v>0</v>
      </c>
      <c r="X12" s="2">
        <f>J6</f>
        <v>0</v>
      </c>
      <c r="Y12" s="35">
        <f>J7</f>
        <v>0</v>
      </c>
      <c r="Z12" s="35">
        <f>J8</f>
        <v>1</v>
      </c>
      <c r="AA12" s="35">
        <f>J9</f>
        <v>14</v>
      </c>
      <c r="AB12" s="35">
        <f>J10</f>
        <v>5</v>
      </c>
      <c r="AC12" s="35">
        <f>J11</f>
        <v>0</v>
      </c>
      <c r="AD12" s="35">
        <f>J12</f>
        <v>0</v>
      </c>
      <c r="AE12" s="2">
        <f>J13</f>
        <v>13</v>
      </c>
      <c r="AF12" s="3">
        <f>J14</f>
        <v>0</v>
      </c>
      <c r="AG12" s="2">
        <f>J15</f>
        <v>2</v>
      </c>
      <c r="AH12" s="2">
        <f>J16</f>
        <v>0</v>
      </c>
      <c r="AI12" s="3">
        <f>J17</f>
        <v>0</v>
      </c>
      <c r="AJ12" s="3">
        <f>J18</f>
        <v>0</v>
      </c>
      <c r="AK12" s="3">
        <f>J19</f>
        <v>0</v>
      </c>
      <c r="AL12" s="4">
        <f>J20</f>
        <v>0</v>
      </c>
      <c r="AM12" s="3">
        <f>J21</f>
        <v>0</v>
      </c>
      <c r="AN12" s="3">
        <f>J22</f>
        <v>0</v>
      </c>
      <c r="AO12" s="4">
        <f>J23</f>
        <v>0</v>
      </c>
      <c r="AP12" s="3">
        <f>J24</f>
        <v>0</v>
      </c>
      <c r="AQ12" s="2">
        <f>J25</f>
        <v>4</v>
      </c>
      <c r="AR12" s="2">
        <f>J26</f>
        <v>0</v>
      </c>
      <c r="AS12" s="2">
        <f>J27</f>
        <v>0</v>
      </c>
      <c r="AT12" s="3">
        <f>J28</f>
        <v>0</v>
      </c>
      <c r="AV12" s="1">
        <v>2</v>
      </c>
      <c r="AW12" s="26">
        <f t="shared" ref="AW12:BT12" si="27">PRODUCT(W12*100*1/W21)</f>
        <v>0</v>
      </c>
      <c r="AX12" s="24">
        <f t="shared" si="27"/>
        <v>0</v>
      </c>
      <c r="AY12" s="23">
        <f t="shared" si="27"/>
        <v>0</v>
      </c>
      <c r="AZ12" s="23">
        <f t="shared" si="27"/>
        <v>5.5555555555555554</v>
      </c>
      <c r="BA12" s="23">
        <f t="shared" si="27"/>
        <v>77.777777777777771</v>
      </c>
      <c r="BB12" s="23">
        <f t="shared" si="27"/>
        <v>27.777777777777779</v>
      </c>
      <c r="BC12" s="23">
        <f t="shared" si="27"/>
        <v>0</v>
      </c>
      <c r="BD12" s="23">
        <f t="shared" si="27"/>
        <v>0</v>
      </c>
      <c r="BE12" s="24">
        <f t="shared" si="27"/>
        <v>72.222222222222229</v>
      </c>
      <c r="BF12" s="26">
        <f t="shared" si="27"/>
        <v>0</v>
      </c>
      <c r="BG12" s="24">
        <f t="shared" si="27"/>
        <v>11.111111111111111</v>
      </c>
      <c r="BH12" s="24">
        <f t="shared" si="27"/>
        <v>0</v>
      </c>
      <c r="BI12" s="26">
        <f t="shared" si="27"/>
        <v>0</v>
      </c>
      <c r="BJ12" s="26">
        <f t="shared" si="27"/>
        <v>0</v>
      </c>
      <c r="BK12" s="26">
        <f t="shared" si="27"/>
        <v>0</v>
      </c>
      <c r="BL12" s="25">
        <f t="shared" si="27"/>
        <v>0</v>
      </c>
      <c r="BM12" s="26">
        <f t="shared" si="27"/>
        <v>0</v>
      </c>
      <c r="BN12" s="26">
        <f t="shared" si="27"/>
        <v>0</v>
      </c>
      <c r="BO12" s="25">
        <f t="shared" si="27"/>
        <v>0</v>
      </c>
      <c r="BP12" s="26">
        <f t="shared" si="27"/>
        <v>0</v>
      </c>
      <c r="BQ12" s="24">
        <f t="shared" si="27"/>
        <v>22.222222222222221</v>
      </c>
      <c r="BR12" s="24">
        <f t="shared" si="27"/>
        <v>0</v>
      </c>
      <c r="BS12" s="24">
        <f t="shared" si="27"/>
        <v>0</v>
      </c>
      <c r="BT12" s="26">
        <f t="shared" si="27"/>
        <v>0</v>
      </c>
      <c r="BV12" s="1">
        <v>2</v>
      </c>
      <c r="BW12" s="26">
        <f t="shared" ref="BW12:CB12" si="28">AW5+AW6+AW7+AW8+AW9+AW10+AW11+AW12</f>
        <v>72.222222222222229</v>
      </c>
      <c r="BX12" s="24">
        <f t="shared" si="28"/>
        <v>100</v>
      </c>
      <c r="BY12" s="23">
        <f t="shared" si="28"/>
        <v>100</v>
      </c>
      <c r="BZ12" s="23">
        <f t="shared" si="28"/>
        <v>100.00000000000001</v>
      </c>
      <c r="CA12" s="23">
        <f t="shared" si="28"/>
        <v>94.444444444444443</v>
      </c>
      <c r="CB12" s="23">
        <f t="shared" si="28"/>
        <v>100</v>
      </c>
      <c r="CC12" s="23">
        <f t="shared" ref="CC12:CT12" si="29">BC5+BC6+BC7+BC8+BC9+BC10+BC11+BC12</f>
        <v>100</v>
      </c>
      <c r="CD12" s="23">
        <f t="shared" si="29"/>
        <v>100</v>
      </c>
      <c r="CE12" s="24">
        <f t="shared" si="29"/>
        <v>88.8888888888889</v>
      </c>
      <c r="CF12" s="26">
        <f t="shared" si="29"/>
        <v>100</v>
      </c>
      <c r="CG12" s="24">
        <f t="shared" si="29"/>
        <v>72.222222222222229</v>
      </c>
      <c r="CH12" s="24">
        <f t="shared" si="29"/>
        <v>100</v>
      </c>
      <c r="CI12" s="26">
        <f t="shared" si="29"/>
        <v>94.444444444444443</v>
      </c>
      <c r="CJ12" s="26">
        <f t="shared" si="29"/>
        <v>94.444444444444457</v>
      </c>
      <c r="CK12" s="26">
        <f t="shared" si="29"/>
        <v>94.444444444444443</v>
      </c>
      <c r="CL12" s="25">
        <f t="shared" si="29"/>
        <v>100</v>
      </c>
      <c r="CM12" s="26">
        <f t="shared" si="29"/>
        <v>100</v>
      </c>
      <c r="CN12" s="26">
        <f t="shared" si="29"/>
        <v>100</v>
      </c>
      <c r="CO12" s="25">
        <f t="shared" si="29"/>
        <v>61.111111111111114</v>
      </c>
      <c r="CP12" s="26">
        <f t="shared" si="29"/>
        <v>100.00000000000001</v>
      </c>
      <c r="CQ12" s="24">
        <f t="shared" si="29"/>
        <v>100</v>
      </c>
      <c r="CR12" s="24">
        <f t="shared" si="29"/>
        <v>100</v>
      </c>
      <c r="CS12" s="24">
        <f t="shared" si="29"/>
        <v>100</v>
      </c>
      <c r="CT12" s="26">
        <f t="shared" si="29"/>
        <v>100</v>
      </c>
      <c r="CW12" s="9"/>
      <c r="CX12" s="9"/>
      <c r="CY12" s="9"/>
      <c r="CZ12" s="9"/>
      <c r="DA12" s="9"/>
      <c r="DB12" s="9"/>
      <c r="DC12" s="9"/>
      <c r="DD12" s="9"/>
      <c r="DE12" s="9"/>
      <c r="DF12" s="9"/>
      <c r="DG12" s="9"/>
      <c r="DH12" s="9"/>
      <c r="DI12" s="9"/>
      <c r="DJ12" s="9"/>
      <c r="DK12" s="9"/>
      <c r="DL12" s="9"/>
      <c r="DM12" s="9"/>
      <c r="DN12" s="9"/>
      <c r="DO12" s="9"/>
      <c r="DP12" s="9"/>
      <c r="DQ12" s="9"/>
      <c r="DR12" s="9"/>
      <c r="DS12" s="9"/>
      <c r="DT12" s="9"/>
      <c r="DU12" s="9"/>
    </row>
    <row r="13" spans="1:126" s="1" customFormat="1" x14ac:dyDescent="0.25">
      <c r="B13" s="1" t="s">
        <v>13</v>
      </c>
      <c r="C13" s="2">
        <v>0</v>
      </c>
      <c r="D13" s="2">
        <v>0</v>
      </c>
      <c r="E13" s="2">
        <v>0</v>
      </c>
      <c r="F13" s="2">
        <v>0</v>
      </c>
      <c r="G13" s="2">
        <v>0</v>
      </c>
      <c r="H13" s="2">
        <v>0</v>
      </c>
      <c r="I13" s="2">
        <v>3</v>
      </c>
      <c r="J13" s="2">
        <v>13</v>
      </c>
      <c r="K13" s="2">
        <v>2</v>
      </c>
      <c r="L13" s="2">
        <v>0</v>
      </c>
      <c r="M13" s="3">
        <v>0</v>
      </c>
      <c r="N13" s="3">
        <v>0</v>
      </c>
      <c r="O13" s="3">
        <v>0</v>
      </c>
      <c r="P13" s="3">
        <v>0</v>
      </c>
      <c r="Q13" s="3">
        <v>0</v>
      </c>
      <c r="R13" s="3">
        <v>0</v>
      </c>
      <c r="S13" s="1">
        <v>18</v>
      </c>
      <c r="V13" s="1">
        <v>4</v>
      </c>
      <c r="W13" s="3">
        <f>K5</f>
        <v>0</v>
      </c>
      <c r="X13" s="3">
        <f>K6</f>
        <v>0</v>
      </c>
      <c r="Y13" s="35">
        <f>K7</f>
        <v>0</v>
      </c>
      <c r="Z13" s="35">
        <f>K8</f>
        <v>0</v>
      </c>
      <c r="AA13" s="35">
        <f>K9</f>
        <v>1</v>
      </c>
      <c r="AB13" s="35">
        <f>K10</f>
        <v>0</v>
      </c>
      <c r="AC13" s="35">
        <f>K11</f>
        <v>0</v>
      </c>
      <c r="AD13" s="35">
        <f>K12</f>
        <v>0</v>
      </c>
      <c r="AE13" s="2">
        <f>K13</f>
        <v>2</v>
      </c>
      <c r="AF13" s="3">
        <f>K14</f>
        <v>0</v>
      </c>
      <c r="AG13" s="2">
        <f>K15</f>
        <v>2</v>
      </c>
      <c r="AH13" s="4">
        <f>K16</f>
        <v>0</v>
      </c>
      <c r="AI13" s="3">
        <f>K17</f>
        <v>0</v>
      </c>
      <c r="AJ13" s="3">
        <f>K18</f>
        <v>0</v>
      </c>
      <c r="AK13" s="3">
        <f>K19</f>
        <v>1</v>
      </c>
      <c r="AL13" s="3">
        <f>K20</f>
        <v>0</v>
      </c>
      <c r="AM13" s="3">
        <f>K21</f>
        <v>0</v>
      </c>
      <c r="AN13" s="3">
        <f>K22</f>
        <v>0</v>
      </c>
      <c r="AO13" s="3">
        <f>K23</f>
        <v>0</v>
      </c>
      <c r="AP13" s="3">
        <f>K24</f>
        <v>0</v>
      </c>
      <c r="AQ13" s="2">
        <f>K25</f>
        <v>0</v>
      </c>
      <c r="AR13" s="3">
        <f>K26</f>
        <v>0</v>
      </c>
      <c r="AS13" s="3">
        <f>K27</f>
        <v>0</v>
      </c>
      <c r="AT13" s="3">
        <f>K28</f>
        <v>0</v>
      </c>
      <c r="AV13" s="1">
        <v>4</v>
      </c>
      <c r="AW13" s="26">
        <f t="shared" ref="AW13:BT13" si="30">PRODUCT(W13*100*1/W21)</f>
        <v>0</v>
      </c>
      <c r="AX13" s="26">
        <f t="shared" si="30"/>
        <v>0</v>
      </c>
      <c r="AY13" s="23">
        <f t="shared" si="30"/>
        <v>0</v>
      </c>
      <c r="AZ13" s="23">
        <f t="shared" si="30"/>
        <v>0</v>
      </c>
      <c r="BA13" s="23">
        <f t="shared" si="30"/>
        <v>5.5555555555555554</v>
      </c>
      <c r="BB13" s="23">
        <f t="shared" si="30"/>
        <v>0</v>
      </c>
      <c r="BC13" s="23">
        <f t="shared" si="30"/>
        <v>0</v>
      </c>
      <c r="BD13" s="23">
        <f t="shared" si="30"/>
        <v>0</v>
      </c>
      <c r="BE13" s="24">
        <f t="shared" si="30"/>
        <v>11.111111111111111</v>
      </c>
      <c r="BF13" s="26">
        <f t="shared" si="30"/>
        <v>0</v>
      </c>
      <c r="BG13" s="24">
        <f t="shared" si="30"/>
        <v>11.111111111111111</v>
      </c>
      <c r="BH13" s="25">
        <f t="shared" si="30"/>
        <v>0</v>
      </c>
      <c r="BI13" s="26">
        <f t="shared" si="30"/>
        <v>0</v>
      </c>
      <c r="BJ13" s="26">
        <f t="shared" si="30"/>
        <v>0</v>
      </c>
      <c r="BK13" s="26">
        <f t="shared" si="30"/>
        <v>5.5555555555555554</v>
      </c>
      <c r="BL13" s="26">
        <f t="shared" si="30"/>
        <v>0</v>
      </c>
      <c r="BM13" s="26">
        <f t="shared" si="30"/>
        <v>0</v>
      </c>
      <c r="BN13" s="26">
        <f t="shared" si="30"/>
        <v>0</v>
      </c>
      <c r="BO13" s="26">
        <f t="shared" si="30"/>
        <v>0</v>
      </c>
      <c r="BP13" s="26">
        <f t="shared" si="30"/>
        <v>0</v>
      </c>
      <c r="BQ13" s="24">
        <f t="shared" si="30"/>
        <v>0</v>
      </c>
      <c r="BR13" s="26">
        <f t="shared" si="30"/>
        <v>0</v>
      </c>
      <c r="BS13" s="26">
        <f t="shared" si="30"/>
        <v>0</v>
      </c>
      <c r="BT13" s="26">
        <f t="shared" si="30"/>
        <v>0</v>
      </c>
      <c r="BV13" s="1">
        <v>4</v>
      </c>
      <c r="BW13" s="26">
        <f t="shared" ref="BW13:CB13" si="31">AW5+AW6+AW7+AW8+AW9+AW10+AW11+AW12+AW13</f>
        <v>72.222222222222229</v>
      </c>
      <c r="BX13" s="26">
        <f t="shared" si="31"/>
        <v>100</v>
      </c>
      <c r="BY13" s="23">
        <f t="shared" si="31"/>
        <v>100</v>
      </c>
      <c r="BZ13" s="23">
        <f t="shared" si="31"/>
        <v>100.00000000000001</v>
      </c>
      <c r="CA13" s="23">
        <f t="shared" si="31"/>
        <v>100</v>
      </c>
      <c r="CB13" s="23">
        <f t="shared" si="31"/>
        <v>100</v>
      </c>
      <c r="CC13" s="23">
        <f t="shared" ref="CC13:CT13" si="32">BC5+BC6+BC7+BC8+BC9+BC10+BC11+BC12+BC13</f>
        <v>100</v>
      </c>
      <c r="CD13" s="23">
        <f t="shared" si="32"/>
        <v>100</v>
      </c>
      <c r="CE13" s="24">
        <f t="shared" si="32"/>
        <v>100.00000000000001</v>
      </c>
      <c r="CF13" s="26">
        <f t="shared" si="32"/>
        <v>100</v>
      </c>
      <c r="CG13" s="24">
        <f t="shared" si="32"/>
        <v>83.333333333333343</v>
      </c>
      <c r="CH13" s="25">
        <f t="shared" si="32"/>
        <v>100</v>
      </c>
      <c r="CI13" s="26">
        <f t="shared" si="32"/>
        <v>94.444444444444443</v>
      </c>
      <c r="CJ13" s="26">
        <f t="shared" si="32"/>
        <v>94.444444444444457</v>
      </c>
      <c r="CK13" s="26">
        <f t="shared" si="32"/>
        <v>100</v>
      </c>
      <c r="CL13" s="26">
        <f t="shared" si="32"/>
        <v>100</v>
      </c>
      <c r="CM13" s="26">
        <f t="shared" si="32"/>
        <v>100</v>
      </c>
      <c r="CN13" s="26">
        <f t="shared" si="32"/>
        <v>100</v>
      </c>
      <c r="CO13" s="26">
        <f t="shared" si="32"/>
        <v>61.111111111111114</v>
      </c>
      <c r="CP13" s="26">
        <f t="shared" si="32"/>
        <v>100.00000000000001</v>
      </c>
      <c r="CQ13" s="24">
        <f t="shared" si="32"/>
        <v>100</v>
      </c>
      <c r="CR13" s="26">
        <f t="shared" si="32"/>
        <v>100</v>
      </c>
      <c r="CS13" s="26">
        <f t="shared" si="32"/>
        <v>100</v>
      </c>
      <c r="CT13" s="26">
        <f t="shared" si="32"/>
        <v>100</v>
      </c>
      <c r="CW13" s="9"/>
      <c r="CX13" s="9"/>
      <c r="CY13" s="9"/>
      <c r="CZ13" s="9"/>
      <c r="DA13" s="9"/>
      <c r="DB13" s="9"/>
      <c r="DC13" s="9"/>
      <c r="DD13" s="9"/>
      <c r="DE13" s="9"/>
      <c r="DF13" s="9"/>
      <c r="DG13" s="9"/>
      <c r="DH13" s="9"/>
      <c r="DI13" s="9"/>
      <c r="DJ13" s="9"/>
      <c r="DK13" s="9"/>
      <c r="DL13" s="9"/>
      <c r="DM13" s="9"/>
      <c r="DN13" s="9"/>
      <c r="DO13" s="9"/>
      <c r="DP13" s="9"/>
      <c r="DQ13" s="9"/>
      <c r="DR13" s="9"/>
      <c r="DS13" s="9"/>
      <c r="DT13" s="9"/>
      <c r="DU13" s="9"/>
    </row>
    <row r="14" spans="1:126" s="1" customFormat="1" x14ac:dyDescent="0.25">
      <c r="B14" s="1" t="s">
        <v>14</v>
      </c>
      <c r="C14" s="2">
        <v>0</v>
      </c>
      <c r="D14" s="2">
        <v>0</v>
      </c>
      <c r="E14" s="2">
        <v>1</v>
      </c>
      <c r="F14" s="2">
        <v>0</v>
      </c>
      <c r="G14" s="2">
        <v>15</v>
      </c>
      <c r="H14" s="2">
        <v>2</v>
      </c>
      <c r="I14" s="2">
        <v>0</v>
      </c>
      <c r="J14" s="3">
        <v>0</v>
      </c>
      <c r="K14" s="3">
        <v>0</v>
      </c>
      <c r="L14" s="3">
        <v>0</v>
      </c>
      <c r="M14" s="3">
        <v>0</v>
      </c>
      <c r="N14" s="3">
        <v>0</v>
      </c>
      <c r="O14" s="3">
        <v>0</v>
      </c>
      <c r="P14" s="3">
        <v>0</v>
      </c>
      <c r="Q14" s="3">
        <v>0</v>
      </c>
      <c r="R14" s="3">
        <v>0</v>
      </c>
      <c r="S14" s="1">
        <v>18</v>
      </c>
      <c r="V14" s="1">
        <v>8</v>
      </c>
      <c r="W14" s="3">
        <f>L5</f>
        <v>5</v>
      </c>
      <c r="X14" s="3">
        <f>L6</f>
        <v>0</v>
      </c>
      <c r="Y14" s="35">
        <f>L7</f>
        <v>0</v>
      </c>
      <c r="Z14" s="35">
        <f>L8</f>
        <v>0</v>
      </c>
      <c r="AA14" s="35">
        <f>L9</f>
        <v>0</v>
      </c>
      <c r="AB14" s="35">
        <f>L10</f>
        <v>0</v>
      </c>
      <c r="AC14" s="35">
        <f>L11</f>
        <v>0</v>
      </c>
      <c r="AD14" s="35">
        <f>L12</f>
        <v>0</v>
      </c>
      <c r="AE14" s="2">
        <f>L13</f>
        <v>0</v>
      </c>
      <c r="AF14" s="3">
        <f>L14</f>
        <v>0</v>
      </c>
      <c r="AG14" s="2">
        <f>L15</f>
        <v>1</v>
      </c>
      <c r="AH14" s="3">
        <f>L16</f>
        <v>0</v>
      </c>
      <c r="AI14" s="3">
        <f>L17</f>
        <v>1</v>
      </c>
      <c r="AJ14" s="3">
        <f>L18</f>
        <v>0</v>
      </c>
      <c r="AK14" s="3">
        <f>L19</f>
        <v>0</v>
      </c>
      <c r="AL14" s="3">
        <f>L20</f>
        <v>0</v>
      </c>
      <c r="AM14" s="3">
        <f>L21</f>
        <v>0</v>
      </c>
      <c r="AN14" s="3">
        <f>L22</f>
        <v>0</v>
      </c>
      <c r="AO14" s="3">
        <f>L23</f>
        <v>0</v>
      </c>
      <c r="AP14" s="3">
        <f>L24</f>
        <v>0</v>
      </c>
      <c r="AQ14" s="3">
        <f>L25</f>
        <v>0</v>
      </c>
      <c r="AR14" s="3">
        <f>L26</f>
        <v>0</v>
      </c>
      <c r="AS14" s="3">
        <f>L27</f>
        <v>0</v>
      </c>
      <c r="AT14" s="3">
        <f>L28</f>
        <v>0</v>
      </c>
      <c r="AV14" s="1">
        <v>8</v>
      </c>
      <c r="AW14" s="26">
        <f t="shared" ref="AW14:BT14" si="33">PRODUCT(W14*100*1/W21)</f>
        <v>27.777777777777779</v>
      </c>
      <c r="AX14" s="26">
        <f t="shared" si="33"/>
        <v>0</v>
      </c>
      <c r="AY14" s="23">
        <f t="shared" si="33"/>
        <v>0</v>
      </c>
      <c r="AZ14" s="23">
        <f t="shared" si="33"/>
        <v>0</v>
      </c>
      <c r="BA14" s="23">
        <f t="shared" si="33"/>
        <v>0</v>
      </c>
      <c r="BB14" s="23">
        <f t="shared" si="33"/>
        <v>0</v>
      </c>
      <c r="BC14" s="23">
        <f t="shared" si="33"/>
        <v>0</v>
      </c>
      <c r="BD14" s="23">
        <f t="shared" si="33"/>
        <v>0</v>
      </c>
      <c r="BE14" s="24">
        <f t="shared" si="33"/>
        <v>0</v>
      </c>
      <c r="BF14" s="26">
        <f t="shared" si="33"/>
        <v>0</v>
      </c>
      <c r="BG14" s="24">
        <f t="shared" si="33"/>
        <v>5.5555555555555554</v>
      </c>
      <c r="BH14" s="26">
        <f t="shared" si="33"/>
        <v>0</v>
      </c>
      <c r="BI14" s="26">
        <f t="shared" si="33"/>
        <v>5.5555555555555554</v>
      </c>
      <c r="BJ14" s="26">
        <f t="shared" si="33"/>
        <v>0</v>
      </c>
      <c r="BK14" s="26">
        <f t="shared" si="33"/>
        <v>0</v>
      </c>
      <c r="BL14" s="26">
        <f t="shared" si="33"/>
        <v>0</v>
      </c>
      <c r="BM14" s="26">
        <f t="shared" si="33"/>
        <v>0</v>
      </c>
      <c r="BN14" s="26">
        <f t="shared" si="33"/>
        <v>0</v>
      </c>
      <c r="BO14" s="26">
        <f t="shared" si="33"/>
        <v>0</v>
      </c>
      <c r="BP14" s="26">
        <f t="shared" si="33"/>
        <v>0</v>
      </c>
      <c r="BQ14" s="26">
        <f t="shared" si="33"/>
        <v>0</v>
      </c>
      <c r="BR14" s="26">
        <f t="shared" si="33"/>
        <v>0</v>
      </c>
      <c r="BS14" s="26">
        <f t="shared" si="33"/>
        <v>0</v>
      </c>
      <c r="BT14" s="26">
        <f t="shared" si="33"/>
        <v>0</v>
      </c>
      <c r="BV14" s="1">
        <v>8</v>
      </c>
      <c r="BW14" s="26">
        <f t="shared" ref="BW14:CB14" si="34">AW5+AW6+AW7+AW8+AW9+AW10+AW11+AW12+AW13+AW14</f>
        <v>100</v>
      </c>
      <c r="BX14" s="26">
        <f t="shared" si="34"/>
        <v>100</v>
      </c>
      <c r="BY14" s="23">
        <f t="shared" si="34"/>
        <v>100</v>
      </c>
      <c r="BZ14" s="23">
        <f t="shared" si="34"/>
        <v>100.00000000000001</v>
      </c>
      <c r="CA14" s="23">
        <f t="shared" si="34"/>
        <v>100</v>
      </c>
      <c r="CB14" s="23">
        <f t="shared" si="34"/>
        <v>100</v>
      </c>
      <c r="CC14" s="23">
        <f t="shared" ref="CC14:CT14" si="35">BC5+BC6+BC7+BC8+BC9+BC10+BC11+BC12+BC13+BC14</f>
        <v>100</v>
      </c>
      <c r="CD14" s="23">
        <f t="shared" si="35"/>
        <v>100</v>
      </c>
      <c r="CE14" s="24">
        <f t="shared" si="35"/>
        <v>100.00000000000001</v>
      </c>
      <c r="CF14" s="26">
        <f t="shared" si="35"/>
        <v>100</v>
      </c>
      <c r="CG14" s="24">
        <f t="shared" si="35"/>
        <v>88.8888888888889</v>
      </c>
      <c r="CH14" s="26">
        <f t="shared" si="35"/>
        <v>100</v>
      </c>
      <c r="CI14" s="26">
        <f t="shared" si="35"/>
        <v>100</v>
      </c>
      <c r="CJ14" s="26">
        <f t="shared" si="35"/>
        <v>94.444444444444457</v>
      </c>
      <c r="CK14" s="26">
        <f t="shared" si="35"/>
        <v>100</v>
      </c>
      <c r="CL14" s="26">
        <f t="shared" si="35"/>
        <v>100</v>
      </c>
      <c r="CM14" s="26">
        <f t="shared" si="35"/>
        <v>100</v>
      </c>
      <c r="CN14" s="26">
        <f t="shared" si="35"/>
        <v>100</v>
      </c>
      <c r="CO14" s="26">
        <f t="shared" si="35"/>
        <v>61.111111111111114</v>
      </c>
      <c r="CP14" s="26">
        <f t="shared" si="35"/>
        <v>100.00000000000001</v>
      </c>
      <c r="CQ14" s="26">
        <f t="shared" si="35"/>
        <v>100</v>
      </c>
      <c r="CR14" s="26">
        <f t="shared" si="35"/>
        <v>100</v>
      </c>
      <c r="CS14" s="26">
        <f t="shared" si="35"/>
        <v>100</v>
      </c>
      <c r="CT14" s="26">
        <f t="shared" si="35"/>
        <v>100</v>
      </c>
      <c r="CW14" s="9"/>
      <c r="CX14" s="9"/>
      <c r="CY14" s="9"/>
      <c r="CZ14" s="9"/>
      <c r="DA14" s="9"/>
      <c r="DB14" s="9"/>
      <c r="DC14" s="9"/>
      <c r="DD14" s="9"/>
      <c r="DE14" s="9"/>
      <c r="DF14" s="9"/>
      <c r="DG14" s="9"/>
      <c r="DH14" s="9"/>
      <c r="DI14" s="9"/>
      <c r="DJ14" s="9"/>
      <c r="DK14" s="9"/>
      <c r="DL14" s="9"/>
      <c r="DM14" s="9"/>
      <c r="DN14" s="9"/>
      <c r="DO14" s="9"/>
      <c r="DP14" s="9"/>
      <c r="DQ14" s="9"/>
      <c r="DR14" s="9"/>
      <c r="DS14" s="9"/>
      <c r="DT14" s="9"/>
      <c r="DU14" s="9"/>
    </row>
    <row r="15" spans="1:126" s="1" customFormat="1" x14ac:dyDescent="0.25">
      <c r="B15" s="1" t="s">
        <v>16</v>
      </c>
      <c r="C15" s="2">
        <v>0</v>
      </c>
      <c r="D15" s="2">
        <v>0</v>
      </c>
      <c r="E15" s="2">
        <v>0</v>
      </c>
      <c r="F15" s="2">
        <v>0</v>
      </c>
      <c r="G15" s="2">
        <v>0</v>
      </c>
      <c r="H15" s="2">
        <v>11</v>
      </c>
      <c r="I15" s="2">
        <v>0</v>
      </c>
      <c r="J15" s="2">
        <v>2</v>
      </c>
      <c r="K15" s="2">
        <v>2</v>
      </c>
      <c r="L15" s="2">
        <v>1</v>
      </c>
      <c r="M15" s="2">
        <v>0</v>
      </c>
      <c r="N15" s="2">
        <v>0</v>
      </c>
      <c r="O15" s="3">
        <v>0</v>
      </c>
      <c r="P15" s="3">
        <v>2</v>
      </c>
      <c r="Q15" s="3">
        <v>0</v>
      </c>
      <c r="R15" s="3">
        <v>0</v>
      </c>
      <c r="S15" s="1">
        <v>18</v>
      </c>
      <c r="V15" s="1">
        <v>16</v>
      </c>
      <c r="W15" s="3">
        <f>M5</f>
        <v>0</v>
      </c>
      <c r="X15" s="3">
        <f>M6</f>
        <v>0</v>
      </c>
      <c r="Y15" s="35">
        <f>M7</f>
        <v>0</v>
      </c>
      <c r="Z15" s="35">
        <f>M8</f>
        <v>0</v>
      </c>
      <c r="AA15" s="35">
        <f>M9</f>
        <v>0</v>
      </c>
      <c r="AB15" s="35">
        <f>M10</f>
        <v>0</v>
      </c>
      <c r="AC15" s="35">
        <f>M11</f>
        <v>0</v>
      </c>
      <c r="AD15" s="35">
        <f>M12</f>
        <v>0</v>
      </c>
      <c r="AE15" s="3">
        <f>M13</f>
        <v>0</v>
      </c>
      <c r="AF15" s="3">
        <f>M14</f>
        <v>0</v>
      </c>
      <c r="AG15" s="2">
        <f>M15</f>
        <v>0</v>
      </c>
      <c r="AH15" s="3">
        <f>M16</f>
        <v>0</v>
      </c>
      <c r="AI15" s="3">
        <f>M17</f>
        <v>0</v>
      </c>
      <c r="AJ15" s="3">
        <f>M18</f>
        <v>1</v>
      </c>
      <c r="AK15" s="3">
        <f>M19</f>
        <v>0</v>
      </c>
      <c r="AL15" s="3">
        <f>M20</f>
        <v>0</v>
      </c>
      <c r="AM15" s="3">
        <f>M21</f>
        <v>0</v>
      </c>
      <c r="AN15" s="3">
        <f>M22</f>
        <v>0</v>
      </c>
      <c r="AO15" s="3">
        <f>M23</f>
        <v>0</v>
      </c>
      <c r="AP15" s="3">
        <f>M24</f>
        <v>0</v>
      </c>
      <c r="AQ15" s="3">
        <f>M25</f>
        <v>0</v>
      </c>
      <c r="AR15" s="3">
        <f>M26</f>
        <v>0</v>
      </c>
      <c r="AS15" s="3">
        <f>M27</f>
        <v>0</v>
      </c>
      <c r="AT15" s="3">
        <f>M28</f>
        <v>0</v>
      </c>
      <c r="AV15" s="1">
        <v>16</v>
      </c>
      <c r="AW15" s="26">
        <f t="shared" ref="AW15:BT15" si="36">PRODUCT(W15*100*1/W21)</f>
        <v>0</v>
      </c>
      <c r="AX15" s="26">
        <f t="shared" si="36"/>
        <v>0</v>
      </c>
      <c r="AY15" s="23">
        <f t="shared" si="36"/>
        <v>0</v>
      </c>
      <c r="AZ15" s="23">
        <f t="shared" si="36"/>
        <v>0</v>
      </c>
      <c r="BA15" s="23">
        <f t="shared" si="36"/>
        <v>0</v>
      </c>
      <c r="BB15" s="23">
        <f t="shared" si="36"/>
        <v>0</v>
      </c>
      <c r="BC15" s="23">
        <f t="shared" si="36"/>
        <v>0</v>
      </c>
      <c r="BD15" s="23">
        <f t="shared" si="36"/>
        <v>0</v>
      </c>
      <c r="BE15" s="26">
        <f t="shared" si="36"/>
        <v>0</v>
      </c>
      <c r="BF15" s="26">
        <f t="shared" si="36"/>
        <v>0</v>
      </c>
      <c r="BG15" s="24">
        <f t="shared" si="36"/>
        <v>0</v>
      </c>
      <c r="BH15" s="26">
        <f t="shared" si="36"/>
        <v>0</v>
      </c>
      <c r="BI15" s="26">
        <f t="shared" si="36"/>
        <v>0</v>
      </c>
      <c r="BJ15" s="26">
        <f t="shared" si="36"/>
        <v>5.5555555555555554</v>
      </c>
      <c r="BK15" s="26">
        <f t="shared" si="36"/>
        <v>0</v>
      </c>
      <c r="BL15" s="26">
        <f t="shared" si="36"/>
        <v>0</v>
      </c>
      <c r="BM15" s="26">
        <f t="shared" si="36"/>
        <v>0</v>
      </c>
      <c r="BN15" s="26">
        <f t="shared" si="36"/>
        <v>0</v>
      </c>
      <c r="BO15" s="26">
        <f t="shared" si="36"/>
        <v>0</v>
      </c>
      <c r="BP15" s="26">
        <f t="shared" si="36"/>
        <v>0</v>
      </c>
      <c r="BQ15" s="26">
        <f t="shared" si="36"/>
        <v>0</v>
      </c>
      <c r="BR15" s="26">
        <f t="shared" si="36"/>
        <v>0</v>
      </c>
      <c r="BS15" s="26">
        <f t="shared" si="36"/>
        <v>0</v>
      </c>
      <c r="BT15" s="26">
        <f t="shared" si="36"/>
        <v>0</v>
      </c>
      <c r="BV15" s="1">
        <v>16</v>
      </c>
      <c r="BW15" s="26">
        <f t="shared" ref="BW15:CB15" si="37">AW5+AW6+AW7+AW8+AW9+AW10+AW11+AW12+AW13+AW14+AW15</f>
        <v>100</v>
      </c>
      <c r="BX15" s="26">
        <f t="shared" si="37"/>
        <v>100</v>
      </c>
      <c r="BY15" s="23">
        <f t="shared" si="37"/>
        <v>100</v>
      </c>
      <c r="BZ15" s="23">
        <f t="shared" si="37"/>
        <v>100.00000000000001</v>
      </c>
      <c r="CA15" s="23">
        <f t="shared" si="37"/>
        <v>100</v>
      </c>
      <c r="CB15" s="23">
        <f t="shared" si="37"/>
        <v>100</v>
      </c>
      <c r="CC15" s="23">
        <f t="shared" ref="CC15:CT15" si="38">BC5+BC6+BC7+BC8+BC9+BC10+BC11+BC12+BC13+BC14+BC15</f>
        <v>100</v>
      </c>
      <c r="CD15" s="23">
        <f t="shared" si="38"/>
        <v>100</v>
      </c>
      <c r="CE15" s="26">
        <f t="shared" si="38"/>
        <v>100.00000000000001</v>
      </c>
      <c r="CF15" s="26">
        <f t="shared" si="38"/>
        <v>100</v>
      </c>
      <c r="CG15" s="24">
        <f t="shared" si="38"/>
        <v>88.8888888888889</v>
      </c>
      <c r="CH15" s="26">
        <f t="shared" si="38"/>
        <v>100</v>
      </c>
      <c r="CI15" s="26">
        <f t="shared" si="38"/>
        <v>100</v>
      </c>
      <c r="CJ15" s="26">
        <f t="shared" si="38"/>
        <v>100.00000000000001</v>
      </c>
      <c r="CK15" s="26">
        <f t="shared" si="38"/>
        <v>100</v>
      </c>
      <c r="CL15" s="26">
        <f t="shared" si="38"/>
        <v>100</v>
      </c>
      <c r="CM15" s="26">
        <f t="shared" si="38"/>
        <v>100</v>
      </c>
      <c r="CN15" s="26">
        <f t="shared" si="38"/>
        <v>100</v>
      </c>
      <c r="CO15" s="26">
        <f t="shared" si="38"/>
        <v>61.111111111111114</v>
      </c>
      <c r="CP15" s="26">
        <f t="shared" si="38"/>
        <v>100.00000000000001</v>
      </c>
      <c r="CQ15" s="26">
        <f t="shared" si="38"/>
        <v>100</v>
      </c>
      <c r="CR15" s="26">
        <f t="shared" si="38"/>
        <v>100</v>
      </c>
      <c r="CS15" s="26">
        <f t="shared" si="38"/>
        <v>100</v>
      </c>
      <c r="CT15" s="26">
        <f t="shared" si="38"/>
        <v>100</v>
      </c>
      <c r="CW15" s="9"/>
      <c r="CX15" s="9"/>
      <c r="CY15" s="9"/>
      <c r="CZ15" s="9"/>
      <c r="DA15" s="9"/>
      <c r="DB15" s="9"/>
      <c r="DC15" s="9"/>
      <c r="DD15" s="9"/>
      <c r="DE15" s="9"/>
      <c r="DF15" s="9"/>
      <c r="DG15" s="9"/>
      <c r="DH15" s="9"/>
      <c r="DI15" s="9"/>
      <c r="DJ15" s="9"/>
      <c r="DK15" s="9"/>
      <c r="DL15" s="9"/>
      <c r="DM15" s="9"/>
      <c r="DN15" s="9"/>
      <c r="DO15" s="9"/>
      <c r="DP15" s="9"/>
      <c r="DQ15" s="9"/>
      <c r="DR15" s="9"/>
      <c r="DS15" s="9"/>
      <c r="DT15" s="9"/>
      <c r="DU15" s="9"/>
    </row>
    <row r="16" spans="1:126" s="1" customFormat="1" x14ac:dyDescent="0.25">
      <c r="B16" s="1" t="s">
        <v>17</v>
      </c>
      <c r="C16" s="2">
        <v>0</v>
      </c>
      <c r="D16" s="2">
        <v>0</v>
      </c>
      <c r="E16" s="2">
        <v>18</v>
      </c>
      <c r="F16" s="2">
        <v>0</v>
      </c>
      <c r="G16" s="2">
        <v>0</v>
      </c>
      <c r="H16" s="2">
        <v>0</v>
      </c>
      <c r="I16" s="2">
        <v>0</v>
      </c>
      <c r="J16" s="2">
        <v>0</v>
      </c>
      <c r="K16" s="4">
        <v>0</v>
      </c>
      <c r="L16" s="3">
        <v>0</v>
      </c>
      <c r="M16" s="3">
        <v>0</v>
      </c>
      <c r="N16" s="3">
        <v>0</v>
      </c>
      <c r="O16" s="3">
        <v>0</v>
      </c>
      <c r="P16" s="3">
        <v>0</v>
      </c>
      <c r="Q16" s="3">
        <v>0</v>
      </c>
      <c r="R16" s="3">
        <v>0</v>
      </c>
      <c r="S16" s="1">
        <v>18</v>
      </c>
      <c r="V16" s="1">
        <v>32</v>
      </c>
      <c r="W16" s="3">
        <f>N5</f>
        <v>0</v>
      </c>
      <c r="X16" s="3">
        <f>N6</f>
        <v>0</v>
      </c>
      <c r="Y16" s="35">
        <f>N7</f>
        <v>0</v>
      </c>
      <c r="Z16" s="35">
        <f>N8</f>
        <v>0</v>
      </c>
      <c r="AA16" s="35">
        <f>N9</f>
        <v>0</v>
      </c>
      <c r="AB16" s="35">
        <f>N10</f>
        <v>0</v>
      </c>
      <c r="AC16" s="35">
        <f>N11</f>
        <v>0</v>
      </c>
      <c r="AD16" s="35">
        <f>N12</f>
        <v>0</v>
      </c>
      <c r="AE16" s="3">
        <f>N13</f>
        <v>0</v>
      </c>
      <c r="AF16" s="3">
        <f>N14</f>
        <v>0</v>
      </c>
      <c r="AG16" s="2">
        <f>N15</f>
        <v>0</v>
      </c>
      <c r="AH16" s="3">
        <f>N16</f>
        <v>0</v>
      </c>
      <c r="AI16" s="3">
        <f>N17</f>
        <v>0</v>
      </c>
      <c r="AJ16" s="3">
        <f>N18</f>
        <v>0</v>
      </c>
      <c r="AK16" s="3">
        <f>N19</f>
        <v>0</v>
      </c>
      <c r="AL16" s="3">
        <f>N20</f>
        <v>0</v>
      </c>
      <c r="AM16" s="3">
        <f>N21</f>
        <v>0</v>
      </c>
      <c r="AN16" s="3">
        <f>N22</f>
        <v>0</v>
      </c>
      <c r="AO16" s="3">
        <f>N23</f>
        <v>7</v>
      </c>
      <c r="AP16" s="3">
        <f>N24</f>
        <v>0</v>
      </c>
      <c r="AQ16" s="3">
        <f>N25</f>
        <v>0</v>
      </c>
      <c r="AR16" s="3">
        <f>N26</f>
        <v>0</v>
      </c>
      <c r="AS16" s="3">
        <f>N27</f>
        <v>0</v>
      </c>
      <c r="AT16" s="3">
        <f>N28</f>
        <v>0</v>
      </c>
      <c r="AV16" s="1">
        <v>32</v>
      </c>
      <c r="AW16" s="26">
        <f t="shared" ref="AW16:BT16" si="39">PRODUCT(W16*100*1/W21)</f>
        <v>0</v>
      </c>
      <c r="AX16" s="26">
        <f t="shared" si="39"/>
        <v>0</v>
      </c>
      <c r="AY16" s="23">
        <f t="shared" si="39"/>
        <v>0</v>
      </c>
      <c r="AZ16" s="23">
        <f t="shared" si="39"/>
        <v>0</v>
      </c>
      <c r="BA16" s="23">
        <f t="shared" si="39"/>
        <v>0</v>
      </c>
      <c r="BB16" s="23">
        <f t="shared" si="39"/>
        <v>0</v>
      </c>
      <c r="BC16" s="23">
        <f t="shared" si="39"/>
        <v>0</v>
      </c>
      <c r="BD16" s="23">
        <f t="shared" si="39"/>
        <v>0</v>
      </c>
      <c r="BE16" s="26">
        <f t="shared" si="39"/>
        <v>0</v>
      </c>
      <c r="BF16" s="26">
        <f t="shared" si="39"/>
        <v>0</v>
      </c>
      <c r="BG16" s="24">
        <f t="shared" si="39"/>
        <v>0</v>
      </c>
      <c r="BH16" s="26">
        <f t="shared" si="39"/>
        <v>0</v>
      </c>
      <c r="BI16" s="26">
        <f t="shared" si="39"/>
        <v>0</v>
      </c>
      <c r="BJ16" s="26">
        <f t="shared" si="39"/>
        <v>0</v>
      </c>
      <c r="BK16" s="26">
        <f t="shared" si="39"/>
        <v>0</v>
      </c>
      <c r="BL16" s="26">
        <f t="shared" si="39"/>
        <v>0</v>
      </c>
      <c r="BM16" s="26">
        <f t="shared" si="39"/>
        <v>0</v>
      </c>
      <c r="BN16" s="26">
        <f t="shared" si="39"/>
        <v>0</v>
      </c>
      <c r="BO16" s="26">
        <f t="shared" si="39"/>
        <v>38.888888888888886</v>
      </c>
      <c r="BP16" s="26">
        <f t="shared" si="39"/>
        <v>0</v>
      </c>
      <c r="BQ16" s="26">
        <f t="shared" si="39"/>
        <v>0</v>
      </c>
      <c r="BR16" s="26">
        <f t="shared" si="39"/>
        <v>0</v>
      </c>
      <c r="BS16" s="26">
        <f t="shared" si="39"/>
        <v>0</v>
      </c>
      <c r="BT16" s="26">
        <f t="shared" si="39"/>
        <v>0</v>
      </c>
      <c r="BV16" s="1">
        <v>32</v>
      </c>
      <c r="BW16" s="26">
        <f t="shared" ref="BW16:CB16" si="40">AW5+AW6+AW7+AW8+AW9+AW10+AW11+AW12+AW13+AW14+AW15+AW16</f>
        <v>100</v>
      </c>
      <c r="BX16" s="26">
        <f t="shared" si="40"/>
        <v>100</v>
      </c>
      <c r="BY16" s="23">
        <f t="shared" si="40"/>
        <v>100</v>
      </c>
      <c r="BZ16" s="23">
        <f t="shared" si="40"/>
        <v>100.00000000000001</v>
      </c>
      <c r="CA16" s="23">
        <f t="shared" si="40"/>
        <v>100</v>
      </c>
      <c r="CB16" s="23">
        <f t="shared" si="40"/>
        <v>100</v>
      </c>
      <c r="CC16" s="23">
        <f t="shared" ref="CC16:CT16" si="41">BC5+BC6+BC7+BC8+BC9+BC10+BC11+BC12+BC13+BC14+BC15+BC16</f>
        <v>100</v>
      </c>
      <c r="CD16" s="23">
        <f t="shared" si="41"/>
        <v>100</v>
      </c>
      <c r="CE16" s="26">
        <f t="shared" si="41"/>
        <v>100.00000000000001</v>
      </c>
      <c r="CF16" s="26">
        <f t="shared" si="41"/>
        <v>100</v>
      </c>
      <c r="CG16" s="24">
        <f t="shared" si="41"/>
        <v>88.8888888888889</v>
      </c>
      <c r="CH16" s="26">
        <f t="shared" si="41"/>
        <v>100</v>
      </c>
      <c r="CI16" s="26">
        <f t="shared" si="41"/>
        <v>100</v>
      </c>
      <c r="CJ16" s="26">
        <f t="shared" si="41"/>
        <v>100.00000000000001</v>
      </c>
      <c r="CK16" s="26">
        <f t="shared" si="41"/>
        <v>100</v>
      </c>
      <c r="CL16" s="26">
        <f t="shared" si="41"/>
        <v>100</v>
      </c>
      <c r="CM16" s="26">
        <f t="shared" si="41"/>
        <v>100</v>
      </c>
      <c r="CN16" s="26">
        <f t="shared" si="41"/>
        <v>100</v>
      </c>
      <c r="CO16" s="26">
        <f t="shared" si="41"/>
        <v>100</v>
      </c>
      <c r="CP16" s="26">
        <f t="shared" si="41"/>
        <v>100.00000000000001</v>
      </c>
      <c r="CQ16" s="26">
        <f t="shared" si="41"/>
        <v>100</v>
      </c>
      <c r="CR16" s="26">
        <f t="shared" si="41"/>
        <v>100</v>
      </c>
      <c r="CS16" s="26">
        <f t="shared" si="41"/>
        <v>100</v>
      </c>
      <c r="CT16" s="26">
        <f t="shared" si="41"/>
        <v>100</v>
      </c>
      <c r="CW16" s="9"/>
      <c r="CX16" s="9"/>
      <c r="CY16" s="9"/>
      <c r="CZ16" s="9"/>
      <c r="DA16" s="9"/>
      <c r="DB16" s="9"/>
      <c r="DC16" s="9"/>
      <c r="DD16" s="9"/>
      <c r="DE16" s="9"/>
      <c r="DF16" s="9"/>
      <c r="DG16" s="9"/>
      <c r="DH16" s="9"/>
      <c r="DI16" s="9"/>
      <c r="DJ16" s="9"/>
      <c r="DK16" s="9"/>
      <c r="DL16" s="9"/>
      <c r="DM16" s="9"/>
      <c r="DN16" s="9"/>
      <c r="DO16" s="9"/>
      <c r="DP16" s="9"/>
      <c r="DQ16" s="9"/>
      <c r="DR16" s="9"/>
      <c r="DS16" s="9"/>
      <c r="DT16" s="9"/>
      <c r="DU16" s="9"/>
    </row>
    <row r="17" spans="2:125" s="1" customFormat="1" x14ac:dyDescent="0.25">
      <c r="B17" s="1" t="s">
        <v>18</v>
      </c>
      <c r="C17" s="4">
        <v>0</v>
      </c>
      <c r="D17" s="4">
        <v>0</v>
      </c>
      <c r="E17" s="4">
        <v>0</v>
      </c>
      <c r="F17" s="4">
        <v>0</v>
      </c>
      <c r="G17" s="4">
        <v>8</v>
      </c>
      <c r="H17" s="4">
        <v>9</v>
      </c>
      <c r="I17" s="4">
        <v>0</v>
      </c>
      <c r="J17" s="3">
        <v>0</v>
      </c>
      <c r="K17" s="3">
        <v>0</v>
      </c>
      <c r="L17" s="3">
        <v>1</v>
      </c>
      <c r="M17" s="3">
        <v>0</v>
      </c>
      <c r="N17" s="3">
        <v>0</v>
      </c>
      <c r="O17" s="3">
        <v>0</v>
      </c>
      <c r="P17" s="3">
        <v>0</v>
      </c>
      <c r="Q17" s="3">
        <v>0</v>
      </c>
      <c r="R17" s="3">
        <v>0</v>
      </c>
      <c r="S17" s="1">
        <v>18</v>
      </c>
      <c r="V17" s="1">
        <v>64</v>
      </c>
      <c r="W17" s="3">
        <f>O5</f>
        <v>0</v>
      </c>
      <c r="X17" s="3">
        <f>O6</f>
        <v>0</v>
      </c>
      <c r="Y17" s="35">
        <f>O7</f>
        <v>0</v>
      </c>
      <c r="Z17" s="35">
        <f>O8</f>
        <v>0</v>
      </c>
      <c r="AA17" s="35">
        <f>O9</f>
        <v>0</v>
      </c>
      <c r="AB17" s="35">
        <f>O10</f>
        <v>0</v>
      </c>
      <c r="AC17" s="35">
        <f>O11</f>
        <v>0</v>
      </c>
      <c r="AD17" s="35">
        <f>O12</f>
        <v>0</v>
      </c>
      <c r="AE17" s="3">
        <f>O13</f>
        <v>0</v>
      </c>
      <c r="AF17" s="3">
        <f>O14</f>
        <v>0</v>
      </c>
      <c r="AG17" s="3">
        <f>O15</f>
        <v>0</v>
      </c>
      <c r="AH17" s="3">
        <f>O16</f>
        <v>0</v>
      </c>
      <c r="AI17" s="3">
        <f>O17</f>
        <v>0</v>
      </c>
      <c r="AJ17" s="3">
        <f>O18</f>
        <v>0</v>
      </c>
      <c r="AK17" s="3">
        <f>O19</f>
        <v>0</v>
      </c>
      <c r="AL17" s="3">
        <f>O20</f>
        <v>0</v>
      </c>
      <c r="AM17" s="3">
        <f>O21</f>
        <v>0</v>
      </c>
      <c r="AN17" s="3">
        <f>O22</f>
        <v>0</v>
      </c>
      <c r="AO17" s="3">
        <f>O23</f>
        <v>0</v>
      </c>
      <c r="AP17" s="3">
        <f>O24</f>
        <v>0</v>
      </c>
      <c r="AQ17" s="3">
        <f>O25</f>
        <v>0</v>
      </c>
      <c r="AR17" s="3">
        <f>O26</f>
        <v>0</v>
      </c>
      <c r="AS17" s="3">
        <f>O27</f>
        <v>0</v>
      </c>
      <c r="AT17" s="3">
        <f>O28</f>
        <v>0</v>
      </c>
      <c r="AV17" s="1">
        <v>64</v>
      </c>
      <c r="AW17" s="26">
        <f t="shared" ref="AW17:BT17" si="42">PRODUCT(W17*100*1/W21)</f>
        <v>0</v>
      </c>
      <c r="AX17" s="26">
        <f t="shared" si="42"/>
        <v>0</v>
      </c>
      <c r="AY17" s="23">
        <f t="shared" si="42"/>
        <v>0</v>
      </c>
      <c r="AZ17" s="23">
        <f t="shared" si="42"/>
        <v>0</v>
      </c>
      <c r="BA17" s="23">
        <f t="shared" si="42"/>
        <v>0</v>
      </c>
      <c r="BB17" s="23">
        <f t="shared" si="42"/>
        <v>0</v>
      </c>
      <c r="BC17" s="23">
        <f t="shared" si="42"/>
        <v>0</v>
      </c>
      <c r="BD17" s="23">
        <f t="shared" si="42"/>
        <v>0</v>
      </c>
      <c r="BE17" s="26">
        <f t="shared" si="42"/>
        <v>0</v>
      </c>
      <c r="BF17" s="26">
        <f t="shared" si="42"/>
        <v>0</v>
      </c>
      <c r="BG17" s="26">
        <f t="shared" si="42"/>
        <v>0</v>
      </c>
      <c r="BH17" s="26">
        <f t="shared" si="42"/>
        <v>0</v>
      </c>
      <c r="BI17" s="26">
        <f t="shared" si="42"/>
        <v>0</v>
      </c>
      <c r="BJ17" s="26">
        <f t="shared" si="42"/>
        <v>0</v>
      </c>
      <c r="BK17" s="26">
        <f t="shared" si="42"/>
        <v>0</v>
      </c>
      <c r="BL17" s="26">
        <f t="shared" si="42"/>
        <v>0</v>
      </c>
      <c r="BM17" s="26">
        <f t="shared" si="42"/>
        <v>0</v>
      </c>
      <c r="BN17" s="26">
        <f t="shared" si="42"/>
        <v>0</v>
      </c>
      <c r="BO17" s="26">
        <f t="shared" si="42"/>
        <v>0</v>
      </c>
      <c r="BP17" s="26">
        <f t="shared" si="42"/>
        <v>0</v>
      </c>
      <c r="BQ17" s="26">
        <f t="shared" si="42"/>
        <v>0</v>
      </c>
      <c r="BR17" s="26">
        <f t="shared" si="42"/>
        <v>0</v>
      </c>
      <c r="BS17" s="26">
        <f t="shared" si="42"/>
        <v>0</v>
      </c>
      <c r="BT17" s="26">
        <f t="shared" si="42"/>
        <v>0</v>
      </c>
      <c r="BV17" s="1">
        <v>64</v>
      </c>
      <c r="BW17" s="26">
        <f t="shared" ref="BW17:CB17" si="43">AW5+AW6+AW7+AW8+AW9+AW10+AW11+AW12+AW13+AW14+AW15+AW16+AW17</f>
        <v>100</v>
      </c>
      <c r="BX17" s="26">
        <f t="shared" si="43"/>
        <v>100</v>
      </c>
      <c r="BY17" s="23">
        <f t="shared" si="43"/>
        <v>100</v>
      </c>
      <c r="BZ17" s="23">
        <f t="shared" si="43"/>
        <v>100.00000000000001</v>
      </c>
      <c r="CA17" s="23">
        <f t="shared" si="43"/>
        <v>100</v>
      </c>
      <c r="CB17" s="23">
        <f t="shared" si="43"/>
        <v>100</v>
      </c>
      <c r="CC17" s="23">
        <f t="shared" ref="CC17:CT17" si="44">BC5+BC6+BC7+BC8+BC9+BC10+BC11+BC12+BC13+BC14+BC15+BC16+BC17</f>
        <v>100</v>
      </c>
      <c r="CD17" s="23">
        <f t="shared" si="44"/>
        <v>100</v>
      </c>
      <c r="CE17" s="26">
        <f t="shared" si="44"/>
        <v>100.00000000000001</v>
      </c>
      <c r="CF17" s="26">
        <f t="shared" si="44"/>
        <v>100</v>
      </c>
      <c r="CG17" s="26">
        <f t="shared" si="44"/>
        <v>88.8888888888889</v>
      </c>
      <c r="CH17" s="26">
        <f t="shared" si="44"/>
        <v>100</v>
      </c>
      <c r="CI17" s="26">
        <f t="shared" si="44"/>
        <v>100</v>
      </c>
      <c r="CJ17" s="26">
        <f t="shared" si="44"/>
        <v>100.00000000000001</v>
      </c>
      <c r="CK17" s="26">
        <f t="shared" si="44"/>
        <v>100</v>
      </c>
      <c r="CL17" s="26">
        <f t="shared" si="44"/>
        <v>100</v>
      </c>
      <c r="CM17" s="26">
        <f t="shared" si="44"/>
        <v>100</v>
      </c>
      <c r="CN17" s="26">
        <f t="shared" si="44"/>
        <v>100</v>
      </c>
      <c r="CO17" s="26">
        <f t="shared" si="44"/>
        <v>100</v>
      </c>
      <c r="CP17" s="26">
        <f t="shared" si="44"/>
        <v>100.00000000000001</v>
      </c>
      <c r="CQ17" s="26">
        <f t="shared" si="44"/>
        <v>100</v>
      </c>
      <c r="CR17" s="26">
        <f t="shared" si="44"/>
        <v>100</v>
      </c>
      <c r="CS17" s="26">
        <f t="shared" si="44"/>
        <v>100</v>
      </c>
      <c r="CT17" s="26">
        <f t="shared" si="44"/>
        <v>100</v>
      </c>
      <c r="CW17" s="9"/>
      <c r="CX17" s="9"/>
      <c r="CY17" s="9"/>
      <c r="CZ17" s="9"/>
      <c r="DA17" s="9"/>
      <c r="DB17" s="9"/>
      <c r="DC17" s="9"/>
      <c r="DD17" s="9"/>
      <c r="DE17" s="9"/>
      <c r="DF17" s="9"/>
      <c r="DG17" s="9"/>
      <c r="DH17" s="9"/>
      <c r="DI17" s="9"/>
      <c r="DJ17" s="9"/>
      <c r="DK17" s="9"/>
      <c r="DL17" s="9"/>
      <c r="DM17" s="9"/>
      <c r="DN17" s="9"/>
      <c r="DO17" s="9"/>
      <c r="DP17" s="9"/>
      <c r="DQ17" s="9"/>
      <c r="DR17" s="9"/>
      <c r="DS17" s="9"/>
      <c r="DT17" s="9"/>
      <c r="DU17" s="9"/>
    </row>
    <row r="18" spans="2:125" s="1" customFormat="1" x14ac:dyDescent="0.25">
      <c r="B18" s="1" t="s">
        <v>19</v>
      </c>
      <c r="C18" s="4">
        <v>0</v>
      </c>
      <c r="D18" s="4">
        <v>0</v>
      </c>
      <c r="E18" s="4">
        <v>0</v>
      </c>
      <c r="F18" s="4">
        <v>6</v>
      </c>
      <c r="G18" s="4">
        <v>11</v>
      </c>
      <c r="H18" s="4">
        <v>0</v>
      </c>
      <c r="I18" s="4">
        <v>0</v>
      </c>
      <c r="J18" s="3">
        <v>0</v>
      </c>
      <c r="K18" s="3">
        <v>0</v>
      </c>
      <c r="L18" s="3">
        <v>0</v>
      </c>
      <c r="M18" s="3">
        <v>1</v>
      </c>
      <c r="N18" s="3">
        <v>0</v>
      </c>
      <c r="O18" s="3">
        <v>0</v>
      </c>
      <c r="P18" s="3">
        <v>0</v>
      </c>
      <c r="Q18" s="3">
        <v>0</v>
      </c>
      <c r="R18" s="3">
        <v>0</v>
      </c>
      <c r="S18" s="1">
        <v>18</v>
      </c>
      <c r="V18" s="1">
        <v>128</v>
      </c>
      <c r="W18" s="3">
        <f>P5</f>
        <v>0</v>
      </c>
      <c r="X18" s="3">
        <f>P6</f>
        <v>0</v>
      </c>
      <c r="Y18" s="35">
        <f>P7</f>
        <v>0</v>
      </c>
      <c r="Z18" s="35">
        <f>P8</f>
        <v>0</v>
      </c>
      <c r="AA18" s="35">
        <f>P9</f>
        <v>0</v>
      </c>
      <c r="AB18" s="35">
        <f>P10</f>
        <v>0</v>
      </c>
      <c r="AC18" s="35">
        <f>P11</f>
        <v>0</v>
      </c>
      <c r="AD18" s="35">
        <f>P12</f>
        <v>0</v>
      </c>
      <c r="AE18" s="3">
        <f>P13</f>
        <v>0</v>
      </c>
      <c r="AF18" s="3">
        <f>P14</f>
        <v>0</v>
      </c>
      <c r="AG18" s="3">
        <f>P15</f>
        <v>2</v>
      </c>
      <c r="AH18" s="3">
        <f>P16</f>
        <v>0</v>
      </c>
      <c r="AI18" s="3">
        <f>P17</f>
        <v>0</v>
      </c>
      <c r="AJ18" s="3">
        <f>P18</f>
        <v>0</v>
      </c>
      <c r="AK18" s="3">
        <f>P19</f>
        <v>0</v>
      </c>
      <c r="AL18" s="3">
        <f>P20</f>
        <v>0</v>
      </c>
      <c r="AM18" s="3">
        <f>P21</f>
        <v>0</v>
      </c>
      <c r="AN18" s="3">
        <f>P22</f>
        <v>0</v>
      </c>
      <c r="AO18" s="3">
        <f>P23</f>
        <v>0</v>
      </c>
      <c r="AP18" s="3">
        <f>P24</f>
        <v>0</v>
      </c>
      <c r="AQ18" s="3">
        <f>P25</f>
        <v>0</v>
      </c>
      <c r="AR18" s="3">
        <f>P26</f>
        <v>0</v>
      </c>
      <c r="AS18" s="3">
        <f>P27</f>
        <v>0</v>
      </c>
      <c r="AT18" s="3">
        <f>P28</f>
        <v>0</v>
      </c>
      <c r="AV18" s="1">
        <v>128</v>
      </c>
      <c r="AW18" s="26">
        <f t="shared" ref="AW18:BT18" si="45">PRODUCT(W18*100*1/W21)</f>
        <v>0</v>
      </c>
      <c r="AX18" s="26">
        <f t="shared" si="45"/>
        <v>0</v>
      </c>
      <c r="AY18" s="23">
        <f t="shared" si="45"/>
        <v>0</v>
      </c>
      <c r="AZ18" s="23">
        <f t="shared" si="45"/>
        <v>0</v>
      </c>
      <c r="BA18" s="23">
        <f t="shared" si="45"/>
        <v>0</v>
      </c>
      <c r="BB18" s="23">
        <f t="shared" si="45"/>
        <v>0</v>
      </c>
      <c r="BC18" s="23">
        <f t="shared" si="45"/>
        <v>0</v>
      </c>
      <c r="BD18" s="23">
        <f t="shared" si="45"/>
        <v>0</v>
      </c>
      <c r="BE18" s="26">
        <f t="shared" si="45"/>
        <v>0</v>
      </c>
      <c r="BF18" s="26">
        <f t="shared" si="45"/>
        <v>0</v>
      </c>
      <c r="BG18" s="26">
        <f t="shared" si="45"/>
        <v>11.111111111111111</v>
      </c>
      <c r="BH18" s="26">
        <f t="shared" si="45"/>
        <v>0</v>
      </c>
      <c r="BI18" s="26">
        <f t="shared" si="45"/>
        <v>0</v>
      </c>
      <c r="BJ18" s="26">
        <f t="shared" si="45"/>
        <v>0</v>
      </c>
      <c r="BK18" s="26">
        <f t="shared" si="45"/>
        <v>0</v>
      </c>
      <c r="BL18" s="26">
        <f t="shared" si="45"/>
        <v>0</v>
      </c>
      <c r="BM18" s="26">
        <f t="shared" si="45"/>
        <v>0</v>
      </c>
      <c r="BN18" s="26">
        <f t="shared" si="45"/>
        <v>0</v>
      </c>
      <c r="BO18" s="26">
        <f t="shared" si="45"/>
        <v>0</v>
      </c>
      <c r="BP18" s="26">
        <f t="shared" si="45"/>
        <v>0</v>
      </c>
      <c r="BQ18" s="26">
        <f t="shared" si="45"/>
        <v>0</v>
      </c>
      <c r="BR18" s="26">
        <f t="shared" si="45"/>
        <v>0</v>
      </c>
      <c r="BS18" s="26">
        <f t="shared" si="45"/>
        <v>0</v>
      </c>
      <c r="BT18" s="26">
        <f t="shared" si="45"/>
        <v>0</v>
      </c>
      <c r="BV18" s="1">
        <v>128</v>
      </c>
      <c r="BW18" s="26">
        <f t="shared" ref="BW18:CB18" si="46">AW5+AW6+AW7+AW8+AW9+AW10+AW11+AW12+AW13+AW14+AW15+AW16+AW17+AW18</f>
        <v>100</v>
      </c>
      <c r="BX18" s="26">
        <f t="shared" si="46"/>
        <v>100</v>
      </c>
      <c r="BY18" s="23">
        <f t="shared" si="46"/>
        <v>100</v>
      </c>
      <c r="BZ18" s="23">
        <f t="shared" si="46"/>
        <v>100.00000000000001</v>
      </c>
      <c r="CA18" s="23">
        <f t="shared" si="46"/>
        <v>100</v>
      </c>
      <c r="CB18" s="23">
        <f t="shared" si="46"/>
        <v>100</v>
      </c>
      <c r="CC18" s="23">
        <f t="shared" ref="CC18:CT18" si="47">BC5+BC6+BC7+BC8+BC9+BC10+BC11+BC12+BC13+BC14+BC15+BC16+BC17+BC18</f>
        <v>100</v>
      </c>
      <c r="CD18" s="23">
        <f t="shared" si="47"/>
        <v>100</v>
      </c>
      <c r="CE18" s="26">
        <f t="shared" si="47"/>
        <v>100.00000000000001</v>
      </c>
      <c r="CF18" s="26">
        <f t="shared" si="47"/>
        <v>100</v>
      </c>
      <c r="CG18" s="26">
        <f t="shared" si="47"/>
        <v>100.00000000000001</v>
      </c>
      <c r="CH18" s="26">
        <f t="shared" si="47"/>
        <v>100</v>
      </c>
      <c r="CI18" s="26">
        <f t="shared" si="47"/>
        <v>100</v>
      </c>
      <c r="CJ18" s="26">
        <f t="shared" si="47"/>
        <v>100.00000000000001</v>
      </c>
      <c r="CK18" s="26">
        <f t="shared" si="47"/>
        <v>100</v>
      </c>
      <c r="CL18" s="26">
        <f t="shared" si="47"/>
        <v>100</v>
      </c>
      <c r="CM18" s="26">
        <f t="shared" si="47"/>
        <v>100</v>
      </c>
      <c r="CN18" s="26">
        <f t="shared" si="47"/>
        <v>100</v>
      </c>
      <c r="CO18" s="26">
        <f t="shared" si="47"/>
        <v>100</v>
      </c>
      <c r="CP18" s="26">
        <f t="shared" si="47"/>
        <v>100.00000000000001</v>
      </c>
      <c r="CQ18" s="26">
        <f t="shared" si="47"/>
        <v>100</v>
      </c>
      <c r="CR18" s="26">
        <f t="shared" si="47"/>
        <v>100</v>
      </c>
      <c r="CS18" s="26">
        <f t="shared" si="47"/>
        <v>100</v>
      </c>
      <c r="CT18" s="26">
        <f t="shared" si="47"/>
        <v>100</v>
      </c>
      <c r="CW18" s="9"/>
      <c r="CX18" s="9"/>
      <c r="CY18" s="9"/>
      <c r="CZ18" s="9"/>
      <c r="DA18" s="9"/>
      <c r="DB18" s="9"/>
      <c r="DC18" s="9"/>
      <c r="DD18" s="9"/>
      <c r="DE18" s="9"/>
      <c r="DF18" s="9"/>
      <c r="DG18" s="9"/>
      <c r="DH18" s="9"/>
      <c r="DI18" s="9"/>
      <c r="DJ18" s="9"/>
      <c r="DK18" s="9"/>
      <c r="DL18" s="9"/>
      <c r="DM18" s="9"/>
      <c r="DN18" s="9"/>
      <c r="DO18" s="9"/>
      <c r="DP18" s="9"/>
      <c r="DQ18" s="9"/>
      <c r="DR18" s="9"/>
      <c r="DS18" s="9"/>
      <c r="DT18" s="9"/>
      <c r="DU18" s="9"/>
    </row>
    <row r="19" spans="2:125" s="1" customFormat="1" x14ac:dyDescent="0.25">
      <c r="B19" s="1" t="s">
        <v>20</v>
      </c>
      <c r="C19" s="2">
        <v>0</v>
      </c>
      <c r="D19" s="2">
        <v>0</v>
      </c>
      <c r="E19" s="2">
        <v>8</v>
      </c>
      <c r="F19" s="2">
        <v>9</v>
      </c>
      <c r="G19" s="2">
        <v>0</v>
      </c>
      <c r="H19" s="3">
        <v>0</v>
      </c>
      <c r="I19" s="3">
        <v>0</v>
      </c>
      <c r="J19" s="3">
        <v>0</v>
      </c>
      <c r="K19" s="3">
        <v>1</v>
      </c>
      <c r="L19" s="3">
        <v>0</v>
      </c>
      <c r="M19" s="3">
        <v>0</v>
      </c>
      <c r="N19" s="3">
        <v>0</v>
      </c>
      <c r="O19" s="3">
        <v>0</v>
      </c>
      <c r="P19" s="3">
        <v>0</v>
      </c>
      <c r="Q19" s="3">
        <v>0</v>
      </c>
      <c r="R19" s="3">
        <v>0</v>
      </c>
      <c r="S19" s="1">
        <v>18</v>
      </c>
      <c r="V19" s="1">
        <v>256</v>
      </c>
      <c r="W19" s="3">
        <f>Q5</f>
        <v>0</v>
      </c>
      <c r="X19" s="3">
        <f>Q6</f>
        <v>0</v>
      </c>
      <c r="Y19" s="35">
        <f>Q7</f>
        <v>0</v>
      </c>
      <c r="Z19" s="35">
        <f>Q8</f>
        <v>0</v>
      </c>
      <c r="AA19" s="35">
        <f>Q9</f>
        <v>0</v>
      </c>
      <c r="AB19" s="35">
        <f>Q10</f>
        <v>0</v>
      </c>
      <c r="AC19" s="35">
        <f>Q11</f>
        <v>0</v>
      </c>
      <c r="AD19" s="35">
        <f>Q12</f>
        <v>0</v>
      </c>
      <c r="AE19" s="3">
        <f>Q13</f>
        <v>0</v>
      </c>
      <c r="AF19" s="3">
        <f>Q14</f>
        <v>0</v>
      </c>
      <c r="AG19" s="3">
        <f>Q15</f>
        <v>0</v>
      </c>
      <c r="AH19" s="3">
        <f>Q16</f>
        <v>0</v>
      </c>
      <c r="AI19" s="3">
        <f>Q17</f>
        <v>0</v>
      </c>
      <c r="AJ19" s="3">
        <f>Q18</f>
        <v>0</v>
      </c>
      <c r="AK19" s="3">
        <f>Q19</f>
        <v>0</v>
      </c>
      <c r="AL19" s="3">
        <f>Q20</f>
        <v>0</v>
      </c>
      <c r="AM19" s="3">
        <f>Q21</f>
        <v>0</v>
      </c>
      <c r="AN19" s="3">
        <f>Q22</f>
        <v>0</v>
      </c>
      <c r="AO19" s="3">
        <f>Q23</f>
        <v>0</v>
      </c>
      <c r="AP19" s="3">
        <f>Q24</f>
        <v>0</v>
      </c>
      <c r="AQ19" s="3">
        <f>Q25</f>
        <v>0</v>
      </c>
      <c r="AR19" s="3">
        <f>Q26</f>
        <v>0</v>
      </c>
      <c r="AS19" s="3">
        <f>Q27</f>
        <v>0</v>
      </c>
      <c r="AT19" s="3">
        <f>Q28</f>
        <v>0</v>
      </c>
      <c r="AV19" s="1">
        <v>256</v>
      </c>
      <c r="AW19" s="26">
        <f t="shared" ref="AW19:BT19" si="48">PRODUCT(W19*100*1/W21)</f>
        <v>0</v>
      </c>
      <c r="AX19" s="26">
        <f t="shared" si="48"/>
        <v>0</v>
      </c>
      <c r="AY19" s="23">
        <f t="shared" si="48"/>
        <v>0</v>
      </c>
      <c r="AZ19" s="23">
        <f t="shared" si="48"/>
        <v>0</v>
      </c>
      <c r="BA19" s="23">
        <f t="shared" si="48"/>
        <v>0</v>
      </c>
      <c r="BB19" s="23">
        <f t="shared" si="48"/>
        <v>0</v>
      </c>
      <c r="BC19" s="23">
        <f t="shared" si="48"/>
        <v>0</v>
      </c>
      <c r="BD19" s="23">
        <f t="shared" si="48"/>
        <v>0</v>
      </c>
      <c r="BE19" s="26">
        <f t="shared" si="48"/>
        <v>0</v>
      </c>
      <c r="BF19" s="26">
        <f t="shared" si="48"/>
        <v>0</v>
      </c>
      <c r="BG19" s="26">
        <f t="shared" si="48"/>
        <v>0</v>
      </c>
      <c r="BH19" s="26">
        <f t="shared" si="48"/>
        <v>0</v>
      </c>
      <c r="BI19" s="26">
        <f t="shared" si="48"/>
        <v>0</v>
      </c>
      <c r="BJ19" s="26">
        <f t="shared" si="48"/>
        <v>0</v>
      </c>
      <c r="BK19" s="26">
        <f t="shared" si="48"/>
        <v>0</v>
      </c>
      <c r="BL19" s="26">
        <f t="shared" si="48"/>
        <v>0</v>
      </c>
      <c r="BM19" s="26">
        <f t="shared" si="48"/>
        <v>0</v>
      </c>
      <c r="BN19" s="26">
        <f t="shared" si="48"/>
        <v>0</v>
      </c>
      <c r="BO19" s="26">
        <f t="shared" si="48"/>
        <v>0</v>
      </c>
      <c r="BP19" s="26">
        <f t="shared" si="48"/>
        <v>0</v>
      </c>
      <c r="BQ19" s="26">
        <f t="shared" si="48"/>
        <v>0</v>
      </c>
      <c r="BR19" s="26">
        <f t="shared" si="48"/>
        <v>0</v>
      </c>
      <c r="BS19" s="26">
        <f t="shared" si="48"/>
        <v>0</v>
      </c>
      <c r="BT19" s="26">
        <f t="shared" si="48"/>
        <v>0</v>
      </c>
      <c r="BV19" s="1">
        <v>256</v>
      </c>
      <c r="BW19" s="26">
        <f t="shared" ref="BW19:CS19" si="49">AW5+AW6+AW7+AW8+AW9+AW10+AW11+AW12+AW13+AW14+AW15+AW16+AW17+AW18+AW19</f>
        <v>100</v>
      </c>
      <c r="BX19" s="26">
        <f t="shared" si="49"/>
        <v>100</v>
      </c>
      <c r="BY19" s="23">
        <f t="shared" si="49"/>
        <v>100</v>
      </c>
      <c r="BZ19" s="23">
        <f t="shared" si="49"/>
        <v>100.00000000000001</v>
      </c>
      <c r="CA19" s="23">
        <f t="shared" si="49"/>
        <v>100</v>
      </c>
      <c r="CB19" s="23">
        <f t="shared" si="49"/>
        <v>100</v>
      </c>
      <c r="CC19" s="23">
        <f t="shared" si="49"/>
        <v>100</v>
      </c>
      <c r="CD19" s="23">
        <f t="shared" si="49"/>
        <v>100</v>
      </c>
      <c r="CE19" s="26">
        <f t="shared" si="49"/>
        <v>100.00000000000001</v>
      </c>
      <c r="CF19" s="26">
        <f t="shared" si="49"/>
        <v>100</v>
      </c>
      <c r="CG19" s="26">
        <f t="shared" si="49"/>
        <v>100.00000000000001</v>
      </c>
      <c r="CH19" s="26">
        <f t="shared" si="49"/>
        <v>100</v>
      </c>
      <c r="CI19" s="26">
        <f t="shared" si="49"/>
        <v>100</v>
      </c>
      <c r="CJ19" s="26">
        <f t="shared" si="49"/>
        <v>100.00000000000001</v>
      </c>
      <c r="CK19" s="26">
        <f t="shared" si="49"/>
        <v>100</v>
      </c>
      <c r="CL19" s="26">
        <f t="shared" si="49"/>
        <v>100</v>
      </c>
      <c r="CM19" s="26">
        <f t="shared" si="49"/>
        <v>100</v>
      </c>
      <c r="CN19" s="26">
        <f t="shared" si="49"/>
        <v>100</v>
      </c>
      <c r="CO19" s="26">
        <f t="shared" si="49"/>
        <v>100</v>
      </c>
      <c r="CP19" s="26">
        <f t="shared" si="49"/>
        <v>100.00000000000001</v>
      </c>
      <c r="CQ19" s="26">
        <f t="shared" si="49"/>
        <v>100</v>
      </c>
      <c r="CR19" s="26">
        <f t="shared" si="49"/>
        <v>100</v>
      </c>
      <c r="CS19" s="26">
        <f t="shared" si="49"/>
        <v>100</v>
      </c>
      <c r="CT19" s="26">
        <f t="shared" ref="CT19" si="50">BT5+BT6+BT7+BT8+BT9+BT10+BT11+BT12+BT13+BT14+BT15+BT16+BT17+BT18+BT19</f>
        <v>100</v>
      </c>
      <c r="CW19" s="9"/>
      <c r="CX19" s="9"/>
      <c r="CY19" s="9"/>
      <c r="CZ19" s="9"/>
      <c r="DA19" s="9"/>
      <c r="DB19" s="9"/>
      <c r="DC19" s="9"/>
      <c r="DD19" s="9"/>
      <c r="DE19" s="9"/>
      <c r="DF19" s="9"/>
      <c r="DG19" s="9"/>
      <c r="DH19" s="9"/>
      <c r="DI19" s="9"/>
      <c r="DJ19" s="9"/>
      <c r="DK19" s="9"/>
      <c r="DL19" s="9"/>
      <c r="DM19" s="9"/>
      <c r="DN19" s="9"/>
      <c r="DO19" s="9"/>
      <c r="DP19" s="9"/>
      <c r="DQ19" s="9"/>
      <c r="DR19" s="9"/>
      <c r="DS19" s="9"/>
      <c r="DT19" s="9"/>
      <c r="DU19" s="9"/>
    </row>
    <row r="20" spans="2:125" s="1" customFormat="1" x14ac:dyDescent="0.25">
      <c r="B20" s="1" t="s">
        <v>21</v>
      </c>
      <c r="C20" s="2">
        <v>0</v>
      </c>
      <c r="D20" s="2">
        <v>0</v>
      </c>
      <c r="E20" s="2">
        <v>14</v>
      </c>
      <c r="F20" s="2">
        <v>0</v>
      </c>
      <c r="G20" s="2">
        <v>4</v>
      </c>
      <c r="H20" s="2">
        <v>0</v>
      </c>
      <c r="I20" s="2">
        <v>0</v>
      </c>
      <c r="J20" s="4">
        <v>0</v>
      </c>
      <c r="K20" s="3">
        <v>0</v>
      </c>
      <c r="L20" s="3">
        <v>0</v>
      </c>
      <c r="M20" s="3">
        <v>0</v>
      </c>
      <c r="N20" s="3">
        <v>0</v>
      </c>
      <c r="O20" s="3">
        <v>0</v>
      </c>
      <c r="P20" s="3">
        <v>0</v>
      </c>
      <c r="Q20" s="3">
        <v>0</v>
      </c>
      <c r="R20" s="3">
        <v>0</v>
      </c>
      <c r="S20" s="1">
        <v>18</v>
      </c>
      <c r="V20" s="1">
        <v>512</v>
      </c>
      <c r="W20" s="3">
        <f>R5</f>
        <v>0</v>
      </c>
      <c r="X20" s="3">
        <f>R6</f>
        <v>0</v>
      </c>
      <c r="Y20" s="35">
        <f>R7</f>
        <v>0</v>
      </c>
      <c r="Z20" s="35">
        <f>R8</f>
        <v>0</v>
      </c>
      <c r="AA20" s="35">
        <f>R9</f>
        <v>0</v>
      </c>
      <c r="AB20" s="35">
        <f>R10</f>
        <v>0</v>
      </c>
      <c r="AC20" s="35">
        <f>R11</f>
        <v>0</v>
      </c>
      <c r="AD20" s="35">
        <f>R12</f>
        <v>0</v>
      </c>
      <c r="AE20" s="3">
        <f>R13</f>
        <v>0</v>
      </c>
      <c r="AF20" s="3">
        <f>R14</f>
        <v>0</v>
      </c>
      <c r="AG20" s="3">
        <f>R15</f>
        <v>0</v>
      </c>
      <c r="AH20" s="3">
        <f>R16</f>
        <v>0</v>
      </c>
      <c r="AI20" s="3">
        <f>R17</f>
        <v>0</v>
      </c>
      <c r="AJ20" s="3">
        <f>R18</f>
        <v>0</v>
      </c>
      <c r="AK20" s="3">
        <f>R19</f>
        <v>0</v>
      </c>
      <c r="AL20" s="3">
        <f>R20</f>
        <v>0</v>
      </c>
      <c r="AM20" s="3">
        <f>R21</f>
        <v>0</v>
      </c>
      <c r="AN20" s="3">
        <f>R22</f>
        <v>0</v>
      </c>
      <c r="AO20" s="3">
        <f>R23</f>
        <v>0</v>
      </c>
      <c r="AP20" s="3">
        <f>Q24</f>
        <v>0</v>
      </c>
      <c r="AQ20" s="3">
        <f>R25</f>
        <v>0</v>
      </c>
      <c r="AR20" s="3">
        <f>R26</f>
        <v>0</v>
      </c>
      <c r="AS20" s="3">
        <f>R27</f>
        <v>0</v>
      </c>
      <c r="AT20" s="3">
        <f>R28</f>
        <v>0</v>
      </c>
      <c r="AV20" s="1">
        <v>512</v>
      </c>
      <c r="AW20" s="26">
        <f t="shared" ref="AW20:BT20" si="51">PRODUCT(W20*100*1/W21)</f>
        <v>0</v>
      </c>
      <c r="AX20" s="26">
        <f t="shared" si="51"/>
        <v>0</v>
      </c>
      <c r="AY20" s="23">
        <f t="shared" si="51"/>
        <v>0</v>
      </c>
      <c r="AZ20" s="23">
        <f t="shared" si="51"/>
        <v>0</v>
      </c>
      <c r="BA20" s="23">
        <f t="shared" si="51"/>
        <v>0</v>
      </c>
      <c r="BB20" s="23">
        <f t="shared" si="51"/>
        <v>0</v>
      </c>
      <c r="BC20" s="23">
        <f t="shared" si="51"/>
        <v>0</v>
      </c>
      <c r="BD20" s="23">
        <f t="shared" si="51"/>
        <v>0</v>
      </c>
      <c r="BE20" s="26">
        <f t="shared" si="51"/>
        <v>0</v>
      </c>
      <c r="BF20" s="26">
        <f t="shared" si="51"/>
        <v>0</v>
      </c>
      <c r="BG20" s="26">
        <f t="shared" si="51"/>
        <v>0</v>
      </c>
      <c r="BH20" s="26">
        <f t="shared" si="51"/>
        <v>0</v>
      </c>
      <c r="BI20" s="26">
        <f t="shared" si="51"/>
        <v>0</v>
      </c>
      <c r="BJ20" s="26">
        <f t="shared" si="51"/>
        <v>0</v>
      </c>
      <c r="BK20" s="26">
        <f t="shared" si="51"/>
        <v>0</v>
      </c>
      <c r="BL20" s="26">
        <f t="shared" si="51"/>
        <v>0</v>
      </c>
      <c r="BM20" s="26">
        <f t="shared" si="51"/>
        <v>0</v>
      </c>
      <c r="BN20" s="26">
        <f t="shared" si="51"/>
        <v>0</v>
      </c>
      <c r="BO20" s="26">
        <f t="shared" si="51"/>
        <v>0</v>
      </c>
      <c r="BP20" s="26">
        <f t="shared" si="51"/>
        <v>0</v>
      </c>
      <c r="BQ20" s="26">
        <f t="shared" si="51"/>
        <v>0</v>
      </c>
      <c r="BR20" s="26">
        <f t="shared" si="51"/>
        <v>0</v>
      </c>
      <c r="BS20" s="26">
        <f t="shared" si="51"/>
        <v>0</v>
      </c>
      <c r="BT20" s="26">
        <f t="shared" si="51"/>
        <v>0</v>
      </c>
      <c r="BV20" s="1">
        <v>512</v>
      </c>
      <c r="BW20" s="26">
        <f t="shared" ref="BW20:CS20" si="52">AW5+AW6+AW7+AW8+AW9+AW10+AW11+AW12+AW13+AW14+AW15+AW16+AW17+AW18+AW19+AW20</f>
        <v>100</v>
      </c>
      <c r="BX20" s="26">
        <f t="shared" si="52"/>
        <v>100</v>
      </c>
      <c r="BY20" s="23">
        <f t="shared" si="52"/>
        <v>100</v>
      </c>
      <c r="BZ20" s="23">
        <f t="shared" si="52"/>
        <v>100.00000000000001</v>
      </c>
      <c r="CA20" s="23">
        <f t="shared" si="52"/>
        <v>100</v>
      </c>
      <c r="CB20" s="23">
        <f t="shared" si="52"/>
        <v>100</v>
      </c>
      <c r="CC20" s="23">
        <f t="shared" si="52"/>
        <v>100</v>
      </c>
      <c r="CD20" s="23">
        <f t="shared" si="52"/>
        <v>100</v>
      </c>
      <c r="CE20" s="26">
        <f t="shared" si="52"/>
        <v>100.00000000000001</v>
      </c>
      <c r="CF20" s="26">
        <f t="shared" si="52"/>
        <v>100</v>
      </c>
      <c r="CG20" s="26">
        <f t="shared" si="52"/>
        <v>100.00000000000001</v>
      </c>
      <c r="CH20" s="26">
        <f t="shared" si="52"/>
        <v>100</v>
      </c>
      <c r="CI20" s="26">
        <f t="shared" si="52"/>
        <v>100</v>
      </c>
      <c r="CJ20" s="26">
        <f t="shared" si="52"/>
        <v>100.00000000000001</v>
      </c>
      <c r="CK20" s="26">
        <f t="shared" si="52"/>
        <v>100</v>
      </c>
      <c r="CL20" s="26">
        <f t="shared" si="52"/>
        <v>100</v>
      </c>
      <c r="CM20" s="26">
        <f t="shared" si="52"/>
        <v>100</v>
      </c>
      <c r="CN20" s="26">
        <f t="shared" si="52"/>
        <v>100</v>
      </c>
      <c r="CO20" s="26">
        <f t="shared" si="52"/>
        <v>100</v>
      </c>
      <c r="CP20" s="26">
        <f t="shared" si="52"/>
        <v>100.00000000000001</v>
      </c>
      <c r="CQ20" s="26">
        <f t="shared" si="52"/>
        <v>100</v>
      </c>
      <c r="CR20" s="26">
        <f t="shared" si="52"/>
        <v>100</v>
      </c>
      <c r="CS20" s="26">
        <f t="shared" si="52"/>
        <v>100</v>
      </c>
      <c r="CT20" s="26">
        <f t="shared" ref="CT20" si="53">BT5+BT6+BT7+BT8+BT9+BT10+BT11+BT12+BT13+BT14+BT15+BT16+BT17+BT18+BT19+BT20</f>
        <v>100</v>
      </c>
      <c r="CW20" s="9"/>
      <c r="CX20" s="9"/>
      <c r="CY20" s="9"/>
      <c r="CZ20" s="9"/>
      <c r="DA20" s="9"/>
      <c r="DB20" s="9"/>
      <c r="DC20" s="9"/>
      <c r="DD20" s="9"/>
      <c r="DE20" s="9"/>
      <c r="DF20" s="9"/>
      <c r="DG20" s="9"/>
      <c r="DH20" s="9"/>
      <c r="DI20" s="9"/>
      <c r="DJ20" s="9"/>
      <c r="DK20" s="9"/>
      <c r="DL20" s="9"/>
      <c r="DM20" s="9"/>
      <c r="DN20" s="9"/>
      <c r="DO20" s="9"/>
      <c r="DP20" s="9"/>
      <c r="DQ20" s="9"/>
      <c r="DR20" s="9"/>
      <c r="DS20" s="9"/>
      <c r="DT20" s="9"/>
      <c r="DU20" s="9"/>
    </row>
    <row r="21" spans="2:125" s="1" customFormat="1" x14ac:dyDescent="0.25">
      <c r="B21" s="1" t="s">
        <v>26</v>
      </c>
      <c r="C21" s="2">
        <v>0</v>
      </c>
      <c r="D21" s="2">
        <v>15</v>
      </c>
      <c r="E21" s="2">
        <v>3</v>
      </c>
      <c r="F21" s="4">
        <v>0</v>
      </c>
      <c r="G21" s="4">
        <v>0</v>
      </c>
      <c r="H21" s="4">
        <v>0</v>
      </c>
      <c r="I21" s="3">
        <v>0</v>
      </c>
      <c r="J21" s="3">
        <v>0</v>
      </c>
      <c r="K21" s="3">
        <v>0</v>
      </c>
      <c r="L21" s="3">
        <v>0</v>
      </c>
      <c r="M21" s="3">
        <v>0</v>
      </c>
      <c r="N21" s="3">
        <v>0</v>
      </c>
      <c r="O21" s="3">
        <v>0</v>
      </c>
      <c r="P21" s="3">
        <v>0</v>
      </c>
      <c r="Q21" s="3">
        <v>0</v>
      </c>
      <c r="R21" s="3">
        <v>0</v>
      </c>
      <c r="S21" s="1">
        <v>18</v>
      </c>
      <c r="V21" s="1" t="s">
        <v>1</v>
      </c>
      <c r="W21" s="1">
        <f>S5</f>
        <v>18</v>
      </c>
      <c r="X21" s="1">
        <f>S6</f>
        <v>18</v>
      </c>
      <c r="Y21" s="1">
        <f>S7</f>
        <v>18</v>
      </c>
      <c r="Z21" s="1">
        <f>S8</f>
        <v>18</v>
      </c>
      <c r="AA21" s="1">
        <f>S9</f>
        <v>18</v>
      </c>
      <c r="AB21" s="1">
        <f>S10</f>
        <v>18</v>
      </c>
      <c r="AC21" s="1">
        <f>S11</f>
        <v>18</v>
      </c>
      <c r="AD21" s="1">
        <f>S12</f>
        <v>18</v>
      </c>
      <c r="AE21" s="1">
        <f>S13</f>
        <v>18</v>
      </c>
      <c r="AF21" s="1">
        <f>S14</f>
        <v>18</v>
      </c>
      <c r="AG21" s="1">
        <f>S15</f>
        <v>18</v>
      </c>
      <c r="AH21" s="1">
        <f>S16</f>
        <v>18</v>
      </c>
      <c r="AI21" s="1">
        <f>S17</f>
        <v>18</v>
      </c>
      <c r="AJ21" s="1">
        <f>S18</f>
        <v>18</v>
      </c>
      <c r="AK21" s="1">
        <f>S19</f>
        <v>18</v>
      </c>
      <c r="AL21" s="1">
        <f>S20</f>
        <v>18</v>
      </c>
      <c r="AM21" s="1">
        <f>S21</f>
        <v>18</v>
      </c>
      <c r="AN21" s="1">
        <f>S22</f>
        <v>18</v>
      </c>
      <c r="AO21" s="1">
        <f>S23</f>
        <v>18</v>
      </c>
      <c r="AP21" s="1">
        <f>S24</f>
        <v>18</v>
      </c>
      <c r="AQ21" s="1">
        <f>S25</f>
        <v>18</v>
      </c>
      <c r="AR21" s="1">
        <f>S26</f>
        <v>18</v>
      </c>
      <c r="AS21" s="1">
        <f>S27</f>
        <v>18</v>
      </c>
      <c r="AT21" s="1">
        <f>S28</f>
        <v>18</v>
      </c>
      <c r="AV21" s="1" t="s">
        <v>1</v>
      </c>
      <c r="AW21" s="23">
        <f t="shared" ref="AW21:BT21" si="54">SUM(AW5:AW20)</f>
        <v>100</v>
      </c>
      <c r="AX21" s="23">
        <f t="shared" si="54"/>
        <v>100</v>
      </c>
      <c r="AY21" s="23">
        <f t="shared" si="54"/>
        <v>100</v>
      </c>
      <c r="AZ21" s="23">
        <f t="shared" si="54"/>
        <v>100.00000000000001</v>
      </c>
      <c r="BA21" s="23">
        <f t="shared" si="54"/>
        <v>100</v>
      </c>
      <c r="BB21" s="23">
        <f t="shared" si="54"/>
        <v>100</v>
      </c>
      <c r="BC21" s="23">
        <f t="shared" si="54"/>
        <v>100</v>
      </c>
      <c r="BD21" s="23">
        <f t="shared" si="54"/>
        <v>100</v>
      </c>
      <c r="BE21" s="23">
        <f t="shared" si="54"/>
        <v>100.00000000000001</v>
      </c>
      <c r="BF21" s="23">
        <f t="shared" si="54"/>
        <v>100</v>
      </c>
      <c r="BG21" s="23">
        <f t="shared" si="54"/>
        <v>100.00000000000001</v>
      </c>
      <c r="BH21" s="23">
        <f t="shared" si="54"/>
        <v>100</v>
      </c>
      <c r="BI21" s="23">
        <f t="shared" si="54"/>
        <v>100</v>
      </c>
      <c r="BJ21" s="23">
        <f t="shared" si="54"/>
        <v>100.00000000000001</v>
      </c>
      <c r="BK21" s="23">
        <f t="shared" si="54"/>
        <v>100</v>
      </c>
      <c r="BL21" s="23">
        <f t="shared" si="54"/>
        <v>100</v>
      </c>
      <c r="BM21" s="23">
        <f t="shared" si="54"/>
        <v>100</v>
      </c>
      <c r="BN21" s="23">
        <f t="shared" si="54"/>
        <v>100</v>
      </c>
      <c r="BO21" s="23">
        <f t="shared" si="54"/>
        <v>100</v>
      </c>
      <c r="BP21" s="23">
        <f t="shared" si="54"/>
        <v>100.00000000000001</v>
      </c>
      <c r="BQ21" s="23">
        <f t="shared" si="54"/>
        <v>100</v>
      </c>
      <c r="BR21" s="23">
        <f t="shared" si="54"/>
        <v>100</v>
      </c>
      <c r="BS21" s="23">
        <f t="shared" si="54"/>
        <v>100</v>
      </c>
      <c r="BT21" s="23">
        <f t="shared" si="54"/>
        <v>100</v>
      </c>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W21" s="9"/>
      <c r="CX21" s="9"/>
      <c r="CY21" s="9"/>
      <c r="CZ21" s="9"/>
      <c r="DA21" s="9"/>
      <c r="DB21" s="9"/>
      <c r="DC21" s="9"/>
      <c r="DD21" s="9"/>
      <c r="DE21" s="9"/>
      <c r="DF21" s="9"/>
      <c r="DG21" s="9"/>
      <c r="DH21" s="9"/>
      <c r="DI21" s="9"/>
      <c r="DJ21" s="9"/>
      <c r="DK21" s="9"/>
      <c r="DL21" s="9"/>
      <c r="DM21" s="9"/>
      <c r="DN21" s="9"/>
      <c r="DO21" s="9"/>
      <c r="DP21" s="9"/>
      <c r="DQ21" s="9"/>
      <c r="DR21" s="9"/>
      <c r="DS21" s="9"/>
      <c r="DT21" s="9"/>
      <c r="DU21" s="9"/>
    </row>
    <row r="22" spans="2:125" s="1" customFormat="1" x14ac:dyDescent="0.25">
      <c r="B22" s="1" t="s">
        <v>27</v>
      </c>
      <c r="C22" s="2">
        <v>0</v>
      </c>
      <c r="D22" s="2">
        <v>0</v>
      </c>
      <c r="E22" s="2">
        <v>0</v>
      </c>
      <c r="F22" s="2">
        <v>0</v>
      </c>
      <c r="G22" s="2">
        <v>1</v>
      </c>
      <c r="H22" s="2">
        <v>14</v>
      </c>
      <c r="I22" s="2">
        <v>3</v>
      </c>
      <c r="J22" s="3">
        <v>0</v>
      </c>
      <c r="K22" s="3">
        <v>0</v>
      </c>
      <c r="L22" s="3">
        <v>0</v>
      </c>
      <c r="M22" s="3">
        <v>0</v>
      </c>
      <c r="N22" s="3">
        <v>0</v>
      </c>
      <c r="O22" s="3">
        <v>0</v>
      </c>
      <c r="P22" s="3">
        <v>0</v>
      </c>
      <c r="Q22" s="3">
        <v>0</v>
      </c>
      <c r="R22" s="3">
        <v>0</v>
      </c>
      <c r="S22" s="1">
        <v>18</v>
      </c>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U22" s="9"/>
      <c r="CV22" s="9"/>
      <c r="CW22" s="9"/>
      <c r="CX22" s="9"/>
      <c r="CY22" s="9"/>
      <c r="CZ22" s="9"/>
      <c r="DA22" s="9"/>
      <c r="DB22" s="9"/>
      <c r="DC22" s="9"/>
      <c r="DD22" s="9"/>
      <c r="DE22" s="9"/>
      <c r="DF22" s="9"/>
      <c r="DG22" s="9"/>
      <c r="DH22" s="9"/>
      <c r="DI22" s="9"/>
      <c r="DJ22" s="9"/>
      <c r="DK22" s="9"/>
      <c r="DL22" s="9"/>
      <c r="DM22" s="9"/>
      <c r="DN22" s="9"/>
      <c r="DO22" s="9"/>
      <c r="DP22" s="9"/>
      <c r="DQ22" s="9"/>
      <c r="DR22" s="9"/>
      <c r="DS22" s="9"/>
    </row>
    <row r="23" spans="2:125" s="1" customFormat="1" x14ac:dyDescent="0.25">
      <c r="B23" s="1" t="s">
        <v>28</v>
      </c>
      <c r="C23" s="2">
        <v>0</v>
      </c>
      <c r="D23" s="2">
        <v>0</v>
      </c>
      <c r="E23" s="2">
        <v>0</v>
      </c>
      <c r="F23" s="2">
        <v>0</v>
      </c>
      <c r="G23" s="2">
        <v>1</v>
      </c>
      <c r="H23" s="2">
        <v>7</v>
      </c>
      <c r="I23" s="2">
        <v>3</v>
      </c>
      <c r="J23" s="4">
        <v>0</v>
      </c>
      <c r="K23" s="3">
        <v>0</v>
      </c>
      <c r="L23" s="3">
        <v>0</v>
      </c>
      <c r="M23" s="3">
        <v>0</v>
      </c>
      <c r="N23" s="3">
        <v>7</v>
      </c>
      <c r="O23" s="3">
        <v>0</v>
      </c>
      <c r="P23" s="3">
        <v>0</v>
      </c>
      <c r="Q23" s="3">
        <v>0</v>
      </c>
      <c r="R23" s="3">
        <v>0</v>
      </c>
      <c r="S23" s="1">
        <v>18</v>
      </c>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U23" s="9"/>
      <c r="CV23" s="9"/>
      <c r="CW23" s="9"/>
      <c r="CX23" s="9"/>
      <c r="CY23" s="9"/>
      <c r="CZ23" s="9"/>
      <c r="DA23" s="9"/>
      <c r="DB23" s="9"/>
      <c r="DC23" s="9"/>
      <c r="DD23" s="9"/>
      <c r="DE23" s="9"/>
      <c r="DF23" s="9"/>
      <c r="DG23" s="9"/>
      <c r="DH23" s="9"/>
      <c r="DI23" s="9"/>
      <c r="DJ23" s="9"/>
      <c r="DK23" s="9"/>
      <c r="DL23" s="9"/>
      <c r="DM23" s="9"/>
      <c r="DN23" s="9"/>
      <c r="DO23" s="9"/>
      <c r="DP23" s="9"/>
      <c r="DQ23" s="9"/>
      <c r="DR23" s="9"/>
      <c r="DS23" s="9"/>
    </row>
    <row r="24" spans="2:125" s="1" customFormat="1" x14ac:dyDescent="0.25">
      <c r="B24" s="1" t="s">
        <v>23</v>
      </c>
      <c r="C24" s="2">
        <v>0</v>
      </c>
      <c r="D24" s="2">
        <v>0</v>
      </c>
      <c r="E24" s="2">
        <v>3</v>
      </c>
      <c r="F24" s="2">
        <v>13</v>
      </c>
      <c r="G24" s="2">
        <v>2</v>
      </c>
      <c r="H24" s="4">
        <v>0</v>
      </c>
      <c r="I24" s="3">
        <v>0</v>
      </c>
      <c r="J24" s="3">
        <v>0</v>
      </c>
      <c r="K24" s="3">
        <v>0</v>
      </c>
      <c r="L24" s="3">
        <v>0</v>
      </c>
      <c r="M24" s="3">
        <v>0</v>
      </c>
      <c r="N24" s="3">
        <v>0</v>
      </c>
      <c r="O24" s="3">
        <v>0</v>
      </c>
      <c r="P24" s="3">
        <v>0</v>
      </c>
      <c r="Q24" s="3">
        <v>0</v>
      </c>
      <c r="R24" s="3">
        <v>0</v>
      </c>
      <c r="S24" s="1">
        <v>18</v>
      </c>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U24" s="9"/>
      <c r="CV24" s="9"/>
      <c r="CW24" s="9"/>
      <c r="CX24" s="9"/>
      <c r="CY24" s="9"/>
      <c r="CZ24" s="9"/>
      <c r="DA24" s="9"/>
      <c r="DB24" s="9"/>
      <c r="DC24" s="9"/>
      <c r="DD24" s="9"/>
      <c r="DE24" s="9"/>
      <c r="DF24" s="9"/>
      <c r="DG24" s="9"/>
      <c r="DH24" s="9"/>
      <c r="DI24" s="9"/>
      <c r="DJ24" s="9"/>
      <c r="DK24" s="9"/>
      <c r="DL24" s="9"/>
      <c r="DM24" s="9"/>
      <c r="DN24" s="9"/>
      <c r="DO24" s="9"/>
      <c r="DP24" s="9"/>
      <c r="DQ24" s="9"/>
      <c r="DR24" s="9"/>
      <c r="DS24" s="9"/>
    </row>
    <row r="25" spans="2:125" s="1" customFormat="1" x14ac:dyDescent="0.25">
      <c r="B25" s="1" t="s">
        <v>29</v>
      </c>
      <c r="C25" s="2">
        <v>0</v>
      </c>
      <c r="D25" s="2">
        <v>0</v>
      </c>
      <c r="E25" s="2">
        <v>0</v>
      </c>
      <c r="F25" s="2">
        <v>0</v>
      </c>
      <c r="G25" s="2">
        <v>0</v>
      </c>
      <c r="H25" s="2">
        <v>2</v>
      </c>
      <c r="I25" s="2">
        <v>12</v>
      </c>
      <c r="J25" s="2">
        <v>4</v>
      </c>
      <c r="K25" s="2">
        <v>0</v>
      </c>
      <c r="L25" s="3">
        <v>0</v>
      </c>
      <c r="M25" s="3">
        <v>0</v>
      </c>
      <c r="N25" s="3">
        <v>0</v>
      </c>
      <c r="O25" s="3">
        <v>0</v>
      </c>
      <c r="P25" s="3">
        <v>0</v>
      </c>
      <c r="Q25" s="3">
        <v>0</v>
      </c>
      <c r="R25" s="3">
        <v>0</v>
      </c>
      <c r="S25" s="1">
        <v>18</v>
      </c>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U25" s="9"/>
      <c r="CV25" s="9"/>
      <c r="CW25" s="9"/>
      <c r="CX25" s="9"/>
      <c r="CY25" s="9"/>
      <c r="CZ25" s="9"/>
      <c r="DA25" s="9"/>
      <c r="DB25" s="9"/>
      <c r="DC25" s="9"/>
      <c r="DD25" s="9"/>
      <c r="DE25" s="9"/>
      <c r="DF25" s="9"/>
      <c r="DG25" s="9"/>
      <c r="DH25" s="9"/>
      <c r="DI25" s="9"/>
      <c r="DJ25" s="9"/>
      <c r="DK25" s="9"/>
      <c r="DL25" s="9"/>
      <c r="DM25" s="9"/>
      <c r="DN25" s="9"/>
      <c r="DO25" s="9"/>
      <c r="DP25" s="9"/>
      <c r="DQ25" s="9"/>
      <c r="DR25" s="9"/>
      <c r="DS25" s="9"/>
    </row>
    <row r="26" spans="2:125" s="1" customFormat="1" x14ac:dyDescent="0.25">
      <c r="B26" s="1" t="s">
        <v>30</v>
      </c>
      <c r="C26" s="2">
        <v>0</v>
      </c>
      <c r="D26" s="2">
        <v>0</v>
      </c>
      <c r="E26" s="2">
        <v>0</v>
      </c>
      <c r="F26" s="2">
        <v>0</v>
      </c>
      <c r="G26" s="2">
        <v>0</v>
      </c>
      <c r="H26" s="2">
        <v>4</v>
      </c>
      <c r="I26" s="2">
        <v>14</v>
      </c>
      <c r="J26" s="2">
        <v>0</v>
      </c>
      <c r="K26" s="3">
        <v>0</v>
      </c>
      <c r="L26" s="3">
        <v>0</v>
      </c>
      <c r="M26" s="3">
        <v>0</v>
      </c>
      <c r="N26" s="3">
        <v>0</v>
      </c>
      <c r="O26" s="3">
        <v>0</v>
      </c>
      <c r="P26" s="3">
        <v>0</v>
      </c>
      <c r="Q26" s="3">
        <v>0</v>
      </c>
      <c r="R26" s="3">
        <v>0</v>
      </c>
      <c r="S26" s="1">
        <v>18</v>
      </c>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U26" s="9"/>
      <c r="CV26" s="9"/>
      <c r="CW26" s="9"/>
      <c r="CX26" s="9"/>
      <c r="CY26" s="9"/>
      <c r="CZ26" s="9"/>
      <c r="DA26" s="9"/>
      <c r="DB26" s="9"/>
      <c r="DC26" s="9"/>
      <c r="DD26" s="9"/>
      <c r="DE26" s="9"/>
      <c r="DF26" s="9"/>
      <c r="DG26" s="9"/>
      <c r="DH26" s="9"/>
      <c r="DI26" s="9"/>
      <c r="DJ26" s="9"/>
      <c r="DK26" s="9"/>
      <c r="DL26" s="9"/>
      <c r="DM26" s="9"/>
      <c r="DN26" s="9"/>
      <c r="DO26" s="9"/>
      <c r="DP26" s="9"/>
      <c r="DQ26" s="9"/>
      <c r="DR26" s="9"/>
      <c r="DS26" s="9"/>
    </row>
    <row r="27" spans="2:125" s="1" customFormat="1" x14ac:dyDescent="0.25">
      <c r="B27" s="1" t="s">
        <v>31</v>
      </c>
      <c r="C27" s="2">
        <v>0</v>
      </c>
      <c r="D27" s="2">
        <v>0</v>
      </c>
      <c r="E27" s="2">
        <v>0</v>
      </c>
      <c r="F27" s="2">
        <v>10</v>
      </c>
      <c r="G27" s="2">
        <v>0</v>
      </c>
      <c r="H27" s="2">
        <v>8</v>
      </c>
      <c r="I27" s="2">
        <v>0</v>
      </c>
      <c r="J27" s="2">
        <v>0</v>
      </c>
      <c r="K27" s="3">
        <v>0</v>
      </c>
      <c r="L27" s="3">
        <v>0</v>
      </c>
      <c r="M27" s="3">
        <v>0</v>
      </c>
      <c r="N27" s="3">
        <v>0</v>
      </c>
      <c r="O27" s="3">
        <v>0</v>
      </c>
      <c r="P27" s="3">
        <v>0</v>
      </c>
      <c r="Q27" s="3">
        <v>0</v>
      </c>
      <c r="R27" s="3">
        <v>0</v>
      </c>
      <c r="S27" s="1">
        <v>18</v>
      </c>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U27" s="9"/>
      <c r="CV27" s="9"/>
      <c r="CW27" s="9"/>
      <c r="CX27" s="9"/>
      <c r="CY27" s="9"/>
      <c r="CZ27" s="9"/>
      <c r="DA27" s="9"/>
      <c r="DB27" s="9"/>
      <c r="DC27" s="9"/>
      <c r="DD27" s="9"/>
      <c r="DE27" s="9"/>
      <c r="DF27" s="9"/>
      <c r="DG27" s="9"/>
      <c r="DH27" s="9"/>
      <c r="DI27" s="9"/>
      <c r="DJ27" s="9"/>
      <c r="DK27" s="9"/>
      <c r="DL27" s="9"/>
      <c r="DM27" s="9"/>
      <c r="DN27" s="9"/>
      <c r="DO27" s="9"/>
      <c r="DP27" s="9"/>
      <c r="DQ27" s="9"/>
      <c r="DR27" s="9"/>
      <c r="DS27" s="9"/>
    </row>
    <row r="28" spans="2:125" s="1" customFormat="1" x14ac:dyDescent="0.25">
      <c r="B28" s="1" t="s">
        <v>22</v>
      </c>
      <c r="C28" s="2">
        <v>0</v>
      </c>
      <c r="D28" s="2">
        <v>14</v>
      </c>
      <c r="E28" s="2">
        <v>0</v>
      </c>
      <c r="F28" s="2">
        <v>4</v>
      </c>
      <c r="G28" s="2">
        <v>0</v>
      </c>
      <c r="H28" s="2">
        <v>0</v>
      </c>
      <c r="I28" s="3">
        <v>0</v>
      </c>
      <c r="J28" s="3">
        <v>0</v>
      </c>
      <c r="K28" s="3">
        <v>0</v>
      </c>
      <c r="L28" s="3">
        <v>0</v>
      </c>
      <c r="M28" s="3">
        <v>0</v>
      </c>
      <c r="N28" s="3">
        <v>0</v>
      </c>
      <c r="O28" s="3">
        <v>0</v>
      </c>
      <c r="P28" s="3">
        <v>0</v>
      </c>
      <c r="Q28" s="3">
        <v>0</v>
      </c>
      <c r="R28" s="3">
        <v>0</v>
      </c>
      <c r="S28" s="1">
        <v>18</v>
      </c>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U28" s="9"/>
      <c r="CV28" s="9"/>
      <c r="CW28" s="9"/>
      <c r="CX28" s="9"/>
      <c r="CY28" s="9"/>
      <c r="CZ28" s="9"/>
      <c r="DA28" s="9"/>
      <c r="DB28" s="9"/>
      <c r="DC28" s="9"/>
      <c r="DD28" s="9"/>
      <c r="DE28" s="9"/>
      <c r="DF28" s="9"/>
      <c r="DG28" s="9"/>
      <c r="DH28" s="9"/>
      <c r="DI28" s="9"/>
      <c r="DJ28" s="9"/>
      <c r="DK28" s="9"/>
      <c r="DL28" s="9"/>
      <c r="DM28" s="9"/>
      <c r="DN28" s="9"/>
      <c r="DO28" s="9"/>
      <c r="DP28" s="9"/>
      <c r="DQ28" s="9"/>
      <c r="DR28" s="9"/>
      <c r="DS28" s="9"/>
    </row>
    <row r="29" spans="2:125" s="1" customFormat="1" x14ac:dyDescent="0.25">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U29" s="9"/>
      <c r="CV29" s="9"/>
      <c r="CW29" s="9"/>
      <c r="CX29" s="9"/>
      <c r="CY29" s="9"/>
      <c r="CZ29" s="9"/>
      <c r="DA29" s="9"/>
      <c r="DB29" s="9"/>
      <c r="DC29" s="9"/>
      <c r="DD29" s="9"/>
      <c r="DE29" s="9"/>
      <c r="DF29" s="9"/>
      <c r="DG29" s="9"/>
      <c r="DH29" s="9"/>
      <c r="DI29" s="9"/>
      <c r="DJ29" s="9"/>
      <c r="DK29" s="9"/>
      <c r="DL29" s="9"/>
      <c r="DM29" s="9"/>
      <c r="DN29" s="9"/>
      <c r="DO29" s="9"/>
      <c r="DP29" s="9"/>
      <c r="DQ29" s="9"/>
      <c r="DR29" s="9"/>
      <c r="DS29" s="9"/>
    </row>
    <row r="30" spans="2:125" s="1" customFormat="1" x14ac:dyDescent="0.25">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U30" s="9"/>
      <c r="CV30" s="9"/>
      <c r="CW30" s="9"/>
      <c r="CX30" s="9"/>
      <c r="CY30" s="9"/>
      <c r="CZ30" s="9"/>
      <c r="DA30" s="9"/>
      <c r="DB30" s="9"/>
      <c r="DC30" s="9"/>
      <c r="DD30" s="9"/>
      <c r="DE30" s="9"/>
      <c r="DF30" s="9"/>
      <c r="DG30" s="9"/>
      <c r="DH30" s="9"/>
      <c r="DI30" s="9"/>
      <c r="DJ30" s="9"/>
      <c r="DK30" s="9"/>
      <c r="DL30" s="9"/>
      <c r="DM30" s="9"/>
      <c r="DN30" s="9"/>
      <c r="DO30" s="9"/>
      <c r="DP30" s="9"/>
      <c r="DQ30" s="9"/>
      <c r="DR30" s="9"/>
      <c r="DS30" s="9"/>
    </row>
    <row r="31" spans="2:125" s="1" customFormat="1" x14ac:dyDescent="0.25">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U31" s="9"/>
      <c r="CV31" s="9"/>
      <c r="CW31" s="9"/>
      <c r="CX31" s="9"/>
      <c r="CY31" s="9"/>
      <c r="CZ31" s="9"/>
      <c r="DA31" s="9"/>
      <c r="DB31" s="9"/>
      <c r="DC31" s="9"/>
      <c r="DD31" s="9"/>
      <c r="DE31" s="9"/>
      <c r="DF31" s="9"/>
      <c r="DG31" s="9"/>
      <c r="DH31" s="9"/>
      <c r="DI31" s="9"/>
      <c r="DJ31" s="9"/>
      <c r="DK31" s="9"/>
      <c r="DL31" s="9"/>
      <c r="DM31" s="9"/>
      <c r="DN31" s="9"/>
      <c r="DO31" s="9"/>
      <c r="DP31" s="9"/>
      <c r="DQ31" s="9"/>
      <c r="DR31" s="9"/>
      <c r="DS31" s="9"/>
    </row>
    <row r="32" spans="2:125" s="1" customFormat="1" x14ac:dyDescent="0.25">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U32" s="9"/>
      <c r="CV32" s="9"/>
      <c r="CW32" s="9"/>
      <c r="CX32" s="9"/>
      <c r="CY32" s="9"/>
      <c r="CZ32" s="9"/>
      <c r="DA32" s="9"/>
      <c r="DB32" s="9"/>
      <c r="DC32" s="9"/>
      <c r="DD32" s="9"/>
      <c r="DE32" s="9"/>
      <c r="DF32" s="9"/>
      <c r="DG32" s="9"/>
      <c r="DH32" s="9"/>
      <c r="DI32" s="9"/>
      <c r="DJ32" s="9"/>
      <c r="DK32" s="9"/>
      <c r="DL32" s="9"/>
      <c r="DM32" s="9"/>
      <c r="DN32" s="9"/>
      <c r="DO32" s="9"/>
      <c r="DP32" s="9"/>
      <c r="DQ32" s="9"/>
      <c r="DR32" s="9"/>
      <c r="DS32" s="9"/>
    </row>
    <row r="33" spans="2:123" s="1" customFormat="1" x14ac:dyDescent="0.25">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U33" s="9"/>
      <c r="CV33" s="9"/>
      <c r="CW33" s="9"/>
      <c r="CX33" s="9"/>
      <c r="CY33" s="9"/>
      <c r="CZ33" s="9"/>
      <c r="DA33" s="9"/>
      <c r="DB33" s="9"/>
      <c r="DC33" s="9"/>
      <c r="DD33" s="9"/>
      <c r="DE33" s="9"/>
      <c r="DF33" s="9"/>
      <c r="DG33" s="9"/>
      <c r="DH33" s="9"/>
      <c r="DI33" s="9"/>
      <c r="DJ33" s="9"/>
      <c r="DK33" s="9"/>
      <c r="DL33" s="9"/>
      <c r="DM33" s="9"/>
      <c r="DN33" s="9"/>
      <c r="DO33" s="9"/>
      <c r="DP33" s="9"/>
      <c r="DQ33" s="9"/>
      <c r="DR33" s="9"/>
      <c r="DS33" s="9"/>
    </row>
    <row r="34" spans="2:123" s="1" customFormat="1" x14ac:dyDescent="0.25">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U34" s="9"/>
      <c r="CV34" s="9"/>
      <c r="CW34" s="9"/>
      <c r="CX34" s="9"/>
      <c r="CY34" s="9"/>
      <c r="CZ34" s="9"/>
      <c r="DA34" s="9"/>
      <c r="DB34" s="9"/>
      <c r="DC34" s="9"/>
      <c r="DD34" s="9"/>
      <c r="DE34" s="9"/>
      <c r="DF34" s="9"/>
      <c r="DG34" s="9"/>
      <c r="DH34" s="9"/>
      <c r="DI34" s="9"/>
      <c r="DJ34" s="9"/>
      <c r="DK34" s="9"/>
      <c r="DL34" s="9"/>
      <c r="DM34" s="9"/>
      <c r="DN34" s="9"/>
      <c r="DO34" s="9"/>
      <c r="DP34" s="9"/>
      <c r="DQ34" s="9"/>
      <c r="DR34" s="9"/>
      <c r="DS34" s="9"/>
    </row>
    <row r="35" spans="2:123" s="1" customFormat="1" x14ac:dyDescent="0.25">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U35" s="9"/>
      <c r="CV35" s="9"/>
      <c r="CW35" s="9"/>
      <c r="CX35" s="9"/>
      <c r="CY35" s="9"/>
      <c r="CZ35" s="9"/>
      <c r="DA35" s="9"/>
      <c r="DB35" s="9"/>
      <c r="DC35" s="9"/>
      <c r="DD35" s="9"/>
      <c r="DE35" s="9"/>
      <c r="DF35" s="9"/>
      <c r="DG35" s="9"/>
      <c r="DH35" s="9"/>
      <c r="DI35" s="9"/>
      <c r="DJ35" s="9"/>
      <c r="DK35" s="9"/>
      <c r="DL35" s="9"/>
      <c r="DM35" s="9"/>
      <c r="DN35" s="9"/>
      <c r="DO35" s="9"/>
      <c r="DP35" s="9"/>
      <c r="DQ35" s="9"/>
      <c r="DR35" s="9"/>
      <c r="DS35" s="9"/>
    </row>
    <row r="36" spans="2:123" s="1" customFormat="1" x14ac:dyDescent="0.25">
      <c r="B36"/>
      <c r="C36"/>
      <c r="D36"/>
      <c r="E36"/>
      <c r="F36"/>
      <c r="G36"/>
      <c r="H36"/>
      <c r="I36"/>
      <c r="J36"/>
      <c r="K36"/>
      <c r="L36"/>
      <c r="M36"/>
      <c r="N36"/>
      <c r="O36"/>
      <c r="P36"/>
      <c r="Q36"/>
      <c r="R36"/>
      <c r="S36"/>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row>
  </sheetData>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W98"/>
  <sheetViews>
    <sheetView topLeftCell="A58" zoomScale="75" zoomScaleNormal="75" workbookViewId="0">
      <selection activeCell="S100" sqref="S100"/>
    </sheetView>
  </sheetViews>
  <sheetFormatPr baseColWidth="10" defaultRowHeight="15" x14ac:dyDescent="0.25"/>
  <cols>
    <col min="1" max="2" width="11.42578125" style="35"/>
    <col min="3" max="18" width="8.28515625" style="35" customWidth="1"/>
    <col min="19" max="22" width="11.42578125" style="35"/>
    <col min="23" max="45" width="8.28515625" style="35" customWidth="1"/>
    <col min="46" max="46" width="11.42578125" style="35"/>
    <col min="47" max="69" width="8.28515625" style="35" customWidth="1"/>
    <col min="70" max="71" width="11.42578125" style="35"/>
    <col min="72" max="94" width="8.28515625" style="23" customWidth="1"/>
    <col min="95" max="95" width="8.28515625" style="35" customWidth="1"/>
    <col min="96" max="96" width="8.42578125" style="35" customWidth="1"/>
    <col min="97" max="97" width="7.5703125" style="35" customWidth="1"/>
    <col min="98" max="98" width="8" style="35" customWidth="1"/>
    <col min="99" max="112" width="6.7109375" style="35" bestFit="1" customWidth="1"/>
    <col min="113" max="113" width="6.85546875" style="35" bestFit="1" customWidth="1"/>
    <col min="114" max="120" width="6.7109375" style="35" bestFit="1" customWidth="1"/>
    <col min="121" max="121" width="5.28515625" style="35" bestFit="1" customWidth="1"/>
    <col min="122" max="16384" width="11.42578125" style="35"/>
  </cols>
  <sheetData>
    <row r="1" spans="1:127" x14ac:dyDescent="0.25">
      <c r="A1" s="35" t="s">
        <v>77</v>
      </c>
      <c r="V1" s="35" t="str">
        <f>A1</f>
        <v xml:space="preserve">Staphylococcus epidermidis  </v>
      </c>
      <c r="AV1" s="35" t="str">
        <f>A1</f>
        <v xml:space="preserve">Staphylococcus epidermidis  </v>
      </c>
      <c r="BV1" s="23" t="str">
        <f>A1</f>
        <v xml:space="preserve">Staphylococcus epidermidis  </v>
      </c>
      <c r="CT1" s="9"/>
      <c r="CU1" s="9"/>
      <c r="CV1" s="9"/>
      <c r="CW1" s="9"/>
      <c r="CX1" s="9"/>
      <c r="CY1" s="9"/>
      <c r="CZ1" s="9"/>
      <c r="DA1" s="9"/>
      <c r="DB1" s="9"/>
      <c r="DC1" s="9"/>
      <c r="DD1" s="9"/>
      <c r="DE1" s="9"/>
      <c r="DF1" s="9"/>
      <c r="DG1" s="9"/>
      <c r="DH1" s="9"/>
      <c r="DI1" s="9"/>
      <c r="DJ1" s="9"/>
      <c r="DK1" s="9"/>
      <c r="DL1" s="9"/>
      <c r="DM1" s="9"/>
      <c r="DN1" s="9"/>
      <c r="DO1" s="9"/>
      <c r="DP1" s="9"/>
      <c r="DQ1" s="9"/>
      <c r="DR1" s="9"/>
    </row>
    <row r="2" spans="1:127" ht="18.75" x14ac:dyDescent="0.25">
      <c r="B2" s="35" t="s">
        <v>0</v>
      </c>
      <c r="C2" s="35">
        <v>1.5625E-2</v>
      </c>
      <c r="D2" s="35">
        <v>3.125E-2</v>
      </c>
      <c r="E2" s="35">
        <v>6.25E-2</v>
      </c>
      <c r="F2" s="35">
        <v>0.125</v>
      </c>
      <c r="G2" s="35">
        <v>0.25</v>
      </c>
      <c r="H2" s="35">
        <v>0.5</v>
      </c>
      <c r="I2" s="35">
        <v>1</v>
      </c>
      <c r="J2" s="35">
        <v>2</v>
      </c>
      <c r="K2" s="35">
        <v>4</v>
      </c>
      <c r="L2" s="35">
        <v>8</v>
      </c>
      <c r="M2" s="35">
        <v>16</v>
      </c>
      <c r="N2" s="35">
        <v>32</v>
      </c>
      <c r="O2" s="35">
        <v>64</v>
      </c>
      <c r="P2" s="35">
        <v>128</v>
      </c>
      <c r="Q2" s="35">
        <v>256</v>
      </c>
      <c r="R2" s="35">
        <v>512</v>
      </c>
      <c r="S2" s="35" t="s">
        <v>1</v>
      </c>
      <c r="V2" s="35" t="s">
        <v>0</v>
      </c>
      <c r="W2" s="35" t="str">
        <f>B3</f>
        <v>Penicillin G</v>
      </c>
      <c r="X2" s="35" t="str">
        <f>B4</f>
        <v>Oxacillin</v>
      </c>
      <c r="Y2" s="35" t="str">
        <f>B5</f>
        <v>Ampicillin/ Sulbactam</v>
      </c>
      <c r="Z2" s="35" t="str">
        <f>B6</f>
        <v>Piperacillin/ Tazobactam</v>
      </c>
      <c r="AA2" s="35" t="str">
        <f>B7</f>
        <v>Cefotaxim</v>
      </c>
      <c r="AB2" s="35" t="str">
        <f>B8</f>
        <v>Cefuroxim</v>
      </c>
      <c r="AC2" s="35" t="str">
        <f>B9</f>
        <v>Imipenem</v>
      </c>
      <c r="AD2" s="35" t="str">
        <f>B10</f>
        <v>Meropenem</v>
      </c>
      <c r="AE2" s="35" t="str">
        <f>B11</f>
        <v>Amikacin</v>
      </c>
      <c r="AF2" s="35" t="str">
        <f>B12</f>
        <v>Gentamicin</v>
      </c>
      <c r="AG2" s="35" t="str">
        <f>B13</f>
        <v>Fosfomycin</v>
      </c>
      <c r="AH2" s="35" t="str">
        <f>B14</f>
        <v>Cotrimoxazol</v>
      </c>
      <c r="AI2" s="35" t="str">
        <f>B15</f>
        <v>Ciprofloxacin</v>
      </c>
      <c r="AJ2" s="35" t="str">
        <f>B16</f>
        <v>Levofloxacin</v>
      </c>
      <c r="AK2" s="35" t="str">
        <f>B17</f>
        <v>Moxifloxacin</v>
      </c>
      <c r="AL2" s="35" t="str">
        <f>B18</f>
        <v>Doxycyclin</v>
      </c>
      <c r="AM2" s="35" t="str">
        <f>B19</f>
        <v>Rifampicin</v>
      </c>
      <c r="AN2" s="35" t="str">
        <f>B20</f>
        <v>Daptomycin</v>
      </c>
      <c r="AO2" s="35" t="str">
        <f>B21</f>
        <v>Roxythromycin</v>
      </c>
      <c r="AP2" s="35" t="str">
        <f>B22</f>
        <v>Clindamycin</v>
      </c>
      <c r="AQ2" s="35" t="str">
        <f>B23</f>
        <v>Linezolid</v>
      </c>
      <c r="AR2" s="35" t="str">
        <f>B24</f>
        <v>Vancomycin</v>
      </c>
      <c r="AS2" s="35" t="s">
        <v>31</v>
      </c>
      <c r="AT2" s="35" t="s">
        <v>22</v>
      </c>
      <c r="AW2" s="35" t="str">
        <f t="shared" ref="AW2:BS2" si="0">W2</f>
        <v>Penicillin G</v>
      </c>
      <c r="AX2" s="35" t="str">
        <f t="shared" si="0"/>
        <v>Oxacillin</v>
      </c>
      <c r="AY2" s="35" t="str">
        <f t="shared" si="0"/>
        <v>Ampicillin/ Sulbactam</v>
      </c>
      <c r="AZ2" s="35" t="str">
        <f t="shared" si="0"/>
        <v>Piperacillin/ Tazobactam</v>
      </c>
      <c r="BA2" s="35" t="str">
        <f t="shared" si="0"/>
        <v>Cefotaxim</v>
      </c>
      <c r="BB2" s="35" t="str">
        <f t="shared" si="0"/>
        <v>Cefuroxim</v>
      </c>
      <c r="BC2" s="35" t="str">
        <f t="shared" si="0"/>
        <v>Imipenem</v>
      </c>
      <c r="BD2" s="35" t="str">
        <f t="shared" si="0"/>
        <v>Meropenem</v>
      </c>
      <c r="BE2" s="35" t="str">
        <f t="shared" si="0"/>
        <v>Amikacin</v>
      </c>
      <c r="BF2" s="35" t="str">
        <f t="shared" si="0"/>
        <v>Gentamicin</v>
      </c>
      <c r="BG2" s="35" t="str">
        <f t="shared" si="0"/>
        <v>Fosfomycin</v>
      </c>
      <c r="BH2" s="35" t="str">
        <f t="shared" si="0"/>
        <v>Cotrimoxazol</v>
      </c>
      <c r="BI2" s="35" t="str">
        <f t="shared" si="0"/>
        <v>Ciprofloxacin</v>
      </c>
      <c r="BJ2" s="35" t="str">
        <f t="shared" si="0"/>
        <v>Levofloxacin</v>
      </c>
      <c r="BK2" s="35" t="str">
        <f t="shared" si="0"/>
        <v>Moxifloxacin</v>
      </c>
      <c r="BL2" s="35" t="str">
        <f t="shared" si="0"/>
        <v>Doxycyclin</v>
      </c>
      <c r="BM2" s="35" t="str">
        <f t="shared" si="0"/>
        <v>Rifampicin</v>
      </c>
      <c r="BN2" s="35" t="str">
        <f t="shared" si="0"/>
        <v>Daptomycin</v>
      </c>
      <c r="BO2" s="35" t="str">
        <f t="shared" si="0"/>
        <v>Roxythromycin</v>
      </c>
      <c r="BP2" s="35" t="str">
        <f t="shared" si="0"/>
        <v>Clindamycin</v>
      </c>
      <c r="BQ2" s="35" t="str">
        <f t="shared" si="0"/>
        <v>Linezolid</v>
      </c>
      <c r="BR2" s="35" t="str">
        <f t="shared" si="0"/>
        <v>Vancomycin</v>
      </c>
      <c r="BS2" s="35" t="str">
        <f t="shared" si="0"/>
        <v>Teicoplanin</v>
      </c>
      <c r="BT2" s="35" t="s">
        <v>22</v>
      </c>
      <c r="BU2" s="35"/>
      <c r="BV2" s="35"/>
      <c r="BW2" s="23" t="str">
        <f t="shared" ref="BW2:CS2" si="1">W2</f>
        <v>Penicillin G</v>
      </c>
      <c r="BX2" s="23" t="str">
        <f t="shared" si="1"/>
        <v>Oxacillin</v>
      </c>
      <c r="BY2" s="23" t="str">
        <f t="shared" si="1"/>
        <v>Ampicillin/ Sulbactam</v>
      </c>
      <c r="BZ2" s="23" t="str">
        <f t="shared" si="1"/>
        <v>Piperacillin/ Tazobactam</v>
      </c>
      <c r="CA2" s="23" t="str">
        <f t="shared" si="1"/>
        <v>Cefotaxim</v>
      </c>
      <c r="CB2" s="23" t="str">
        <f t="shared" si="1"/>
        <v>Cefuroxim</v>
      </c>
      <c r="CC2" s="23" t="str">
        <f t="shared" si="1"/>
        <v>Imipenem</v>
      </c>
      <c r="CD2" s="23" t="str">
        <f t="shared" si="1"/>
        <v>Meropenem</v>
      </c>
      <c r="CE2" s="23" t="str">
        <f t="shared" si="1"/>
        <v>Amikacin</v>
      </c>
      <c r="CF2" s="23" t="str">
        <f t="shared" si="1"/>
        <v>Gentamicin</v>
      </c>
      <c r="CG2" s="23" t="str">
        <f t="shared" si="1"/>
        <v>Fosfomycin</v>
      </c>
      <c r="CH2" s="23" t="str">
        <f t="shared" si="1"/>
        <v>Cotrimoxazol</v>
      </c>
      <c r="CI2" s="23" t="str">
        <f t="shared" si="1"/>
        <v>Ciprofloxacin</v>
      </c>
      <c r="CJ2" s="23" t="str">
        <f t="shared" si="1"/>
        <v>Levofloxacin</v>
      </c>
      <c r="CK2" s="23" t="str">
        <f t="shared" si="1"/>
        <v>Moxifloxacin</v>
      </c>
      <c r="CL2" s="23" t="str">
        <f t="shared" si="1"/>
        <v>Doxycyclin</v>
      </c>
      <c r="CM2" s="23" t="str">
        <f t="shared" si="1"/>
        <v>Rifampicin</v>
      </c>
      <c r="CN2" s="23" t="str">
        <f t="shared" si="1"/>
        <v>Daptomycin</v>
      </c>
      <c r="CO2" s="23" t="str">
        <f t="shared" si="1"/>
        <v>Roxythromycin</v>
      </c>
      <c r="CP2" s="23" t="str">
        <f t="shared" si="1"/>
        <v>Clindamycin</v>
      </c>
      <c r="CQ2" s="23" t="str">
        <f t="shared" si="1"/>
        <v>Linezolid</v>
      </c>
      <c r="CR2" s="23" t="str">
        <f t="shared" si="1"/>
        <v>Vancomycin</v>
      </c>
      <c r="CS2" s="23" t="str">
        <f t="shared" si="1"/>
        <v>Teicoplanin</v>
      </c>
      <c r="CT2" s="35" t="s">
        <v>22</v>
      </c>
      <c r="CW2" s="32"/>
      <c r="CX2" s="17" t="s">
        <v>61</v>
      </c>
      <c r="CY2" s="17" t="s">
        <v>62</v>
      </c>
      <c r="CZ2" s="17" t="s">
        <v>41</v>
      </c>
      <c r="DA2" s="17" t="s">
        <v>43</v>
      </c>
      <c r="DB2" s="17" t="s">
        <v>45</v>
      </c>
      <c r="DC2" s="17" t="s">
        <v>63</v>
      </c>
      <c r="DD2" s="17" t="s">
        <v>47</v>
      </c>
      <c r="DE2" s="17" t="s">
        <v>48</v>
      </c>
      <c r="DF2" s="17" t="s">
        <v>50</v>
      </c>
      <c r="DG2" s="17" t="s">
        <v>51</v>
      </c>
      <c r="DH2" s="17" t="s">
        <v>53</v>
      </c>
      <c r="DI2" s="17" t="s">
        <v>54</v>
      </c>
      <c r="DJ2" s="17" t="s">
        <v>55</v>
      </c>
      <c r="DK2" s="17" t="s">
        <v>56</v>
      </c>
      <c r="DL2" s="17" t="s">
        <v>57</v>
      </c>
      <c r="DM2" s="17" t="s">
        <v>58</v>
      </c>
      <c r="DN2" s="17" t="s">
        <v>64</v>
      </c>
      <c r="DO2" s="17" t="s">
        <v>65</v>
      </c>
      <c r="DP2" s="17" t="s">
        <v>66</v>
      </c>
      <c r="DQ2" s="17" t="s">
        <v>67</v>
      </c>
      <c r="DR2" s="17" t="s">
        <v>68</v>
      </c>
      <c r="DS2" s="17" t="s">
        <v>69</v>
      </c>
      <c r="DT2" s="17" t="s">
        <v>70</v>
      </c>
      <c r="DU2" s="17" t="s">
        <v>72</v>
      </c>
      <c r="DW2" s="9"/>
    </row>
    <row r="3" spans="1:127" ht="18.75" x14ac:dyDescent="0.25">
      <c r="B3" s="35" t="s">
        <v>24</v>
      </c>
      <c r="C3" s="2">
        <v>0</v>
      </c>
      <c r="D3" s="2">
        <v>5</v>
      </c>
      <c r="E3" s="2">
        <v>1</v>
      </c>
      <c r="F3" s="2">
        <v>1</v>
      </c>
      <c r="G3" s="3">
        <v>1</v>
      </c>
      <c r="H3" s="3">
        <v>2</v>
      </c>
      <c r="I3" s="3">
        <v>1</v>
      </c>
      <c r="J3" s="3">
        <v>3</v>
      </c>
      <c r="K3" s="3">
        <v>4</v>
      </c>
      <c r="L3" s="3">
        <v>43</v>
      </c>
      <c r="M3" s="3">
        <v>0</v>
      </c>
      <c r="N3" s="3">
        <v>0</v>
      </c>
      <c r="O3" s="3">
        <v>0</v>
      </c>
      <c r="P3" s="3">
        <v>0</v>
      </c>
      <c r="Q3" s="3">
        <v>0</v>
      </c>
      <c r="R3" s="3">
        <v>0</v>
      </c>
      <c r="S3" s="35">
        <v>61</v>
      </c>
      <c r="V3" s="35">
        <v>1.5625E-2</v>
      </c>
      <c r="W3" s="2">
        <f>C3</f>
        <v>0</v>
      </c>
      <c r="X3" s="2">
        <f>C4</f>
        <v>0</v>
      </c>
      <c r="Y3" s="35">
        <f>C5</f>
        <v>0</v>
      </c>
      <c r="Z3" s="35">
        <f>C6</f>
        <v>0</v>
      </c>
      <c r="AA3" s="35">
        <f>C7</f>
        <v>0</v>
      </c>
      <c r="AB3" s="35">
        <f>C8</f>
        <v>0</v>
      </c>
      <c r="AC3" s="35">
        <f>C9</f>
        <v>0</v>
      </c>
      <c r="AD3" s="35">
        <f>C10</f>
        <v>0</v>
      </c>
      <c r="AE3" s="2">
        <f>C11</f>
        <v>0</v>
      </c>
      <c r="AF3" s="2">
        <f>C12</f>
        <v>0</v>
      </c>
      <c r="AG3" s="2">
        <f>C13</f>
        <v>0</v>
      </c>
      <c r="AH3" s="2">
        <f>C14</f>
        <v>0</v>
      </c>
      <c r="AI3" s="2">
        <f>C15</f>
        <v>0</v>
      </c>
      <c r="AJ3" s="2">
        <f>C16</f>
        <v>0</v>
      </c>
      <c r="AK3" s="2">
        <f>C17</f>
        <v>0</v>
      </c>
      <c r="AL3" s="2">
        <f>C18</f>
        <v>0</v>
      </c>
      <c r="AM3" s="2">
        <f>C19</f>
        <v>0</v>
      </c>
      <c r="AN3" s="2">
        <f>C20</f>
        <v>0</v>
      </c>
      <c r="AO3" s="2">
        <f>C21</f>
        <v>0</v>
      </c>
      <c r="AP3" s="2">
        <f>C22</f>
        <v>0</v>
      </c>
      <c r="AQ3" s="2">
        <f>C23</f>
        <v>0</v>
      </c>
      <c r="AR3" s="2">
        <f>C24</f>
        <v>0</v>
      </c>
      <c r="AS3" s="2">
        <f>C25</f>
        <v>0</v>
      </c>
      <c r="AT3" s="2">
        <f>C26</f>
        <v>0</v>
      </c>
      <c r="AU3" s="5"/>
      <c r="AV3" s="35">
        <v>1.5625E-2</v>
      </c>
      <c r="AW3" s="24">
        <f t="shared" ref="AW3:BT3" si="2">PRODUCT(W3*100*1/W19)</f>
        <v>0</v>
      </c>
      <c r="AX3" s="24">
        <f t="shared" si="2"/>
        <v>0</v>
      </c>
      <c r="AY3" s="23">
        <f t="shared" si="2"/>
        <v>0</v>
      </c>
      <c r="AZ3" s="23">
        <f t="shared" si="2"/>
        <v>0</v>
      </c>
      <c r="BA3" s="23">
        <f t="shared" si="2"/>
        <v>0</v>
      </c>
      <c r="BB3" s="23">
        <f t="shared" si="2"/>
        <v>0</v>
      </c>
      <c r="BC3" s="23">
        <f t="shared" si="2"/>
        <v>0</v>
      </c>
      <c r="BD3" s="23">
        <f t="shared" si="2"/>
        <v>0</v>
      </c>
      <c r="BE3" s="24">
        <f t="shared" si="2"/>
        <v>0</v>
      </c>
      <c r="BF3" s="24">
        <f t="shared" si="2"/>
        <v>0</v>
      </c>
      <c r="BG3" s="24">
        <f t="shared" si="2"/>
        <v>0</v>
      </c>
      <c r="BH3" s="24">
        <f t="shared" si="2"/>
        <v>0</v>
      </c>
      <c r="BI3" s="24">
        <f t="shared" si="2"/>
        <v>0</v>
      </c>
      <c r="BJ3" s="24">
        <f t="shared" si="2"/>
        <v>0</v>
      </c>
      <c r="BK3" s="24">
        <f t="shared" si="2"/>
        <v>0</v>
      </c>
      <c r="BL3" s="24">
        <f t="shared" si="2"/>
        <v>0</v>
      </c>
      <c r="BM3" s="24">
        <f t="shared" si="2"/>
        <v>0</v>
      </c>
      <c r="BN3" s="24">
        <f t="shared" si="2"/>
        <v>0</v>
      </c>
      <c r="BO3" s="24">
        <f t="shared" si="2"/>
        <v>0</v>
      </c>
      <c r="BP3" s="24">
        <f t="shared" si="2"/>
        <v>0</v>
      </c>
      <c r="BQ3" s="24">
        <f t="shared" si="2"/>
        <v>0</v>
      </c>
      <c r="BR3" s="24">
        <f t="shared" si="2"/>
        <v>0</v>
      </c>
      <c r="BS3" s="24">
        <f t="shared" si="2"/>
        <v>0</v>
      </c>
      <c r="BT3" s="24">
        <f t="shared" si="2"/>
        <v>0</v>
      </c>
      <c r="BU3" s="35"/>
      <c r="BV3" s="35">
        <v>1.5625E-2</v>
      </c>
      <c r="BW3" s="24">
        <f t="shared" ref="BW3:CT3" si="3">AW3</f>
        <v>0</v>
      </c>
      <c r="BX3" s="24">
        <f t="shared" si="3"/>
        <v>0</v>
      </c>
      <c r="BY3" s="23">
        <f t="shared" si="3"/>
        <v>0</v>
      </c>
      <c r="BZ3" s="23">
        <f t="shared" si="3"/>
        <v>0</v>
      </c>
      <c r="CA3" s="23">
        <f t="shared" si="3"/>
        <v>0</v>
      </c>
      <c r="CB3" s="23">
        <f t="shared" si="3"/>
        <v>0</v>
      </c>
      <c r="CC3" s="23">
        <f t="shared" si="3"/>
        <v>0</v>
      </c>
      <c r="CD3" s="23">
        <f t="shared" si="3"/>
        <v>0</v>
      </c>
      <c r="CE3" s="24">
        <f t="shared" si="3"/>
        <v>0</v>
      </c>
      <c r="CF3" s="24">
        <f t="shared" si="3"/>
        <v>0</v>
      </c>
      <c r="CG3" s="24">
        <f t="shared" si="3"/>
        <v>0</v>
      </c>
      <c r="CH3" s="24">
        <f t="shared" si="3"/>
        <v>0</v>
      </c>
      <c r="CI3" s="24">
        <f t="shared" si="3"/>
        <v>0</v>
      </c>
      <c r="CJ3" s="24">
        <f t="shared" si="3"/>
        <v>0</v>
      </c>
      <c r="CK3" s="24">
        <f t="shared" si="3"/>
        <v>0</v>
      </c>
      <c r="CL3" s="24">
        <f t="shared" si="3"/>
        <v>0</v>
      </c>
      <c r="CM3" s="24">
        <f t="shared" si="3"/>
        <v>0</v>
      </c>
      <c r="CN3" s="24">
        <f t="shared" si="3"/>
        <v>0</v>
      </c>
      <c r="CO3" s="24">
        <f t="shared" si="3"/>
        <v>0</v>
      </c>
      <c r="CP3" s="24">
        <f t="shared" si="3"/>
        <v>0</v>
      </c>
      <c r="CQ3" s="24">
        <f t="shared" si="3"/>
        <v>0</v>
      </c>
      <c r="CR3" s="24">
        <f t="shared" si="3"/>
        <v>0</v>
      </c>
      <c r="CS3" s="24">
        <f t="shared" si="3"/>
        <v>0</v>
      </c>
      <c r="CT3" s="24">
        <f t="shared" si="3"/>
        <v>0</v>
      </c>
      <c r="CW3" s="18" t="s">
        <v>37</v>
      </c>
      <c r="CX3" s="19">
        <f t="shared" ref="CX3:DU3" si="4">W19</f>
        <v>61</v>
      </c>
      <c r="CY3" s="19">
        <f t="shared" si="4"/>
        <v>61</v>
      </c>
      <c r="CZ3" s="19">
        <f t="shared" si="4"/>
        <v>61</v>
      </c>
      <c r="DA3" s="19">
        <f t="shared" si="4"/>
        <v>61</v>
      </c>
      <c r="DB3" s="19">
        <f t="shared" si="4"/>
        <v>61</v>
      </c>
      <c r="DC3" s="19">
        <f t="shared" si="4"/>
        <v>61</v>
      </c>
      <c r="DD3" s="19">
        <f t="shared" si="4"/>
        <v>61</v>
      </c>
      <c r="DE3" s="20">
        <f t="shared" si="4"/>
        <v>61</v>
      </c>
      <c r="DF3" s="20">
        <f t="shared" si="4"/>
        <v>61</v>
      </c>
      <c r="DG3" s="20">
        <f t="shared" si="4"/>
        <v>61</v>
      </c>
      <c r="DH3" s="20">
        <f t="shared" si="4"/>
        <v>61</v>
      </c>
      <c r="DI3" s="20">
        <f t="shared" si="4"/>
        <v>61</v>
      </c>
      <c r="DJ3" s="20">
        <f t="shared" si="4"/>
        <v>61</v>
      </c>
      <c r="DK3" s="20">
        <f t="shared" si="4"/>
        <v>61</v>
      </c>
      <c r="DL3" s="20">
        <f t="shared" si="4"/>
        <v>61</v>
      </c>
      <c r="DM3" s="20">
        <f t="shared" si="4"/>
        <v>61</v>
      </c>
      <c r="DN3" s="20">
        <f t="shared" si="4"/>
        <v>61</v>
      </c>
      <c r="DO3" s="20">
        <f t="shared" si="4"/>
        <v>61</v>
      </c>
      <c r="DP3" s="20">
        <f t="shared" si="4"/>
        <v>61</v>
      </c>
      <c r="DQ3" s="20">
        <f t="shared" si="4"/>
        <v>60</v>
      </c>
      <c r="DR3" s="20">
        <f t="shared" si="4"/>
        <v>61</v>
      </c>
      <c r="DS3" s="20">
        <f t="shared" si="4"/>
        <v>61</v>
      </c>
      <c r="DT3" s="20">
        <f t="shared" si="4"/>
        <v>61</v>
      </c>
      <c r="DU3" s="20">
        <f t="shared" si="4"/>
        <v>61</v>
      </c>
      <c r="DV3" s="9"/>
    </row>
    <row r="4" spans="1:127" ht="18.75" x14ac:dyDescent="0.25">
      <c r="B4" s="35" t="s">
        <v>25</v>
      </c>
      <c r="C4" s="2">
        <v>0</v>
      </c>
      <c r="D4" s="2">
        <v>0</v>
      </c>
      <c r="E4" s="2">
        <v>13</v>
      </c>
      <c r="F4" s="2">
        <v>0</v>
      </c>
      <c r="G4" s="2">
        <v>1</v>
      </c>
      <c r="H4" s="3">
        <v>0</v>
      </c>
      <c r="I4" s="3">
        <v>5</v>
      </c>
      <c r="J4" s="3">
        <v>5</v>
      </c>
      <c r="K4" s="3">
        <v>2</v>
      </c>
      <c r="L4" s="3">
        <v>4</v>
      </c>
      <c r="M4" s="3">
        <v>31</v>
      </c>
      <c r="N4" s="3">
        <v>0</v>
      </c>
      <c r="O4" s="3">
        <v>0</v>
      </c>
      <c r="P4" s="3">
        <v>0</v>
      </c>
      <c r="Q4" s="3">
        <v>0</v>
      </c>
      <c r="R4" s="3">
        <v>0</v>
      </c>
      <c r="S4" s="35">
        <v>61</v>
      </c>
      <c r="V4" s="35">
        <v>3.125E-2</v>
      </c>
      <c r="W4" s="2">
        <f>D3</f>
        <v>5</v>
      </c>
      <c r="X4" s="2">
        <f>D4</f>
        <v>0</v>
      </c>
      <c r="Y4" s="35">
        <f>D5</f>
        <v>0</v>
      </c>
      <c r="Z4" s="35">
        <f>D6</f>
        <v>0</v>
      </c>
      <c r="AA4" s="35">
        <f>D7</f>
        <v>0</v>
      </c>
      <c r="AB4" s="35">
        <f>D8</f>
        <v>0</v>
      </c>
      <c r="AC4" s="35">
        <f>D9</f>
        <v>0</v>
      </c>
      <c r="AD4" s="35">
        <f>D10</f>
        <v>0</v>
      </c>
      <c r="AE4" s="2">
        <f>D11</f>
        <v>0</v>
      </c>
      <c r="AF4" s="2">
        <f>D12</f>
        <v>0</v>
      </c>
      <c r="AG4" s="2">
        <f>D13</f>
        <v>0</v>
      </c>
      <c r="AH4" s="2">
        <f>D14</f>
        <v>0</v>
      </c>
      <c r="AI4" s="2">
        <f>D15</f>
        <v>0</v>
      </c>
      <c r="AJ4" s="2">
        <f>D16</f>
        <v>0</v>
      </c>
      <c r="AK4" s="2">
        <f>D17</f>
        <v>0</v>
      </c>
      <c r="AL4" s="2">
        <f>D18</f>
        <v>0</v>
      </c>
      <c r="AM4" s="2">
        <f>D19</f>
        <v>54</v>
      </c>
      <c r="AN4" s="2">
        <f>D20</f>
        <v>0</v>
      </c>
      <c r="AO4" s="2">
        <f>D21</f>
        <v>0</v>
      </c>
      <c r="AP4" s="2">
        <f>D22</f>
        <v>0</v>
      </c>
      <c r="AQ4" s="2">
        <f>D23</f>
        <v>0</v>
      </c>
      <c r="AR4" s="2">
        <f>D24</f>
        <v>0</v>
      </c>
      <c r="AS4" s="2">
        <f>D25</f>
        <v>0</v>
      </c>
      <c r="AT4" s="2">
        <f>D26</f>
        <v>30</v>
      </c>
      <c r="AU4" s="5"/>
      <c r="AV4" s="35">
        <v>3.125E-2</v>
      </c>
      <c r="AW4" s="24">
        <f t="shared" ref="AW4:BT4" si="5">PRODUCT(W4*100*1/W19)</f>
        <v>8.1967213114754092</v>
      </c>
      <c r="AX4" s="24">
        <f t="shared" si="5"/>
        <v>0</v>
      </c>
      <c r="AY4" s="23">
        <f t="shared" si="5"/>
        <v>0</v>
      </c>
      <c r="AZ4" s="23">
        <f t="shared" si="5"/>
        <v>0</v>
      </c>
      <c r="BA4" s="23">
        <f t="shared" si="5"/>
        <v>0</v>
      </c>
      <c r="BB4" s="23">
        <f t="shared" si="5"/>
        <v>0</v>
      </c>
      <c r="BC4" s="23">
        <f t="shared" si="5"/>
        <v>0</v>
      </c>
      <c r="BD4" s="23">
        <f t="shared" si="5"/>
        <v>0</v>
      </c>
      <c r="BE4" s="24">
        <f t="shared" si="5"/>
        <v>0</v>
      </c>
      <c r="BF4" s="24">
        <f t="shared" si="5"/>
        <v>0</v>
      </c>
      <c r="BG4" s="24">
        <f t="shared" si="5"/>
        <v>0</v>
      </c>
      <c r="BH4" s="24">
        <f t="shared" si="5"/>
        <v>0</v>
      </c>
      <c r="BI4" s="24">
        <f t="shared" si="5"/>
        <v>0</v>
      </c>
      <c r="BJ4" s="24">
        <f t="shared" si="5"/>
        <v>0</v>
      </c>
      <c r="BK4" s="24">
        <f t="shared" si="5"/>
        <v>0</v>
      </c>
      <c r="BL4" s="24">
        <f t="shared" si="5"/>
        <v>0</v>
      </c>
      <c r="BM4" s="24">
        <f t="shared" si="5"/>
        <v>88.52459016393442</v>
      </c>
      <c r="BN4" s="24">
        <f t="shared" si="5"/>
        <v>0</v>
      </c>
      <c r="BO4" s="24">
        <f t="shared" si="5"/>
        <v>0</v>
      </c>
      <c r="BP4" s="24">
        <f t="shared" si="5"/>
        <v>0</v>
      </c>
      <c r="BQ4" s="24">
        <f t="shared" si="5"/>
        <v>0</v>
      </c>
      <c r="BR4" s="24">
        <f t="shared" si="5"/>
        <v>0</v>
      </c>
      <c r="BS4" s="24">
        <f t="shared" si="5"/>
        <v>0</v>
      </c>
      <c r="BT4" s="24">
        <f t="shared" si="5"/>
        <v>49.180327868852459</v>
      </c>
      <c r="BU4" s="35"/>
      <c r="BV4" s="35">
        <v>3.125E-2</v>
      </c>
      <c r="BW4" s="24">
        <f t="shared" ref="BW4:CT4" si="6">AW3+AW4</f>
        <v>8.1967213114754092</v>
      </c>
      <c r="BX4" s="24">
        <f t="shared" si="6"/>
        <v>0</v>
      </c>
      <c r="BY4" s="23">
        <f t="shared" si="6"/>
        <v>0</v>
      </c>
      <c r="BZ4" s="23">
        <f t="shared" si="6"/>
        <v>0</v>
      </c>
      <c r="CA4" s="23">
        <f t="shared" si="6"/>
        <v>0</v>
      </c>
      <c r="CB4" s="23">
        <f t="shared" si="6"/>
        <v>0</v>
      </c>
      <c r="CC4" s="23">
        <f t="shared" si="6"/>
        <v>0</v>
      </c>
      <c r="CD4" s="23">
        <f t="shared" si="6"/>
        <v>0</v>
      </c>
      <c r="CE4" s="24">
        <f t="shared" si="6"/>
        <v>0</v>
      </c>
      <c r="CF4" s="24">
        <f t="shared" si="6"/>
        <v>0</v>
      </c>
      <c r="CG4" s="24">
        <f t="shared" si="6"/>
        <v>0</v>
      </c>
      <c r="CH4" s="24">
        <f t="shared" si="6"/>
        <v>0</v>
      </c>
      <c r="CI4" s="24">
        <f t="shared" si="6"/>
        <v>0</v>
      </c>
      <c r="CJ4" s="24">
        <f t="shared" si="6"/>
        <v>0</v>
      </c>
      <c r="CK4" s="24">
        <f t="shared" si="6"/>
        <v>0</v>
      </c>
      <c r="CL4" s="24">
        <f t="shared" si="6"/>
        <v>0</v>
      </c>
      <c r="CM4" s="24">
        <f t="shared" si="6"/>
        <v>88.52459016393442</v>
      </c>
      <c r="CN4" s="24">
        <f t="shared" si="6"/>
        <v>0</v>
      </c>
      <c r="CO4" s="24">
        <f t="shared" si="6"/>
        <v>0</v>
      </c>
      <c r="CP4" s="24">
        <f t="shared" si="6"/>
        <v>0</v>
      </c>
      <c r="CQ4" s="24">
        <f t="shared" si="6"/>
        <v>0</v>
      </c>
      <c r="CR4" s="24">
        <f t="shared" si="6"/>
        <v>0</v>
      </c>
      <c r="CS4" s="24">
        <f t="shared" si="6"/>
        <v>0</v>
      </c>
      <c r="CT4" s="24">
        <f t="shared" si="6"/>
        <v>49.180327868852459</v>
      </c>
      <c r="CW4" s="18" t="s">
        <v>38</v>
      </c>
      <c r="CX4" s="16"/>
      <c r="CY4" s="16">
        <f>BX7</f>
        <v>22.95081967213115</v>
      </c>
      <c r="CZ4" s="16"/>
      <c r="DA4" s="16"/>
      <c r="DB4" s="16"/>
      <c r="DC4" s="16"/>
      <c r="DD4" s="16"/>
      <c r="DE4" s="15"/>
      <c r="DF4" s="15">
        <f>CE12</f>
        <v>86.885245901639351</v>
      </c>
      <c r="DG4" s="15">
        <f>CF9</f>
        <v>49.180327868852466</v>
      </c>
      <c r="DH4" s="15">
        <f>CG14</f>
        <v>86.885245901639351</v>
      </c>
      <c r="DI4" s="15">
        <f>CH10</f>
        <v>40.983606557377051</v>
      </c>
      <c r="DJ4" s="12">
        <f>CI9</f>
        <v>27.868852459016395</v>
      </c>
      <c r="DK4" s="15">
        <f>CJ9</f>
        <v>27.868852459016395</v>
      </c>
      <c r="DL4" s="15">
        <f>CK7</f>
        <v>27.868852459016395</v>
      </c>
      <c r="DM4" s="15">
        <f>CL9</f>
        <v>80.327868852459019</v>
      </c>
      <c r="DN4" s="15">
        <f>CM5</f>
        <v>95.081967213114751</v>
      </c>
      <c r="DO4" s="15">
        <f>CN9</f>
        <v>100</v>
      </c>
      <c r="DP4" s="15">
        <f>CO9</f>
        <v>42.622950819672134</v>
      </c>
      <c r="DQ4" s="15">
        <f>CP7</f>
        <v>58.333333333333336</v>
      </c>
      <c r="DR4" s="15">
        <f>CQ11</f>
        <v>100</v>
      </c>
      <c r="DS4" s="15">
        <f>CR11</f>
        <v>100</v>
      </c>
      <c r="DT4" s="15">
        <f>CS11</f>
        <v>100</v>
      </c>
      <c r="DU4" s="15">
        <f>CT8</f>
        <v>100</v>
      </c>
      <c r="DV4" s="9"/>
    </row>
    <row r="5" spans="1:127" ht="18.75" x14ac:dyDescent="0.25">
      <c r="B5" s="35" t="s">
        <v>3</v>
      </c>
      <c r="C5" s="35">
        <v>0</v>
      </c>
      <c r="D5" s="35">
        <v>0</v>
      </c>
      <c r="E5" s="35">
        <v>0</v>
      </c>
      <c r="F5" s="35">
        <v>17</v>
      </c>
      <c r="G5" s="35">
        <v>0</v>
      </c>
      <c r="H5" s="35">
        <v>5</v>
      </c>
      <c r="I5" s="35">
        <v>7</v>
      </c>
      <c r="J5" s="35">
        <v>12</v>
      </c>
      <c r="K5" s="35">
        <v>7</v>
      </c>
      <c r="L5" s="35">
        <v>5</v>
      </c>
      <c r="M5" s="35">
        <v>5</v>
      </c>
      <c r="N5" s="35">
        <v>3</v>
      </c>
      <c r="O5" s="35">
        <v>0</v>
      </c>
      <c r="P5" s="35">
        <v>0</v>
      </c>
      <c r="Q5" s="35">
        <v>0</v>
      </c>
      <c r="R5" s="35">
        <v>0</v>
      </c>
      <c r="S5" s="35">
        <v>61</v>
      </c>
      <c r="V5" s="35">
        <v>6.25E-2</v>
      </c>
      <c r="W5" s="2">
        <f>E3</f>
        <v>1</v>
      </c>
      <c r="X5" s="2">
        <f>E4</f>
        <v>13</v>
      </c>
      <c r="Y5" s="35">
        <f>E5</f>
        <v>0</v>
      </c>
      <c r="Z5" s="35">
        <f>E6</f>
        <v>0</v>
      </c>
      <c r="AA5" s="35">
        <f>E7</f>
        <v>0</v>
      </c>
      <c r="AB5" s="35">
        <f>E8</f>
        <v>0</v>
      </c>
      <c r="AC5" s="35">
        <f>E9</f>
        <v>22</v>
      </c>
      <c r="AD5" s="35">
        <f>E10</f>
        <v>14</v>
      </c>
      <c r="AE5" s="2">
        <f>E11</f>
        <v>0</v>
      </c>
      <c r="AF5" s="2">
        <f>E12</f>
        <v>25</v>
      </c>
      <c r="AG5" s="2">
        <f>E13</f>
        <v>0</v>
      </c>
      <c r="AH5" s="2">
        <f>E14</f>
        <v>16</v>
      </c>
      <c r="AI5" s="2">
        <f>E15</f>
        <v>0</v>
      </c>
      <c r="AJ5" s="2">
        <f>E16</f>
        <v>0</v>
      </c>
      <c r="AK5" s="2">
        <f>E17</f>
        <v>1</v>
      </c>
      <c r="AL5" s="2">
        <f>E18</f>
        <v>18</v>
      </c>
      <c r="AM5" s="2">
        <f>E19</f>
        <v>4</v>
      </c>
      <c r="AN5" s="2">
        <f>E20</f>
        <v>0</v>
      </c>
      <c r="AO5" s="2">
        <f>E21</f>
        <v>4</v>
      </c>
      <c r="AP5" s="2">
        <f>E22</f>
        <v>11</v>
      </c>
      <c r="AQ5" s="2">
        <f>E23</f>
        <v>0</v>
      </c>
      <c r="AR5" s="2">
        <f>E24</f>
        <v>0</v>
      </c>
      <c r="AS5" s="2">
        <f>E25</f>
        <v>0</v>
      </c>
      <c r="AT5" s="2">
        <f>E26</f>
        <v>0</v>
      </c>
      <c r="AU5" s="5"/>
      <c r="AV5" s="35">
        <v>6.25E-2</v>
      </c>
      <c r="AW5" s="24">
        <f t="shared" ref="AW5:BT5" si="7">PRODUCT(W5*100*1/W19)</f>
        <v>1.639344262295082</v>
      </c>
      <c r="AX5" s="24">
        <f t="shared" si="7"/>
        <v>21.311475409836067</v>
      </c>
      <c r="AY5" s="23">
        <f t="shared" si="7"/>
        <v>0</v>
      </c>
      <c r="AZ5" s="23">
        <f t="shared" si="7"/>
        <v>0</v>
      </c>
      <c r="BA5" s="23">
        <f t="shared" si="7"/>
        <v>0</v>
      </c>
      <c r="BB5" s="23">
        <f t="shared" si="7"/>
        <v>0</v>
      </c>
      <c r="BC5" s="23">
        <f t="shared" si="7"/>
        <v>36.065573770491802</v>
      </c>
      <c r="BD5" s="23">
        <f t="shared" si="7"/>
        <v>22.950819672131146</v>
      </c>
      <c r="BE5" s="24">
        <f t="shared" si="7"/>
        <v>0</v>
      </c>
      <c r="BF5" s="24">
        <f t="shared" si="7"/>
        <v>40.983606557377051</v>
      </c>
      <c r="BG5" s="24">
        <f t="shared" si="7"/>
        <v>0</v>
      </c>
      <c r="BH5" s="24">
        <f t="shared" si="7"/>
        <v>26.229508196721312</v>
      </c>
      <c r="BI5" s="24">
        <f t="shared" si="7"/>
        <v>0</v>
      </c>
      <c r="BJ5" s="24">
        <f t="shared" si="7"/>
        <v>0</v>
      </c>
      <c r="BK5" s="24">
        <f t="shared" si="7"/>
        <v>1.639344262295082</v>
      </c>
      <c r="BL5" s="24">
        <f t="shared" si="7"/>
        <v>29.508196721311474</v>
      </c>
      <c r="BM5" s="24">
        <f t="shared" si="7"/>
        <v>6.557377049180328</v>
      </c>
      <c r="BN5" s="24">
        <f t="shared" si="7"/>
        <v>0</v>
      </c>
      <c r="BO5" s="24">
        <f t="shared" si="7"/>
        <v>6.557377049180328</v>
      </c>
      <c r="BP5" s="24">
        <f t="shared" si="7"/>
        <v>18.333333333333332</v>
      </c>
      <c r="BQ5" s="24">
        <f t="shared" si="7"/>
        <v>0</v>
      </c>
      <c r="BR5" s="24">
        <f t="shared" si="7"/>
        <v>0</v>
      </c>
      <c r="BS5" s="24">
        <f t="shared" si="7"/>
        <v>0</v>
      </c>
      <c r="BT5" s="24">
        <f t="shared" si="7"/>
        <v>0</v>
      </c>
      <c r="BU5" s="35"/>
      <c r="BV5" s="35">
        <v>6.25E-2</v>
      </c>
      <c r="BW5" s="24">
        <f t="shared" ref="BW5:CT5" si="8">AW3+AW4+AW5</f>
        <v>9.8360655737704903</v>
      </c>
      <c r="BX5" s="24">
        <f t="shared" si="8"/>
        <v>21.311475409836067</v>
      </c>
      <c r="BY5" s="23">
        <f t="shared" si="8"/>
        <v>0</v>
      </c>
      <c r="BZ5" s="23">
        <f t="shared" si="8"/>
        <v>0</v>
      </c>
      <c r="CA5" s="23">
        <f t="shared" si="8"/>
        <v>0</v>
      </c>
      <c r="CB5" s="23">
        <f t="shared" si="8"/>
        <v>0</v>
      </c>
      <c r="CC5" s="23">
        <f t="shared" si="8"/>
        <v>36.065573770491802</v>
      </c>
      <c r="CD5" s="23">
        <f t="shared" si="8"/>
        <v>22.950819672131146</v>
      </c>
      <c r="CE5" s="24">
        <f t="shared" si="8"/>
        <v>0</v>
      </c>
      <c r="CF5" s="24">
        <f t="shared" si="8"/>
        <v>40.983606557377051</v>
      </c>
      <c r="CG5" s="24">
        <f t="shared" si="8"/>
        <v>0</v>
      </c>
      <c r="CH5" s="24">
        <f t="shared" si="8"/>
        <v>26.229508196721312</v>
      </c>
      <c r="CI5" s="24">
        <f t="shared" si="8"/>
        <v>0</v>
      </c>
      <c r="CJ5" s="24">
        <f t="shared" si="8"/>
        <v>0</v>
      </c>
      <c r="CK5" s="24">
        <f t="shared" si="8"/>
        <v>1.639344262295082</v>
      </c>
      <c r="CL5" s="24">
        <f t="shared" si="8"/>
        <v>29.508196721311474</v>
      </c>
      <c r="CM5" s="24">
        <f t="shared" si="8"/>
        <v>95.081967213114751</v>
      </c>
      <c r="CN5" s="24">
        <f t="shared" si="8"/>
        <v>0</v>
      </c>
      <c r="CO5" s="24">
        <f t="shared" si="8"/>
        <v>6.557377049180328</v>
      </c>
      <c r="CP5" s="24">
        <f t="shared" si="8"/>
        <v>18.333333333333332</v>
      </c>
      <c r="CQ5" s="24">
        <f t="shared" si="8"/>
        <v>0</v>
      </c>
      <c r="CR5" s="24">
        <f t="shared" si="8"/>
        <v>0</v>
      </c>
      <c r="CS5" s="24">
        <f t="shared" si="8"/>
        <v>0</v>
      </c>
      <c r="CT5" s="24">
        <f t="shared" si="8"/>
        <v>49.180327868852459</v>
      </c>
      <c r="CW5" s="18" t="s">
        <v>39</v>
      </c>
      <c r="CX5" s="16"/>
      <c r="CY5" s="16"/>
      <c r="CZ5" s="16"/>
      <c r="DA5" s="16"/>
      <c r="DB5" s="16"/>
      <c r="DC5" s="16"/>
      <c r="DD5" s="16"/>
      <c r="DE5" s="15"/>
      <c r="DF5" s="15">
        <f>CE13-CE12</f>
        <v>0</v>
      </c>
      <c r="DG5" s="15"/>
      <c r="DH5" s="15"/>
      <c r="DI5" s="15">
        <f>CH11-CH10</f>
        <v>9.8360655737704903</v>
      </c>
      <c r="DJ5" s="15"/>
      <c r="DK5" s="15"/>
      <c r="DL5" s="15"/>
      <c r="DM5" s="15">
        <f>CL10-CL9</f>
        <v>3.2786885245901658</v>
      </c>
      <c r="DN5" s="15">
        <f>CM8-CM5</f>
        <v>0</v>
      </c>
      <c r="DO5" s="15"/>
      <c r="DP5" s="15">
        <f>CO10-CO9</f>
        <v>0</v>
      </c>
      <c r="DQ5" s="15">
        <f>CP8-CP7</f>
        <v>5</v>
      </c>
      <c r="DR5" s="15"/>
      <c r="DS5" s="15"/>
      <c r="DT5" s="15"/>
      <c r="DU5" s="15"/>
      <c r="DV5" s="9"/>
    </row>
    <row r="6" spans="1:127" ht="18.75" x14ac:dyDescent="0.25">
      <c r="B6" s="35" t="s">
        <v>5</v>
      </c>
      <c r="C6" s="35">
        <v>0</v>
      </c>
      <c r="D6" s="35">
        <v>0</v>
      </c>
      <c r="E6" s="35">
        <v>0</v>
      </c>
      <c r="F6" s="35">
        <v>0</v>
      </c>
      <c r="G6" s="35">
        <v>20</v>
      </c>
      <c r="H6" s="35">
        <v>0</v>
      </c>
      <c r="I6" s="35">
        <v>7</v>
      </c>
      <c r="J6" s="35">
        <v>13</v>
      </c>
      <c r="K6" s="35">
        <v>9</v>
      </c>
      <c r="L6" s="35">
        <v>2</v>
      </c>
      <c r="M6" s="35">
        <v>0</v>
      </c>
      <c r="N6" s="35">
        <v>1</v>
      </c>
      <c r="O6" s="35">
        <v>2</v>
      </c>
      <c r="P6" s="35">
        <v>7</v>
      </c>
      <c r="Q6" s="35">
        <v>0</v>
      </c>
      <c r="R6" s="35">
        <v>0</v>
      </c>
      <c r="S6" s="35">
        <v>61</v>
      </c>
      <c r="V6" s="35">
        <v>0.125</v>
      </c>
      <c r="W6" s="2">
        <f>F3</f>
        <v>1</v>
      </c>
      <c r="X6" s="2">
        <f>F4</f>
        <v>0</v>
      </c>
      <c r="Y6" s="35">
        <f>F5</f>
        <v>17</v>
      </c>
      <c r="Z6" s="35">
        <f>F6</f>
        <v>0</v>
      </c>
      <c r="AA6" s="35">
        <f>F7</f>
        <v>0</v>
      </c>
      <c r="AB6" s="35">
        <f>F8</f>
        <v>8</v>
      </c>
      <c r="AC6" s="35">
        <f>F9</f>
        <v>0</v>
      </c>
      <c r="AD6" s="35">
        <f>F10</f>
        <v>0</v>
      </c>
      <c r="AE6" s="2">
        <f>F11</f>
        <v>0</v>
      </c>
      <c r="AF6" s="2">
        <f>F12</f>
        <v>0</v>
      </c>
      <c r="AG6" s="2">
        <f>F13</f>
        <v>0</v>
      </c>
      <c r="AH6" s="2">
        <f>F14</f>
        <v>0</v>
      </c>
      <c r="AI6" s="2">
        <f>F15</f>
        <v>1</v>
      </c>
      <c r="AJ6" s="2">
        <f>F16</f>
        <v>3</v>
      </c>
      <c r="AK6" s="2">
        <f>F17</f>
        <v>14</v>
      </c>
      <c r="AL6" s="2">
        <f>F18</f>
        <v>0</v>
      </c>
      <c r="AM6" s="4">
        <f>F19</f>
        <v>0</v>
      </c>
      <c r="AN6" s="2">
        <f>F20</f>
        <v>0</v>
      </c>
      <c r="AO6" s="2">
        <f>F21</f>
        <v>0</v>
      </c>
      <c r="AP6" s="2">
        <f>F22</f>
        <v>22</v>
      </c>
      <c r="AQ6" s="2">
        <f>F23</f>
        <v>0</v>
      </c>
      <c r="AR6" s="2">
        <f>F24</f>
        <v>0</v>
      </c>
      <c r="AS6" s="2">
        <f>F25</f>
        <v>3</v>
      </c>
      <c r="AT6" s="2">
        <f>F26</f>
        <v>25</v>
      </c>
      <c r="AU6" s="5"/>
      <c r="AV6" s="35">
        <v>0.125</v>
      </c>
      <c r="AW6" s="24">
        <f t="shared" ref="AW6:BT6" si="9">PRODUCT(W6*100*1/W19)</f>
        <v>1.639344262295082</v>
      </c>
      <c r="AX6" s="24">
        <f t="shared" si="9"/>
        <v>0</v>
      </c>
      <c r="AY6" s="23">
        <f t="shared" si="9"/>
        <v>27.868852459016395</v>
      </c>
      <c r="AZ6" s="23">
        <f t="shared" si="9"/>
        <v>0</v>
      </c>
      <c r="BA6" s="23">
        <f t="shared" si="9"/>
        <v>0</v>
      </c>
      <c r="BB6" s="23">
        <f t="shared" si="9"/>
        <v>13.114754098360656</v>
      </c>
      <c r="BC6" s="23">
        <f t="shared" si="9"/>
        <v>0</v>
      </c>
      <c r="BD6" s="23">
        <f t="shared" si="9"/>
        <v>0</v>
      </c>
      <c r="BE6" s="24">
        <f t="shared" si="9"/>
        <v>0</v>
      </c>
      <c r="BF6" s="24">
        <f t="shared" si="9"/>
        <v>0</v>
      </c>
      <c r="BG6" s="24">
        <f t="shared" si="9"/>
        <v>0</v>
      </c>
      <c r="BH6" s="24">
        <f t="shared" si="9"/>
        <v>0</v>
      </c>
      <c r="BI6" s="24">
        <f t="shared" si="9"/>
        <v>1.639344262295082</v>
      </c>
      <c r="BJ6" s="24">
        <f t="shared" si="9"/>
        <v>4.918032786885246</v>
      </c>
      <c r="BK6" s="24">
        <f t="shared" si="9"/>
        <v>22.950819672131146</v>
      </c>
      <c r="BL6" s="24">
        <f t="shared" si="9"/>
        <v>0</v>
      </c>
      <c r="BM6" s="25">
        <f t="shared" si="9"/>
        <v>0</v>
      </c>
      <c r="BN6" s="24">
        <f t="shared" si="9"/>
        <v>0</v>
      </c>
      <c r="BO6" s="24">
        <f t="shared" si="9"/>
        <v>0</v>
      </c>
      <c r="BP6" s="24">
        <f t="shared" si="9"/>
        <v>36.666666666666664</v>
      </c>
      <c r="BQ6" s="24">
        <f t="shared" si="9"/>
        <v>0</v>
      </c>
      <c r="BR6" s="24">
        <f t="shared" si="9"/>
        <v>0</v>
      </c>
      <c r="BS6" s="24">
        <f t="shared" si="9"/>
        <v>4.918032786885246</v>
      </c>
      <c r="BT6" s="24">
        <f t="shared" si="9"/>
        <v>40.983606557377051</v>
      </c>
      <c r="BU6" s="35"/>
      <c r="BV6" s="35">
        <v>0.125</v>
      </c>
      <c r="BW6" s="24">
        <f t="shared" ref="BW6:CM6" si="10">AW3+AW4+AW5+AW6</f>
        <v>11.475409836065573</v>
      </c>
      <c r="BX6" s="24">
        <f t="shared" si="10"/>
        <v>21.311475409836067</v>
      </c>
      <c r="BY6" s="23">
        <f t="shared" si="10"/>
        <v>27.868852459016395</v>
      </c>
      <c r="BZ6" s="23">
        <f t="shared" si="10"/>
        <v>0</v>
      </c>
      <c r="CA6" s="23">
        <f t="shared" si="10"/>
        <v>0</v>
      </c>
      <c r="CB6" s="23">
        <f t="shared" si="10"/>
        <v>13.114754098360656</v>
      </c>
      <c r="CC6" s="23">
        <f t="shared" si="10"/>
        <v>36.065573770491802</v>
      </c>
      <c r="CD6" s="23">
        <f t="shared" si="10"/>
        <v>22.950819672131146</v>
      </c>
      <c r="CE6" s="24">
        <f t="shared" si="10"/>
        <v>0</v>
      </c>
      <c r="CF6" s="24">
        <f t="shared" si="10"/>
        <v>40.983606557377051</v>
      </c>
      <c r="CG6" s="24">
        <f t="shared" si="10"/>
        <v>0</v>
      </c>
      <c r="CH6" s="24">
        <f t="shared" si="10"/>
        <v>26.229508196721312</v>
      </c>
      <c r="CI6" s="24">
        <f t="shared" si="10"/>
        <v>1.639344262295082</v>
      </c>
      <c r="CJ6" s="24">
        <f t="shared" si="10"/>
        <v>4.918032786885246</v>
      </c>
      <c r="CK6" s="24">
        <f t="shared" si="10"/>
        <v>24.590163934426229</v>
      </c>
      <c r="CL6" s="24">
        <f t="shared" si="10"/>
        <v>29.508196721311474</v>
      </c>
      <c r="CM6" s="25">
        <f t="shared" si="10"/>
        <v>95.081967213114751</v>
      </c>
      <c r="CN6" s="24">
        <f>BN4+BN5+BN6</f>
        <v>0</v>
      </c>
      <c r="CO6" s="24">
        <f t="shared" ref="CO6:CT6" si="11">BO3+BO4+BO5+BO6</f>
        <v>6.557377049180328</v>
      </c>
      <c r="CP6" s="24">
        <f t="shared" si="11"/>
        <v>55</v>
      </c>
      <c r="CQ6" s="24">
        <f t="shared" si="11"/>
        <v>0</v>
      </c>
      <c r="CR6" s="24">
        <f t="shared" si="11"/>
        <v>0</v>
      </c>
      <c r="CS6" s="24">
        <f t="shared" si="11"/>
        <v>4.918032786885246</v>
      </c>
      <c r="CT6" s="24">
        <f t="shared" si="11"/>
        <v>90.163934426229503</v>
      </c>
      <c r="CW6" s="18" t="s">
        <v>40</v>
      </c>
      <c r="CX6" s="16"/>
      <c r="CY6" s="16">
        <f>BX18-BX7</f>
        <v>77.049180327868854</v>
      </c>
      <c r="CZ6" s="16"/>
      <c r="DA6" s="16"/>
      <c r="DB6" s="16"/>
      <c r="DC6" s="16"/>
      <c r="DD6" s="16"/>
      <c r="DE6" s="15"/>
      <c r="DF6" s="15">
        <f>CE18-CE13</f>
        <v>13.114754098360663</v>
      </c>
      <c r="DG6" s="15">
        <f>CF18-CF9</f>
        <v>50.819672131147549</v>
      </c>
      <c r="DH6" s="15">
        <f>CG18-CG14</f>
        <v>13.114754098360649</v>
      </c>
      <c r="DI6" s="15">
        <f>CH18-CH11</f>
        <v>49.180327868852459</v>
      </c>
      <c r="DJ6" s="15">
        <f>CI18-CI9</f>
        <v>72.131147540983605</v>
      </c>
      <c r="DK6" s="15">
        <f>CJ18-CJ9</f>
        <v>72.131147540983605</v>
      </c>
      <c r="DL6" s="15">
        <f>CK18-CK7</f>
        <v>72.131147540983605</v>
      </c>
      <c r="DM6" s="15">
        <f>CL18-CL10</f>
        <v>16.393442622950829</v>
      </c>
      <c r="DN6" s="15">
        <f>CM18-CM8</f>
        <v>4.9180327868852487</v>
      </c>
      <c r="DO6" s="15">
        <f>CN18-CN9</f>
        <v>0</v>
      </c>
      <c r="DP6" s="15">
        <f>CO18-CO10</f>
        <v>57.377049180327866</v>
      </c>
      <c r="DQ6" s="15">
        <f>CP18-CP8</f>
        <v>36.666666666666664</v>
      </c>
      <c r="DR6" s="15">
        <f>CQ18-CQ11</f>
        <v>0</v>
      </c>
      <c r="DS6" s="15">
        <f>CR18-CR11</f>
        <v>0</v>
      </c>
      <c r="DT6" s="15">
        <f>CS18-CS11</f>
        <v>0</v>
      </c>
      <c r="DU6" s="15">
        <f>CT18-CT8</f>
        <v>0</v>
      </c>
      <c r="DV6" s="9"/>
    </row>
    <row r="7" spans="1:127" x14ac:dyDescent="0.25">
      <c r="B7" s="35" t="s">
        <v>7</v>
      </c>
      <c r="C7" s="35">
        <v>0</v>
      </c>
      <c r="D7" s="35">
        <v>0</v>
      </c>
      <c r="E7" s="35">
        <v>0</v>
      </c>
      <c r="F7" s="35">
        <v>0</v>
      </c>
      <c r="G7" s="35">
        <v>2</v>
      </c>
      <c r="H7" s="35">
        <v>8</v>
      </c>
      <c r="I7" s="35">
        <v>4</v>
      </c>
      <c r="J7" s="35">
        <v>1</v>
      </c>
      <c r="K7" s="35">
        <v>7</v>
      </c>
      <c r="L7" s="35">
        <v>7</v>
      </c>
      <c r="M7" s="35">
        <v>32</v>
      </c>
      <c r="N7" s="35">
        <v>0</v>
      </c>
      <c r="O7" s="35">
        <v>0</v>
      </c>
      <c r="P7" s="35">
        <v>0</v>
      </c>
      <c r="Q7" s="35">
        <v>0</v>
      </c>
      <c r="R7" s="35">
        <v>0</v>
      </c>
      <c r="S7" s="35">
        <v>61</v>
      </c>
      <c r="V7" s="35">
        <v>0.25</v>
      </c>
      <c r="W7" s="3">
        <f>G3</f>
        <v>1</v>
      </c>
      <c r="X7" s="2">
        <f>G4</f>
        <v>1</v>
      </c>
      <c r="Y7" s="35">
        <f>G5</f>
        <v>0</v>
      </c>
      <c r="Z7" s="35">
        <f>G6</f>
        <v>20</v>
      </c>
      <c r="AA7" s="35">
        <f>G7</f>
        <v>2</v>
      </c>
      <c r="AB7" s="35">
        <f>G8</f>
        <v>0</v>
      </c>
      <c r="AC7" s="35">
        <f>G9</f>
        <v>2</v>
      </c>
      <c r="AD7" s="35">
        <f>G10</f>
        <v>1</v>
      </c>
      <c r="AE7" s="2">
        <f>G11</f>
        <v>12</v>
      </c>
      <c r="AF7" s="2">
        <f>G12</f>
        <v>2</v>
      </c>
      <c r="AG7" s="2">
        <f>G13</f>
        <v>0</v>
      </c>
      <c r="AH7" s="2">
        <f>G14</f>
        <v>3</v>
      </c>
      <c r="AI7" s="2">
        <f>G15</f>
        <v>11</v>
      </c>
      <c r="AJ7" s="2">
        <f>G16</f>
        <v>13</v>
      </c>
      <c r="AK7" s="2">
        <f>G17</f>
        <v>2</v>
      </c>
      <c r="AL7" s="2">
        <f>G18</f>
        <v>3</v>
      </c>
      <c r="AM7" s="4">
        <f>G19</f>
        <v>0</v>
      </c>
      <c r="AN7" s="2">
        <f>G20</f>
        <v>0</v>
      </c>
      <c r="AO7" s="2">
        <f>G21</f>
        <v>19</v>
      </c>
      <c r="AP7" s="2">
        <f>G22</f>
        <v>2</v>
      </c>
      <c r="AQ7" s="2">
        <f>G23</f>
        <v>1</v>
      </c>
      <c r="AR7" s="2">
        <f>G24</f>
        <v>0</v>
      </c>
      <c r="AS7" s="2">
        <f>G25</f>
        <v>0</v>
      </c>
      <c r="AT7" s="2">
        <f>G26</f>
        <v>6</v>
      </c>
      <c r="AU7" s="5"/>
      <c r="AV7" s="35">
        <v>0.25</v>
      </c>
      <c r="AW7" s="26">
        <f t="shared" ref="AW7:BT7" si="12">PRODUCT(W7*100*1/W19)</f>
        <v>1.639344262295082</v>
      </c>
      <c r="AX7" s="24">
        <f t="shared" si="12"/>
        <v>1.639344262295082</v>
      </c>
      <c r="AY7" s="23">
        <f t="shared" si="12"/>
        <v>0</v>
      </c>
      <c r="AZ7" s="23">
        <f t="shared" si="12"/>
        <v>32.786885245901637</v>
      </c>
      <c r="BA7" s="23">
        <f t="shared" si="12"/>
        <v>3.278688524590164</v>
      </c>
      <c r="BB7" s="23">
        <f t="shared" si="12"/>
        <v>0</v>
      </c>
      <c r="BC7" s="23">
        <f t="shared" si="12"/>
        <v>3.278688524590164</v>
      </c>
      <c r="BD7" s="23">
        <f t="shared" si="12"/>
        <v>1.639344262295082</v>
      </c>
      <c r="BE7" s="24">
        <f t="shared" si="12"/>
        <v>19.672131147540984</v>
      </c>
      <c r="BF7" s="24">
        <f t="shared" si="12"/>
        <v>3.278688524590164</v>
      </c>
      <c r="BG7" s="24">
        <f t="shared" si="12"/>
        <v>0</v>
      </c>
      <c r="BH7" s="24">
        <f t="shared" si="12"/>
        <v>4.918032786885246</v>
      </c>
      <c r="BI7" s="24">
        <f t="shared" si="12"/>
        <v>18.032786885245901</v>
      </c>
      <c r="BJ7" s="24">
        <f t="shared" si="12"/>
        <v>21.311475409836067</v>
      </c>
      <c r="BK7" s="24">
        <f t="shared" si="12"/>
        <v>3.278688524590164</v>
      </c>
      <c r="BL7" s="24">
        <f t="shared" si="12"/>
        <v>4.918032786885246</v>
      </c>
      <c r="BM7" s="25">
        <f t="shared" si="12"/>
        <v>0</v>
      </c>
      <c r="BN7" s="24">
        <f t="shared" si="12"/>
        <v>0</v>
      </c>
      <c r="BO7" s="24">
        <f t="shared" si="12"/>
        <v>31.147540983606557</v>
      </c>
      <c r="BP7" s="24">
        <f t="shared" si="12"/>
        <v>3.3333333333333335</v>
      </c>
      <c r="BQ7" s="24">
        <f t="shared" si="12"/>
        <v>1.639344262295082</v>
      </c>
      <c r="BR7" s="24">
        <f t="shared" si="12"/>
        <v>0</v>
      </c>
      <c r="BS7" s="24">
        <f t="shared" si="12"/>
        <v>0</v>
      </c>
      <c r="BT7" s="24">
        <f t="shared" si="12"/>
        <v>9.8360655737704921</v>
      </c>
      <c r="BU7" s="35"/>
      <c r="BV7" s="35">
        <v>0.25</v>
      </c>
      <c r="BW7" s="26">
        <f t="shared" ref="BW7:CT7" si="13">AW3+AW4+AW5+AW6+AW7</f>
        <v>13.114754098360656</v>
      </c>
      <c r="BX7" s="24">
        <f t="shared" si="13"/>
        <v>22.95081967213115</v>
      </c>
      <c r="BY7" s="23">
        <f t="shared" si="13"/>
        <v>27.868852459016395</v>
      </c>
      <c r="BZ7" s="23">
        <f t="shared" si="13"/>
        <v>32.786885245901637</v>
      </c>
      <c r="CA7" s="23">
        <f t="shared" si="13"/>
        <v>3.278688524590164</v>
      </c>
      <c r="CB7" s="23">
        <f t="shared" si="13"/>
        <v>13.114754098360656</v>
      </c>
      <c r="CC7" s="23">
        <f t="shared" si="13"/>
        <v>39.344262295081968</v>
      </c>
      <c r="CD7" s="23">
        <f t="shared" si="13"/>
        <v>24.590163934426229</v>
      </c>
      <c r="CE7" s="24">
        <f t="shared" si="13"/>
        <v>19.672131147540984</v>
      </c>
      <c r="CF7" s="24">
        <f t="shared" si="13"/>
        <v>44.262295081967217</v>
      </c>
      <c r="CG7" s="24">
        <f t="shared" si="13"/>
        <v>0</v>
      </c>
      <c r="CH7" s="24">
        <f t="shared" si="13"/>
        <v>31.147540983606557</v>
      </c>
      <c r="CI7" s="24">
        <f t="shared" si="13"/>
        <v>19.672131147540984</v>
      </c>
      <c r="CJ7" s="24">
        <f t="shared" si="13"/>
        <v>26.229508196721312</v>
      </c>
      <c r="CK7" s="24">
        <f t="shared" si="13"/>
        <v>27.868852459016395</v>
      </c>
      <c r="CL7" s="24">
        <f t="shared" si="13"/>
        <v>34.42622950819672</v>
      </c>
      <c r="CM7" s="25">
        <f t="shared" si="13"/>
        <v>95.081967213114751</v>
      </c>
      <c r="CN7" s="24">
        <f t="shared" si="13"/>
        <v>0</v>
      </c>
      <c r="CO7" s="24">
        <f t="shared" si="13"/>
        <v>37.704918032786885</v>
      </c>
      <c r="CP7" s="24">
        <f t="shared" si="13"/>
        <v>58.333333333333336</v>
      </c>
      <c r="CQ7" s="24">
        <f t="shared" si="13"/>
        <v>1.639344262295082</v>
      </c>
      <c r="CR7" s="24">
        <f t="shared" si="13"/>
        <v>0</v>
      </c>
      <c r="CS7" s="24">
        <f t="shared" si="13"/>
        <v>4.918032786885246</v>
      </c>
      <c r="CT7" s="24">
        <f t="shared" si="13"/>
        <v>100</v>
      </c>
      <c r="CW7" s="22"/>
      <c r="CX7" s="22"/>
      <c r="CY7" s="22"/>
      <c r="CZ7" s="22"/>
      <c r="DA7" s="22"/>
      <c r="DB7" s="22"/>
      <c r="DC7" s="22"/>
      <c r="DD7" s="22"/>
      <c r="DE7" s="22"/>
      <c r="DF7" s="22"/>
      <c r="DG7" s="22"/>
      <c r="DH7" s="22"/>
      <c r="DI7" s="22"/>
      <c r="DJ7" s="22"/>
      <c r="DK7" s="22"/>
      <c r="DL7" s="22"/>
      <c r="DM7" s="22"/>
      <c r="DN7" s="22"/>
      <c r="DO7" s="22"/>
      <c r="DP7" s="22"/>
      <c r="DQ7" s="22"/>
      <c r="DR7" s="22"/>
      <c r="DS7" s="22"/>
      <c r="DT7" s="22"/>
      <c r="DU7" s="9"/>
    </row>
    <row r="8" spans="1:127" x14ac:dyDescent="0.25">
      <c r="B8" s="35" t="s">
        <v>9</v>
      </c>
      <c r="C8" s="35">
        <v>0</v>
      </c>
      <c r="D8" s="35">
        <v>0</v>
      </c>
      <c r="E8" s="35">
        <v>0</v>
      </c>
      <c r="F8" s="35">
        <v>8</v>
      </c>
      <c r="G8" s="35">
        <v>0</v>
      </c>
      <c r="H8" s="35">
        <v>5</v>
      </c>
      <c r="I8" s="35">
        <v>2</v>
      </c>
      <c r="J8" s="35">
        <v>8</v>
      </c>
      <c r="K8" s="35">
        <v>2</v>
      </c>
      <c r="L8" s="35">
        <v>12</v>
      </c>
      <c r="M8" s="35">
        <v>8</v>
      </c>
      <c r="N8" s="35">
        <v>3</v>
      </c>
      <c r="O8" s="35">
        <v>13</v>
      </c>
      <c r="P8" s="35">
        <v>0</v>
      </c>
      <c r="Q8" s="35">
        <v>0</v>
      </c>
      <c r="R8" s="35">
        <v>0</v>
      </c>
      <c r="S8" s="35">
        <v>61</v>
      </c>
      <c r="V8" s="35">
        <v>0.5</v>
      </c>
      <c r="W8" s="3">
        <f>H3</f>
        <v>2</v>
      </c>
      <c r="X8" s="3">
        <f>H4</f>
        <v>0</v>
      </c>
      <c r="Y8" s="35">
        <f>H5</f>
        <v>5</v>
      </c>
      <c r="Z8" s="35">
        <f>H6</f>
        <v>0</v>
      </c>
      <c r="AA8" s="35">
        <f>H7</f>
        <v>8</v>
      </c>
      <c r="AB8" s="35">
        <f>H8</f>
        <v>5</v>
      </c>
      <c r="AC8" s="35">
        <f>H9</f>
        <v>9</v>
      </c>
      <c r="AD8" s="35">
        <f>H10</f>
        <v>3</v>
      </c>
      <c r="AE8" s="2">
        <f>H11</f>
        <v>0</v>
      </c>
      <c r="AF8" s="2">
        <f>H12</f>
        <v>1</v>
      </c>
      <c r="AG8" s="2">
        <f>H13</f>
        <v>22</v>
      </c>
      <c r="AH8" s="2">
        <f>H14</f>
        <v>2</v>
      </c>
      <c r="AI8" s="2">
        <f>H15</f>
        <v>4</v>
      </c>
      <c r="AJ8" s="2">
        <f>H16</f>
        <v>1</v>
      </c>
      <c r="AK8" s="3">
        <f>H17</f>
        <v>6</v>
      </c>
      <c r="AL8" s="2">
        <f>H18</f>
        <v>13</v>
      </c>
      <c r="AM8" s="4">
        <f>H19</f>
        <v>0</v>
      </c>
      <c r="AN8" s="2">
        <f>H20</f>
        <v>37</v>
      </c>
      <c r="AO8" s="2">
        <f>H21</f>
        <v>3</v>
      </c>
      <c r="AP8" s="4">
        <f>H22</f>
        <v>3</v>
      </c>
      <c r="AQ8" s="2">
        <f>H23</f>
        <v>42</v>
      </c>
      <c r="AR8" s="2">
        <f>H24</f>
        <v>0</v>
      </c>
      <c r="AS8" s="2">
        <f>H25</f>
        <v>12</v>
      </c>
      <c r="AT8" s="2">
        <f>H26</f>
        <v>0</v>
      </c>
      <c r="AU8" s="5"/>
      <c r="AV8" s="35">
        <v>0.5</v>
      </c>
      <c r="AW8" s="26">
        <f t="shared" ref="AW8:BT8" si="14">PRODUCT(W8*100*1/W19)</f>
        <v>3.278688524590164</v>
      </c>
      <c r="AX8" s="26">
        <f t="shared" si="14"/>
        <v>0</v>
      </c>
      <c r="AY8" s="23">
        <f t="shared" si="14"/>
        <v>8.1967213114754092</v>
      </c>
      <c r="AZ8" s="23">
        <f t="shared" si="14"/>
        <v>0</v>
      </c>
      <c r="BA8" s="23">
        <f t="shared" si="14"/>
        <v>13.114754098360656</v>
      </c>
      <c r="BB8" s="23">
        <f t="shared" si="14"/>
        <v>8.1967213114754092</v>
      </c>
      <c r="BC8" s="23">
        <f t="shared" si="14"/>
        <v>14.754098360655737</v>
      </c>
      <c r="BD8" s="23">
        <f t="shared" si="14"/>
        <v>4.918032786885246</v>
      </c>
      <c r="BE8" s="24">
        <f t="shared" si="14"/>
        <v>0</v>
      </c>
      <c r="BF8" s="24">
        <f t="shared" si="14"/>
        <v>1.639344262295082</v>
      </c>
      <c r="BG8" s="24">
        <f t="shared" si="14"/>
        <v>36.065573770491802</v>
      </c>
      <c r="BH8" s="24">
        <f t="shared" si="14"/>
        <v>3.278688524590164</v>
      </c>
      <c r="BI8" s="24">
        <f t="shared" si="14"/>
        <v>6.557377049180328</v>
      </c>
      <c r="BJ8" s="24">
        <f t="shared" si="14"/>
        <v>1.639344262295082</v>
      </c>
      <c r="BK8" s="26">
        <f t="shared" si="14"/>
        <v>9.8360655737704921</v>
      </c>
      <c r="BL8" s="24">
        <f t="shared" si="14"/>
        <v>21.311475409836067</v>
      </c>
      <c r="BM8" s="25">
        <f t="shared" si="14"/>
        <v>0</v>
      </c>
      <c r="BN8" s="24">
        <f t="shared" si="14"/>
        <v>60.655737704918032</v>
      </c>
      <c r="BO8" s="24">
        <f t="shared" si="14"/>
        <v>4.918032786885246</v>
      </c>
      <c r="BP8" s="25">
        <f t="shared" si="14"/>
        <v>5</v>
      </c>
      <c r="BQ8" s="24">
        <f t="shared" si="14"/>
        <v>68.852459016393439</v>
      </c>
      <c r="BR8" s="24">
        <f t="shared" si="14"/>
        <v>0</v>
      </c>
      <c r="BS8" s="24">
        <f t="shared" si="14"/>
        <v>19.672131147540984</v>
      </c>
      <c r="BT8" s="24">
        <f t="shared" si="14"/>
        <v>0</v>
      </c>
      <c r="BU8" s="35"/>
      <c r="BV8" s="35">
        <v>0.5</v>
      </c>
      <c r="BW8" s="26">
        <f t="shared" ref="BW8:CT8" si="15">AW3+AW4+AW5+AW6+AW7+AW8</f>
        <v>16.393442622950822</v>
      </c>
      <c r="BX8" s="26">
        <f t="shared" si="15"/>
        <v>22.95081967213115</v>
      </c>
      <c r="BY8" s="23">
        <f t="shared" si="15"/>
        <v>36.065573770491802</v>
      </c>
      <c r="BZ8" s="23">
        <f t="shared" si="15"/>
        <v>32.786885245901637</v>
      </c>
      <c r="CA8" s="23">
        <f t="shared" si="15"/>
        <v>16.393442622950822</v>
      </c>
      <c r="CB8" s="23">
        <f t="shared" si="15"/>
        <v>21.311475409836063</v>
      </c>
      <c r="CC8" s="23">
        <f t="shared" si="15"/>
        <v>54.098360655737707</v>
      </c>
      <c r="CD8" s="23">
        <f t="shared" si="15"/>
        <v>29.508196721311474</v>
      </c>
      <c r="CE8" s="24">
        <f t="shared" si="15"/>
        <v>19.672131147540984</v>
      </c>
      <c r="CF8" s="24">
        <f t="shared" si="15"/>
        <v>45.9016393442623</v>
      </c>
      <c r="CG8" s="24">
        <f t="shared" si="15"/>
        <v>36.065573770491802</v>
      </c>
      <c r="CH8" s="24">
        <f t="shared" si="15"/>
        <v>34.42622950819672</v>
      </c>
      <c r="CI8" s="24">
        <f t="shared" si="15"/>
        <v>26.229508196721312</v>
      </c>
      <c r="CJ8" s="24">
        <f t="shared" si="15"/>
        <v>27.868852459016395</v>
      </c>
      <c r="CK8" s="26">
        <f t="shared" si="15"/>
        <v>37.704918032786885</v>
      </c>
      <c r="CL8" s="24">
        <f t="shared" si="15"/>
        <v>55.73770491803279</v>
      </c>
      <c r="CM8" s="25">
        <f t="shared" si="15"/>
        <v>95.081967213114751</v>
      </c>
      <c r="CN8" s="24">
        <f t="shared" si="15"/>
        <v>60.655737704918032</v>
      </c>
      <c r="CO8" s="24">
        <f t="shared" si="15"/>
        <v>42.622950819672134</v>
      </c>
      <c r="CP8" s="25">
        <f t="shared" si="15"/>
        <v>63.333333333333336</v>
      </c>
      <c r="CQ8" s="24">
        <f t="shared" si="15"/>
        <v>70.491803278688522</v>
      </c>
      <c r="CR8" s="24">
        <f t="shared" si="15"/>
        <v>0</v>
      </c>
      <c r="CS8" s="24">
        <f t="shared" si="15"/>
        <v>24.590163934426229</v>
      </c>
      <c r="CT8" s="24">
        <f t="shared" si="15"/>
        <v>100</v>
      </c>
      <c r="CW8" s="9"/>
      <c r="CX8" s="9"/>
      <c r="CY8" s="9" t="str">
        <f>A1</f>
        <v xml:space="preserve">Staphylococcus epidermidis  </v>
      </c>
      <c r="CZ8" s="9"/>
      <c r="DA8" s="9"/>
      <c r="DB8" s="9"/>
      <c r="DC8" s="9"/>
      <c r="DD8" s="9"/>
      <c r="DE8" s="9"/>
      <c r="DF8" s="9"/>
      <c r="DG8" s="9"/>
      <c r="DH8" s="9"/>
      <c r="DI8" s="9"/>
      <c r="DJ8" s="9"/>
      <c r="DK8" s="9"/>
      <c r="DL8" s="9"/>
      <c r="DM8" s="9"/>
      <c r="DN8" s="9"/>
      <c r="DO8" s="9"/>
      <c r="DP8" s="9"/>
      <c r="DQ8" s="9"/>
      <c r="DR8" s="9"/>
      <c r="DS8" s="9"/>
      <c r="DT8" s="9"/>
      <c r="DU8" s="9"/>
    </row>
    <row r="9" spans="1:127" x14ac:dyDescent="0.25">
      <c r="B9" s="35" t="s">
        <v>10</v>
      </c>
      <c r="C9" s="35">
        <v>0</v>
      </c>
      <c r="D9" s="35">
        <v>0</v>
      </c>
      <c r="E9" s="35">
        <v>22</v>
      </c>
      <c r="F9" s="35">
        <v>0</v>
      </c>
      <c r="G9" s="35">
        <v>2</v>
      </c>
      <c r="H9" s="35">
        <v>9</v>
      </c>
      <c r="I9" s="35">
        <v>5</v>
      </c>
      <c r="J9" s="35">
        <v>5</v>
      </c>
      <c r="K9" s="35">
        <v>4</v>
      </c>
      <c r="L9" s="35">
        <v>1</v>
      </c>
      <c r="M9" s="35">
        <v>7</v>
      </c>
      <c r="N9" s="35">
        <v>6</v>
      </c>
      <c r="O9" s="35">
        <v>0</v>
      </c>
      <c r="P9" s="35">
        <v>0</v>
      </c>
      <c r="Q9" s="35">
        <v>0</v>
      </c>
      <c r="R9" s="35">
        <v>0</v>
      </c>
      <c r="S9" s="35">
        <v>61</v>
      </c>
      <c r="V9" s="35">
        <v>1</v>
      </c>
      <c r="W9" s="3">
        <f>I3</f>
        <v>1</v>
      </c>
      <c r="X9" s="3">
        <f>I4</f>
        <v>5</v>
      </c>
      <c r="Y9" s="35">
        <f>I5</f>
        <v>7</v>
      </c>
      <c r="Z9" s="35">
        <f>I6</f>
        <v>7</v>
      </c>
      <c r="AA9" s="35">
        <f>I7</f>
        <v>4</v>
      </c>
      <c r="AB9" s="35">
        <f>I8</f>
        <v>2</v>
      </c>
      <c r="AC9" s="35">
        <f>I9</f>
        <v>5</v>
      </c>
      <c r="AD9" s="35">
        <f>I10</f>
        <v>5</v>
      </c>
      <c r="AE9" s="2">
        <f>I11</f>
        <v>20</v>
      </c>
      <c r="AF9" s="2">
        <f>I12</f>
        <v>2</v>
      </c>
      <c r="AG9" s="2">
        <f>I13</f>
        <v>0</v>
      </c>
      <c r="AH9" s="2">
        <f>I14</f>
        <v>1</v>
      </c>
      <c r="AI9" s="2">
        <f>I15</f>
        <v>1</v>
      </c>
      <c r="AJ9" s="2">
        <f>I16</f>
        <v>0</v>
      </c>
      <c r="AK9" s="3">
        <f>I17</f>
        <v>17</v>
      </c>
      <c r="AL9" s="2">
        <f>I18</f>
        <v>15</v>
      </c>
      <c r="AM9" s="3">
        <f>I19</f>
        <v>0</v>
      </c>
      <c r="AN9" s="2">
        <f>I20</f>
        <v>24</v>
      </c>
      <c r="AO9" s="2">
        <f>I21</f>
        <v>0</v>
      </c>
      <c r="AP9" s="3">
        <f>I22</f>
        <v>2</v>
      </c>
      <c r="AQ9" s="2">
        <f>I23</f>
        <v>17</v>
      </c>
      <c r="AR9" s="2">
        <f>I24</f>
        <v>33</v>
      </c>
      <c r="AS9" s="2">
        <f>I25</f>
        <v>18</v>
      </c>
      <c r="AT9" s="3">
        <f>I26</f>
        <v>0</v>
      </c>
      <c r="AU9" s="5"/>
      <c r="AV9" s="35">
        <v>1</v>
      </c>
      <c r="AW9" s="26">
        <f t="shared" ref="AW9:BT9" si="16">PRODUCT(W9*100*1/W19)</f>
        <v>1.639344262295082</v>
      </c>
      <c r="AX9" s="26">
        <f t="shared" si="16"/>
        <v>8.1967213114754092</v>
      </c>
      <c r="AY9" s="23">
        <f t="shared" si="16"/>
        <v>11.475409836065573</v>
      </c>
      <c r="AZ9" s="23">
        <f t="shared" si="16"/>
        <v>11.475409836065573</v>
      </c>
      <c r="BA9" s="23">
        <f t="shared" si="16"/>
        <v>6.557377049180328</v>
      </c>
      <c r="BB9" s="23">
        <f t="shared" si="16"/>
        <v>3.278688524590164</v>
      </c>
      <c r="BC9" s="23">
        <f t="shared" si="16"/>
        <v>8.1967213114754092</v>
      </c>
      <c r="BD9" s="23">
        <f t="shared" si="16"/>
        <v>8.1967213114754092</v>
      </c>
      <c r="BE9" s="24">
        <f t="shared" si="16"/>
        <v>32.786885245901637</v>
      </c>
      <c r="BF9" s="24">
        <f t="shared" si="16"/>
        <v>3.278688524590164</v>
      </c>
      <c r="BG9" s="24">
        <f t="shared" si="16"/>
        <v>0</v>
      </c>
      <c r="BH9" s="24">
        <f t="shared" si="16"/>
        <v>1.639344262295082</v>
      </c>
      <c r="BI9" s="24">
        <f t="shared" si="16"/>
        <v>1.639344262295082</v>
      </c>
      <c r="BJ9" s="24">
        <f t="shared" si="16"/>
        <v>0</v>
      </c>
      <c r="BK9" s="26">
        <f t="shared" si="16"/>
        <v>27.868852459016395</v>
      </c>
      <c r="BL9" s="24">
        <f t="shared" si="16"/>
        <v>24.590163934426229</v>
      </c>
      <c r="BM9" s="26">
        <f t="shared" si="16"/>
        <v>0</v>
      </c>
      <c r="BN9" s="24">
        <f t="shared" si="16"/>
        <v>39.344262295081968</v>
      </c>
      <c r="BO9" s="24">
        <f t="shared" si="16"/>
        <v>0</v>
      </c>
      <c r="BP9" s="26">
        <f t="shared" si="16"/>
        <v>3.3333333333333335</v>
      </c>
      <c r="BQ9" s="24">
        <f t="shared" si="16"/>
        <v>27.868852459016395</v>
      </c>
      <c r="BR9" s="24">
        <f t="shared" si="16"/>
        <v>54.098360655737707</v>
      </c>
      <c r="BS9" s="24">
        <f t="shared" si="16"/>
        <v>29.508196721311474</v>
      </c>
      <c r="BT9" s="26">
        <f t="shared" si="16"/>
        <v>0</v>
      </c>
      <c r="BU9" s="35"/>
      <c r="BV9" s="35">
        <v>1</v>
      </c>
      <c r="BW9" s="26">
        <f t="shared" ref="BW9:CT9" si="17">AW3+AW4+AW5+AW6+AW7+AW8+AW9</f>
        <v>18.032786885245905</v>
      </c>
      <c r="BX9" s="26">
        <f t="shared" si="17"/>
        <v>31.147540983606561</v>
      </c>
      <c r="BY9" s="23">
        <f t="shared" si="17"/>
        <v>47.540983606557376</v>
      </c>
      <c r="BZ9" s="23">
        <f t="shared" si="17"/>
        <v>44.26229508196721</v>
      </c>
      <c r="CA9" s="23">
        <f t="shared" si="17"/>
        <v>22.95081967213115</v>
      </c>
      <c r="CB9" s="23">
        <f t="shared" si="17"/>
        <v>24.590163934426229</v>
      </c>
      <c r="CC9" s="23">
        <f t="shared" si="17"/>
        <v>62.295081967213115</v>
      </c>
      <c r="CD9" s="23">
        <f t="shared" si="17"/>
        <v>37.704918032786885</v>
      </c>
      <c r="CE9" s="24">
        <f t="shared" si="17"/>
        <v>52.459016393442624</v>
      </c>
      <c r="CF9" s="24">
        <f t="shared" si="17"/>
        <v>49.180327868852466</v>
      </c>
      <c r="CG9" s="24">
        <f t="shared" si="17"/>
        <v>36.065573770491802</v>
      </c>
      <c r="CH9" s="24">
        <f t="shared" si="17"/>
        <v>36.065573770491802</v>
      </c>
      <c r="CI9" s="24">
        <f t="shared" si="17"/>
        <v>27.868852459016395</v>
      </c>
      <c r="CJ9" s="24">
        <f t="shared" si="17"/>
        <v>27.868852459016395</v>
      </c>
      <c r="CK9" s="26">
        <f t="shared" si="17"/>
        <v>65.573770491803288</v>
      </c>
      <c r="CL9" s="24">
        <f t="shared" si="17"/>
        <v>80.327868852459019</v>
      </c>
      <c r="CM9" s="26">
        <f t="shared" si="17"/>
        <v>95.081967213114751</v>
      </c>
      <c r="CN9" s="24">
        <f t="shared" si="17"/>
        <v>100</v>
      </c>
      <c r="CO9" s="24">
        <f t="shared" si="17"/>
        <v>42.622950819672134</v>
      </c>
      <c r="CP9" s="26">
        <f t="shared" si="17"/>
        <v>66.666666666666671</v>
      </c>
      <c r="CQ9" s="24">
        <f t="shared" si="17"/>
        <v>98.360655737704917</v>
      </c>
      <c r="CR9" s="24">
        <f t="shared" si="17"/>
        <v>54.098360655737707</v>
      </c>
      <c r="CS9" s="24">
        <f t="shared" si="17"/>
        <v>54.098360655737707</v>
      </c>
      <c r="CT9" s="26">
        <f t="shared" si="17"/>
        <v>100</v>
      </c>
      <c r="CW9" s="9"/>
      <c r="CX9" s="9"/>
      <c r="CY9" s="9"/>
      <c r="CZ9" s="9"/>
      <c r="DA9" s="9"/>
      <c r="DB9" s="9"/>
      <c r="DC9" s="9"/>
      <c r="DD9" s="9"/>
      <c r="DE9" s="9"/>
      <c r="DF9" s="9"/>
      <c r="DG9" s="9"/>
      <c r="DH9" s="9"/>
      <c r="DI9" s="9"/>
      <c r="DJ9" s="9"/>
      <c r="DK9" s="9"/>
      <c r="DL9" s="9"/>
      <c r="DM9" s="9"/>
      <c r="DN9" s="9"/>
      <c r="DO9" s="9"/>
      <c r="DP9" s="9"/>
      <c r="DQ9" s="9"/>
      <c r="DR9" s="9"/>
      <c r="DS9" s="9"/>
      <c r="DT9" s="9"/>
      <c r="DU9" s="9"/>
    </row>
    <row r="10" spans="1:127" x14ac:dyDescent="0.25">
      <c r="B10" s="35" t="s">
        <v>11</v>
      </c>
      <c r="C10" s="35">
        <v>0</v>
      </c>
      <c r="D10" s="35">
        <v>0</v>
      </c>
      <c r="E10" s="35">
        <v>14</v>
      </c>
      <c r="F10" s="35">
        <v>0</v>
      </c>
      <c r="G10" s="35">
        <v>1</v>
      </c>
      <c r="H10" s="35">
        <v>3</v>
      </c>
      <c r="I10" s="35">
        <v>5</v>
      </c>
      <c r="J10" s="35">
        <v>6</v>
      </c>
      <c r="K10" s="35">
        <v>11</v>
      </c>
      <c r="L10" s="35">
        <v>11</v>
      </c>
      <c r="M10" s="35">
        <v>7</v>
      </c>
      <c r="N10" s="35">
        <v>3</v>
      </c>
      <c r="O10" s="35">
        <v>0</v>
      </c>
      <c r="P10" s="35">
        <v>0</v>
      </c>
      <c r="Q10" s="35">
        <v>0</v>
      </c>
      <c r="R10" s="35">
        <v>0</v>
      </c>
      <c r="S10" s="35">
        <v>61</v>
      </c>
      <c r="V10" s="35">
        <v>2</v>
      </c>
      <c r="W10" s="3">
        <f>J3</f>
        <v>3</v>
      </c>
      <c r="X10" s="3">
        <f>J4</f>
        <v>5</v>
      </c>
      <c r="Y10" s="35">
        <f>J5</f>
        <v>12</v>
      </c>
      <c r="Z10" s="35">
        <f>J6</f>
        <v>13</v>
      </c>
      <c r="AA10" s="35">
        <f>J7</f>
        <v>1</v>
      </c>
      <c r="AB10" s="35">
        <f>J8</f>
        <v>8</v>
      </c>
      <c r="AC10" s="35">
        <f>J9</f>
        <v>5</v>
      </c>
      <c r="AD10" s="35">
        <f>J10</f>
        <v>6</v>
      </c>
      <c r="AE10" s="2">
        <f>J11</f>
        <v>13</v>
      </c>
      <c r="AF10" s="3">
        <f>J12</f>
        <v>5</v>
      </c>
      <c r="AG10" s="2">
        <f>J13</f>
        <v>15</v>
      </c>
      <c r="AH10" s="2">
        <f>J14</f>
        <v>3</v>
      </c>
      <c r="AI10" s="3">
        <f>J15</f>
        <v>6</v>
      </c>
      <c r="AJ10" s="3">
        <f>J16</f>
        <v>10</v>
      </c>
      <c r="AK10" s="3">
        <f>J17</f>
        <v>20</v>
      </c>
      <c r="AL10" s="4">
        <f>J18</f>
        <v>2</v>
      </c>
      <c r="AM10" s="3">
        <f>J19</f>
        <v>0</v>
      </c>
      <c r="AN10" s="3">
        <f>J20</f>
        <v>0</v>
      </c>
      <c r="AO10" s="4">
        <f>J21</f>
        <v>0</v>
      </c>
      <c r="AP10" s="3">
        <f>J22</f>
        <v>0</v>
      </c>
      <c r="AQ10" s="2">
        <f>J23</f>
        <v>1</v>
      </c>
      <c r="AR10" s="2">
        <f>J24</f>
        <v>28</v>
      </c>
      <c r="AS10" s="2">
        <f>J25</f>
        <v>18</v>
      </c>
      <c r="AT10" s="3">
        <f>J26</f>
        <v>0</v>
      </c>
      <c r="AU10" s="5"/>
      <c r="AV10" s="35">
        <v>2</v>
      </c>
      <c r="AW10" s="26">
        <f t="shared" ref="AW10:BT10" si="18">PRODUCT(W10*100*1/W19)</f>
        <v>4.918032786885246</v>
      </c>
      <c r="AX10" s="26">
        <f t="shared" si="18"/>
        <v>8.1967213114754092</v>
      </c>
      <c r="AY10" s="23">
        <f t="shared" si="18"/>
        <v>19.672131147540984</v>
      </c>
      <c r="AZ10" s="23">
        <f t="shared" si="18"/>
        <v>21.311475409836067</v>
      </c>
      <c r="BA10" s="23">
        <f t="shared" si="18"/>
        <v>1.639344262295082</v>
      </c>
      <c r="BB10" s="23">
        <f t="shared" si="18"/>
        <v>13.114754098360656</v>
      </c>
      <c r="BC10" s="23">
        <f t="shared" si="18"/>
        <v>8.1967213114754092</v>
      </c>
      <c r="BD10" s="23">
        <f t="shared" si="18"/>
        <v>9.8360655737704921</v>
      </c>
      <c r="BE10" s="24">
        <f t="shared" si="18"/>
        <v>21.311475409836067</v>
      </c>
      <c r="BF10" s="26">
        <f t="shared" si="18"/>
        <v>8.1967213114754092</v>
      </c>
      <c r="BG10" s="24">
        <f t="shared" si="18"/>
        <v>24.590163934426229</v>
      </c>
      <c r="BH10" s="24">
        <f t="shared" si="18"/>
        <v>4.918032786885246</v>
      </c>
      <c r="BI10" s="26">
        <f t="shared" si="18"/>
        <v>9.8360655737704921</v>
      </c>
      <c r="BJ10" s="26">
        <f t="shared" si="18"/>
        <v>16.393442622950818</v>
      </c>
      <c r="BK10" s="26">
        <f t="shared" si="18"/>
        <v>32.786885245901637</v>
      </c>
      <c r="BL10" s="25">
        <f t="shared" si="18"/>
        <v>3.278688524590164</v>
      </c>
      <c r="BM10" s="26">
        <f t="shared" si="18"/>
        <v>0</v>
      </c>
      <c r="BN10" s="26">
        <f t="shared" si="18"/>
        <v>0</v>
      </c>
      <c r="BO10" s="25">
        <f t="shared" si="18"/>
        <v>0</v>
      </c>
      <c r="BP10" s="26">
        <f t="shared" si="18"/>
        <v>0</v>
      </c>
      <c r="BQ10" s="24">
        <f t="shared" si="18"/>
        <v>1.639344262295082</v>
      </c>
      <c r="BR10" s="24">
        <f t="shared" si="18"/>
        <v>45.901639344262293</v>
      </c>
      <c r="BS10" s="24">
        <f t="shared" si="18"/>
        <v>29.508196721311474</v>
      </c>
      <c r="BT10" s="26">
        <f t="shared" si="18"/>
        <v>0</v>
      </c>
      <c r="BU10" s="35"/>
      <c r="BV10" s="35">
        <v>2</v>
      </c>
      <c r="BW10" s="26">
        <f t="shared" ref="BW10:CT10" si="19">AW3+AW4+AW5+AW6+AW7+AW8+AW9+AW10</f>
        <v>22.95081967213115</v>
      </c>
      <c r="BX10" s="26">
        <f t="shared" si="19"/>
        <v>39.344262295081968</v>
      </c>
      <c r="BY10" s="23">
        <f t="shared" si="19"/>
        <v>67.213114754098356</v>
      </c>
      <c r="BZ10" s="23">
        <f t="shared" si="19"/>
        <v>65.573770491803273</v>
      </c>
      <c r="CA10" s="23">
        <f t="shared" si="19"/>
        <v>24.590163934426233</v>
      </c>
      <c r="CB10" s="23">
        <f t="shared" si="19"/>
        <v>37.704918032786885</v>
      </c>
      <c r="CC10" s="23">
        <f t="shared" si="19"/>
        <v>70.491803278688522</v>
      </c>
      <c r="CD10" s="23">
        <f t="shared" si="19"/>
        <v>47.540983606557376</v>
      </c>
      <c r="CE10" s="24">
        <f t="shared" si="19"/>
        <v>73.770491803278688</v>
      </c>
      <c r="CF10" s="26">
        <f t="shared" si="19"/>
        <v>57.377049180327873</v>
      </c>
      <c r="CG10" s="24">
        <f t="shared" si="19"/>
        <v>60.655737704918032</v>
      </c>
      <c r="CH10" s="24">
        <f t="shared" si="19"/>
        <v>40.983606557377051</v>
      </c>
      <c r="CI10" s="26">
        <f t="shared" si="19"/>
        <v>37.704918032786885</v>
      </c>
      <c r="CJ10" s="26">
        <f t="shared" si="19"/>
        <v>44.26229508196721</v>
      </c>
      <c r="CK10" s="26">
        <f t="shared" si="19"/>
        <v>98.360655737704917</v>
      </c>
      <c r="CL10" s="25">
        <f t="shared" si="19"/>
        <v>83.606557377049185</v>
      </c>
      <c r="CM10" s="26">
        <f t="shared" si="19"/>
        <v>95.081967213114751</v>
      </c>
      <c r="CN10" s="26">
        <f t="shared" si="19"/>
        <v>100</v>
      </c>
      <c r="CO10" s="25">
        <f t="shared" si="19"/>
        <v>42.622950819672134</v>
      </c>
      <c r="CP10" s="26">
        <f t="shared" si="19"/>
        <v>66.666666666666671</v>
      </c>
      <c r="CQ10" s="24">
        <f t="shared" si="19"/>
        <v>100</v>
      </c>
      <c r="CR10" s="24">
        <f t="shared" si="19"/>
        <v>100</v>
      </c>
      <c r="CS10" s="24">
        <f t="shared" si="19"/>
        <v>83.606557377049185</v>
      </c>
      <c r="CT10" s="26">
        <f t="shared" si="19"/>
        <v>100</v>
      </c>
      <c r="CW10" s="9"/>
      <c r="CX10" s="9"/>
      <c r="CY10" s="9"/>
      <c r="CZ10" s="9"/>
      <c r="DA10" s="9"/>
      <c r="DB10" s="9"/>
      <c r="DC10" s="9"/>
      <c r="DD10" s="9"/>
      <c r="DE10" s="9"/>
      <c r="DF10" s="9"/>
      <c r="DG10" s="9"/>
      <c r="DH10" s="9"/>
      <c r="DI10" s="9"/>
      <c r="DJ10" s="9"/>
      <c r="DK10" s="9"/>
      <c r="DL10" s="9"/>
      <c r="DM10" s="9"/>
      <c r="DN10" s="9"/>
      <c r="DO10" s="9"/>
      <c r="DP10" s="9"/>
      <c r="DQ10" s="9"/>
      <c r="DR10" s="9"/>
      <c r="DS10" s="9"/>
      <c r="DT10" s="9"/>
      <c r="DU10" s="9"/>
    </row>
    <row r="11" spans="1:127" x14ac:dyDescent="0.25">
      <c r="B11" s="35" t="s">
        <v>13</v>
      </c>
      <c r="C11" s="2">
        <v>0</v>
      </c>
      <c r="D11" s="2">
        <v>0</v>
      </c>
      <c r="E11" s="2">
        <v>0</v>
      </c>
      <c r="F11" s="2">
        <v>0</v>
      </c>
      <c r="G11" s="2">
        <v>12</v>
      </c>
      <c r="H11" s="2">
        <v>0</v>
      </c>
      <c r="I11" s="2">
        <v>20</v>
      </c>
      <c r="J11" s="2">
        <v>13</v>
      </c>
      <c r="K11" s="2">
        <v>5</v>
      </c>
      <c r="L11" s="2">
        <v>3</v>
      </c>
      <c r="M11" s="4">
        <v>0</v>
      </c>
      <c r="N11" s="3">
        <v>2</v>
      </c>
      <c r="O11" s="3">
        <v>5</v>
      </c>
      <c r="P11" s="3">
        <v>1</v>
      </c>
      <c r="Q11" s="3">
        <v>0</v>
      </c>
      <c r="R11" s="3">
        <v>0</v>
      </c>
      <c r="S11" s="35">
        <v>61</v>
      </c>
      <c r="V11" s="35">
        <v>4</v>
      </c>
      <c r="W11" s="3">
        <f>K3</f>
        <v>4</v>
      </c>
      <c r="X11" s="3">
        <f>K4</f>
        <v>2</v>
      </c>
      <c r="Y11" s="35">
        <f>K5</f>
        <v>7</v>
      </c>
      <c r="Z11" s="35">
        <f>K6</f>
        <v>9</v>
      </c>
      <c r="AA11" s="35">
        <f>K7</f>
        <v>7</v>
      </c>
      <c r="AB11" s="35">
        <f>K8</f>
        <v>2</v>
      </c>
      <c r="AC11" s="35">
        <f>K9</f>
        <v>4</v>
      </c>
      <c r="AD11" s="35">
        <f>K10</f>
        <v>11</v>
      </c>
      <c r="AE11" s="2">
        <f>K11</f>
        <v>5</v>
      </c>
      <c r="AF11" s="3">
        <f>K12</f>
        <v>4</v>
      </c>
      <c r="AG11" s="2">
        <f>K13</f>
        <v>9</v>
      </c>
      <c r="AH11" s="4">
        <f>K14</f>
        <v>6</v>
      </c>
      <c r="AI11" s="3">
        <f>K15</f>
        <v>14</v>
      </c>
      <c r="AJ11" s="3">
        <f>K16</f>
        <v>13</v>
      </c>
      <c r="AK11" s="3">
        <f>K17</f>
        <v>0</v>
      </c>
      <c r="AL11" s="3">
        <f>K18</f>
        <v>2</v>
      </c>
      <c r="AM11" s="3">
        <f>K19</f>
        <v>0</v>
      </c>
      <c r="AN11" s="3">
        <f>K20</f>
        <v>0</v>
      </c>
      <c r="AO11" s="3">
        <f>K21</f>
        <v>0</v>
      </c>
      <c r="AP11" s="3">
        <f>K22</f>
        <v>0</v>
      </c>
      <c r="AQ11" s="2">
        <f>K23</f>
        <v>0</v>
      </c>
      <c r="AR11" s="2">
        <f>K24</f>
        <v>0</v>
      </c>
      <c r="AS11" s="2">
        <f>K25</f>
        <v>10</v>
      </c>
      <c r="AT11" s="3">
        <f>K26</f>
        <v>0</v>
      </c>
      <c r="AU11" s="5"/>
      <c r="AV11" s="35">
        <v>4</v>
      </c>
      <c r="AW11" s="26">
        <f t="shared" ref="AW11:BT11" si="20">PRODUCT(W11*100*1/W19)</f>
        <v>6.557377049180328</v>
      </c>
      <c r="AX11" s="26">
        <f t="shared" si="20"/>
        <v>3.278688524590164</v>
      </c>
      <c r="AY11" s="23">
        <f t="shared" si="20"/>
        <v>11.475409836065573</v>
      </c>
      <c r="AZ11" s="23">
        <f t="shared" si="20"/>
        <v>14.754098360655737</v>
      </c>
      <c r="BA11" s="23">
        <f t="shared" si="20"/>
        <v>11.475409836065573</v>
      </c>
      <c r="BB11" s="23">
        <f t="shared" si="20"/>
        <v>3.278688524590164</v>
      </c>
      <c r="BC11" s="23">
        <f t="shared" si="20"/>
        <v>6.557377049180328</v>
      </c>
      <c r="BD11" s="23">
        <f t="shared" si="20"/>
        <v>18.032786885245901</v>
      </c>
      <c r="BE11" s="24">
        <f t="shared" si="20"/>
        <v>8.1967213114754092</v>
      </c>
      <c r="BF11" s="26">
        <f t="shared" si="20"/>
        <v>6.557377049180328</v>
      </c>
      <c r="BG11" s="24">
        <f t="shared" si="20"/>
        <v>14.754098360655737</v>
      </c>
      <c r="BH11" s="25">
        <f t="shared" si="20"/>
        <v>9.8360655737704921</v>
      </c>
      <c r="BI11" s="26">
        <f t="shared" si="20"/>
        <v>22.950819672131146</v>
      </c>
      <c r="BJ11" s="26">
        <f t="shared" si="20"/>
        <v>21.311475409836067</v>
      </c>
      <c r="BK11" s="26">
        <f t="shared" si="20"/>
        <v>0</v>
      </c>
      <c r="BL11" s="26">
        <f t="shared" si="20"/>
        <v>3.278688524590164</v>
      </c>
      <c r="BM11" s="26">
        <f t="shared" si="20"/>
        <v>0</v>
      </c>
      <c r="BN11" s="26">
        <f t="shared" si="20"/>
        <v>0</v>
      </c>
      <c r="BO11" s="26">
        <f t="shared" si="20"/>
        <v>0</v>
      </c>
      <c r="BP11" s="26">
        <f t="shared" si="20"/>
        <v>0</v>
      </c>
      <c r="BQ11" s="24">
        <f t="shared" si="20"/>
        <v>0</v>
      </c>
      <c r="BR11" s="24">
        <f t="shared" si="20"/>
        <v>0</v>
      </c>
      <c r="BS11" s="24">
        <f t="shared" si="20"/>
        <v>16.393442622950818</v>
      </c>
      <c r="BT11" s="26">
        <f t="shared" si="20"/>
        <v>0</v>
      </c>
      <c r="BU11" s="35"/>
      <c r="BV11" s="35">
        <v>4</v>
      </c>
      <c r="BW11" s="26">
        <f t="shared" ref="BW11:CT11" si="21">AW3+AW4+AW5+AW6+AW7+AW8+AW9+AW10+AW11</f>
        <v>29.508196721311478</v>
      </c>
      <c r="BX11" s="26">
        <f t="shared" si="21"/>
        <v>42.622950819672134</v>
      </c>
      <c r="BY11" s="23">
        <f t="shared" si="21"/>
        <v>78.688524590163922</v>
      </c>
      <c r="BZ11" s="23">
        <f t="shared" si="21"/>
        <v>80.327868852459005</v>
      </c>
      <c r="CA11" s="23">
        <f t="shared" si="21"/>
        <v>36.06557377049181</v>
      </c>
      <c r="CB11" s="23">
        <f t="shared" si="21"/>
        <v>40.983606557377051</v>
      </c>
      <c r="CC11" s="23">
        <f t="shared" si="21"/>
        <v>77.049180327868854</v>
      </c>
      <c r="CD11" s="23">
        <f t="shared" si="21"/>
        <v>65.573770491803273</v>
      </c>
      <c r="CE11" s="24">
        <f t="shared" si="21"/>
        <v>81.967213114754102</v>
      </c>
      <c r="CF11" s="26">
        <f t="shared" si="21"/>
        <v>63.934426229508205</v>
      </c>
      <c r="CG11" s="24">
        <f t="shared" si="21"/>
        <v>75.409836065573771</v>
      </c>
      <c r="CH11" s="25">
        <f t="shared" si="21"/>
        <v>50.819672131147541</v>
      </c>
      <c r="CI11" s="26">
        <f t="shared" si="21"/>
        <v>60.655737704918032</v>
      </c>
      <c r="CJ11" s="26">
        <f t="shared" si="21"/>
        <v>65.573770491803273</v>
      </c>
      <c r="CK11" s="26">
        <f t="shared" si="21"/>
        <v>98.360655737704917</v>
      </c>
      <c r="CL11" s="26">
        <f t="shared" si="21"/>
        <v>86.885245901639351</v>
      </c>
      <c r="CM11" s="26">
        <f t="shared" si="21"/>
        <v>95.081967213114751</v>
      </c>
      <c r="CN11" s="26">
        <f t="shared" si="21"/>
        <v>100</v>
      </c>
      <c r="CO11" s="26">
        <f t="shared" si="21"/>
        <v>42.622950819672134</v>
      </c>
      <c r="CP11" s="26">
        <f t="shared" si="21"/>
        <v>66.666666666666671</v>
      </c>
      <c r="CQ11" s="24">
        <f t="shared" si="21"/>
        <v>100</v>
      </c>
      <c r="CR11" s="24">
        <f t="shared" si="21"/>
        <v>100</v>
      </c>
      <c r="CS11" s="24">
        <f t="shared" si="21"/>
        <v>100</v>
      </c>
      <c r="CT11" s="26">
        <f t="shared" si="21"/>
        <v>100</v>
      </c>
      <c r="CW11" s="9"/>
      <c r="CX11" s="9"/>
      <c r="CY11" s="9"/>
      <c r="CZ11" s="9"/>
      <c r="DA11" s="9"/>
      <c r="DB11" s="9"/>
      <c r="DC11" s="9"/>
      <c r="DD11" s="9"/>
      <c r="DE11" s="9"/>
      <c r="DF11" s="9"/>
      <c r="DG11" s="9"/>
      <c r="DH11" s="9"/>
      <c r="DI11" s="9"/>
      <c r="DJ11" s="9"/>
      <c r="DK11" s="9"/>
      <c r="DL11" s="9"/>
      <c r="DM11" s="9"/>
      <c r="DN11" s="9"/>
      <c r="DO11" s="9"/>
      <c r="DP11" s="9"/>
      <c r="DQ11" s="9"/>
      <c r="DR11" s="9"/>
      <c r="DS11" s="9"/>
      <c r="DT11" s="9"/>
      <c r="DU11" s="9"/>
    </row>
    <row r="12" spans="1:127" x14ac:dyDescent="0.25">
      <c r="B12" s="35" t="s">
        <v>14</v>
      </c>
      <c r="C12" s="2">
        <v>0</v>
      </c>
      <c r="D12" s="2">
        <v>0</v>
      </c>
      <c r="E12" s="2">
        <v>25</v>
      </c>
      <c r="F12" s="2">
        <v>0</v>
      </c>
      <c r="G12" s="2">
        <v>2</v>
      </c>
      <c r="H12" s="2">
        <v>1</v>
      </c>
      <c r="I12" s="2">
        <v>2</v>
      </c>
      <c r="J12" s="3">
        <v>5</v>
      </c>
      <c r="K12" s="3">
        <v>4</v>
      </c>
      <c r="L12" s="3">
        <v>4</v>
      </c>
      <c r="M12" s="3">
        <v>18</v>
      </c>
      <c r="N12" s="3">
        <v>0</v>
      </c>
      <c r="O12" s="3">
        <v>0</v>
      </c>
      <c r="P12" s="3">
        <v>0</v>
      </c>
      <c r="Q12" s="3">
        <v>0</v>
      </c>
      <c r="R12" s="3">
        <v>0</v>
      </c>
      <c r="S12" s="35">
        <v>61</v>
      </c>
      <c r="V12" s="35">
        <v>8</v>
      </c>
      <c r="W12" s="3">
        <f>L3</f>
        <v>43</v>
      </c>
      <c r="X12" s="3">
        <f>L4</f>
        <v>4</v>
      </c>
      <c r="Y12" s="35">
        <f>L5</f>
        <v>5</v>
      </c>
      <c r="Z12" s="35">
        <f>L6</f>
        <v>2</v>
      </c>
      <c r="AA12" s="35">
        <f>L7</f>
        <v>7</v>
      </c>
      <c r="AB12" s="35">
        <f>L8</f>
        <v>12</v>
      </c>
      <c r="AC12" s="35">
        <f>L9</f>
        <v>1</v>
      </c>
      <c r="AD12" s="35">
        <f>L10</f>
        <v>11</v>
      </c>
      <c r="AE12" s="2">
        <f>L11</f>
        <v>3</v>
      </c>
      <c r="AF12" s="3">
        <f>L12</f>
        <v>4</v>
      </c>
      <c r="AG12" s="2">
        <f>L13</f>
        <v>6</v>
      </c>
      <c r="AH12" s="3">
        <f>L14</f>
        <v>19</v>
      </c>
      <c r="AI12" s="3">
        <f>L15</f>
        <v>24</v>
      </c>
      <c r="AJ12" s="3">
        <f>L16</f>
        <v>20</v>
      </c>
      <c r="AK12" s="3">
        <f>L17</f>
        <v>1</v>
      </c>
      <c r="AL12" s="3">
        <f>L18</f>
        <v>6</v>
      </c>
      <c r="AM12" s="3">
        <f>L19</f>
        <v>3</v>
      </c>
      <c r="AN12" s="3">
        <f>L20</f>
        <v>0</v>
      </c>
      <c r="AO12" s="3">
        <f>L21</f>
        <v>0</v>
      </c>
      <c r="AP12" s="3">
        <f>L22</f>
        <v>20</v>
      </c>
      <c r="AQ12" s="3">
        <f>L23</f>
        <v>0</v>
      </c>
      <c r="AR12" s="3">
        <f>L24</f>
        <v>0</v>
      </c>
      <c r="AS12" s="3">
        <f>L25</f>
        <v>0</v>
      </c>
      <c r="AT12" s="3">
        <f>L26</f>
        <v>0</v>
      </c>
      <c r="AU12" s="7"/>
      <c r="AV12" s="35">
        <v>8</v>
      </c>
      <c r="AW12" s="26">
        <f t="shared" ref="AW12:BT12" si="22">PRODUCT(W12*100*1/W19)</f>
        <v>70.491803278688522</v>
      </c>
      <c r="AX12" s="26">
        <f t="shared" si="22"/>
        <v>6.557377049180328</v>
      </c>
      <c r="AY12" s="23">
        <f t="shared" si="22"/>
        <v>8.1967213114754092</v>
      </c>
      <c r="AZ12" s="23">
        <f t="shared" si="22"/>
        <v>3.278688524590164</v>
      </c>
      <c r="BA12" s="23">
        <f t="shared" si="22"/>
        <v>11.475409836065573</v>
      </c>
      <c r="BB12" s="23">
        <f t="shared" si="22"/>
        <v>19.672131147540984</v>
      </c>
      <c r="BC12" s="23">
        <f t="shared" si="22"/>
        <v>1.639344262295082</v>
      </c>
      <c r="BD12" s="23">
        <f t="shared" si="22"/>
        <v>18.032786885245901</v>
      </c>
      <c r="BE12" s="24">
        <f t="shared" si="22"/>
        <v>4.918032786885246</v>
      </c>
      <c r="BF12" s="26">
        <f t="shared" si="22"/>
        <v>6.557377049180328</v>
      </c>
      <c r="BG12" s="24">
        <f t="shared" si="22"/>
        <v>9.8360655737704921</v>
      </c>
      <c r="BH12" s="26">
        <f t="shared" si="22"/>
        <v>31.147540983606557</v>
      </c>
      <c r="BI12" s="26">
        <f t="shared" si="22"/>
        <v>39.344262295081968</v>
      </c>
      <c r="BJ12" s="26">
        <f t="shared" si="22"/>
        <v>32.786885245901637</v>
      </c>
      <c r="BK12" s="26">
        <f t="shared" si="22"/>
        <v>1.639344262295082</v>
      </c>
      <c r="BL12" s="26">
        <f t="shared" si="22"/>
        <v>9.8360655737704921</v>
      </c>
      <c r="BM12" s="26">
        <f t="shared" si="22"/>
        <v>4.918032786885246</v>
      </c>
      <c r="BN12" s="26">
        <f t="shared" si="22"/>
        <v>0</v>
      </c>
      <c r="BO12" s="26">
        <f t="shared" si="22"/>
        <v>0</v>
      </c>
      <c r="BP12" s="26">
        <f t="shared" si="22"/>
        <v>33.333333333333336</v>
      </c>
      <c r="BQ12" s="26">
        <f t="shared" si="22"/>
        <v>0</v>
      </c>
      <c r="BR12" s="26">
        <f t="shared" si="22"/>
        <v>0</v>
      </c>
      <c r="BS12" s="26">
        <f t="shared" si="22"/>
        <v>0</v>
      </c>
      <c r="BT12" s="26">
        <f t="shared" si="22"/>
        <v>0</v>
      </c>
      <c r="BU12" s="35"/>
      <c r="BV12" s="35">
        <v>8</v>
      </c>
      <c r="BW12" s="26">
        <f t="shared" ref="BW12:CT12" si="23">AW3+AW4+AW5+AW6+AW7+AW8+AW9+AW10+AW11+AW12</f>
        <v>100</v>
      </c>
      <c r="BX12" s="26">
        <f t="shared" si="23"/>
        <v>49.180327868852459</v>
      </c>
      <c r="BY12" s="23">
        <f t="shared" si="23"/>
        <v>86.885245901639337</v>
      </c>
      <c r="BZ12" s="23">
        <f t="shared" si="23"/>
        <v>83.606557377049171</v>
      </c>
      <c r="CA12" s="23">
        <f t="shared" si="23"/>
        <v>47.540983606557383</v>
      </c>
      <c r="CB12" s="23">
        <f t="shared" si="23"/>
        <v>60.655737704918039</v>
      </c>
      <c r="CC12" s="23">
        <f t="shared" si="23"/>
        <v>78.688524590163937</v>
      </c>
      <c r="CD12" s="23">
        <f t="shared" si="23"/>
        <v>83.606557377049171</v>
      </c>
      <c r="CE12" s="24">
        <f t="shared" si="23"/>
        <v>86.885245901639351</v>
      </c>
      <c r="CF12" s="26">
        <f t="shared" si="23"/>
        <v>70.491803278688536</v>
      </c>
      <c r="CG12" s="24">
        <f t="shared" si="23"/>
        <v>85.245901639344268</v>
      </c>
      <c r="CH12" s="26">
        <f t="shared" si="23"/>
        <v>81.967213114754102</v>
      </c>
      <c r="CI12" s="26">
        <f t="shared" si="23"/>
        <v>100</v>
      </c>
      <c r="CJ12" s="26">
        <f t="shared" si="23"/>
        <v>98.360655737704917</v>
      </c>
      <c r="CK12" s="26">
        <f t="shared" si="23"/>
        <v>100</v>
      </c>
      <c r="CL12" s="26">
        <f t="shared" si="23"/>
        <v>96.721311475409848</v>
      </c>
      <c r="CM12" s="26">
        <f t="shared" si="23"/>
        <v>100</v>
      </c>
      <c r="CN12" s="26">
        <f t="shared" si="23"/>
        <v>100</v>
      </c>
      <c r="CO12" s="26">
        <f t="shared" si="23"/>
        <v>42.622950819672134</v>
      </c>
      <c r="CP12" s="26">
        <f t="shared" si="23"/>
        <v>100</v>
      </c>
      <c r="CQ12" s="26">
        <f t="shared" si="23"/>
        <v>100</v>
      </c>
      <c r="CR12" s="26">
        <f t="shared" si="23"/>
        <v>100</v>
      </c>
      <c r="CS12" s="26">
        <f t="shared" si="23"/>
        <v>100</v>
      </c>
      <c r="CT12" s="26">
        <f t="shared" si="23"/>
        <v>100</v>
      </c>
      <c r="CW12" s="9"/>
      <c r="CX12" s="9"/>
      <c r="CY12" s="9"/>
      <c r="CZ12" s="9"/>
      <c r="DA12" s="9"/>
      <c r="DB12" s="9"/>
      <c r="DC12" s="9"/>
      <c r="DD12" s="9"/>
      <c r="DE12" s="9"/>
      <c r="DF12" s="9"/>
      <c r="DG12" s="9"/>
      <c r="DH12" s="9"/>
      <c r="DI12" s="9"/>
      <c r="DJ12" s="9"/>
      <c r="DK12" s="9"/>
      <c r="DL12" s="9"/>
      <c r="DM12" s="9"/>
      <c r="DN12" s="9"/>
      <c r="DO12" s="9"/>
      <c r="DP12" s="9"/>
      <c r="DQ12" s="9"/>
      <c r="DR12" s="9"/>
      <c r="DS12" s="9"/>
      <c r="DT12" s="9"/>
      <c r="DU12" s="9"/>
    </row>
    <row r="13" spans="1:127" x14ac:dyDescent="0.25">
      <c r="B13" s="35" t="s">
        <v>16</v>
      </c>
      <c r="C13" s="2">
        <v>0</v>
      </c>
      <c r="D13" s="2">
        <v>0</v>
      </c>
      <c r="E13" s="2">
        <v>0</v>
      </c>
      <c r="F13" s="2">
        <v>0</v>
      </c>
      <c r="G13" s="2">
        <v>0</v>
      </c>
      <c r="H13" s="2">
        <v>22</v>
      </c>
      <c r="I13" s="2">
        <v>0</v>
      </c>
      <c r="J13" s="2">
        <v>15</v>
      </c>
      <c r="K13" s="2">
        <v>9</v>
      </c>
      <c r="L13" s="2">
        <v>6</v>
      </c>
      <c r="M13" s="2">
        <v>0</v>
      </c>
      <c r="N13" s="2">
        <v>1</v>
      </c>
      <c r="O13" s="3">
        <v>0</v>
      </c>
      <c r="P13" s="3">
        <v>0</v>
      </c>
      <c r="Q13" s="3">
        <v>8</v>
      </c>
      <c r="R13" s="3">
        <v>0</v>
      </c>
      <c r="S13" s="35">
        <v>61</v>
      </c>
      <c r="V13" s="35">
        <v>16</v>
      </c>
      <c r="W13" s="3">
        <f>M3</f>
        <v>0</v>
      </c>
      <c r="X13" s="3">
        <f>M4</f>
        <v>31</v>
      </c>
      <c r="Y13" s="35">
        <f>M5</f>
        <v>5</v>
      </c>
      <c r="Z13" s="35">
        <f>M6</f>
        <v>0</v>
      </c>
      <c r="AA13" s="35">
        <f>M7</f>
        <v>32</v>
      </c>
      <c r="AB13" s="35">
        <f>M8</f>
        <v>8</v>
      </c>
      <c r="AC13" s="35">
        <f>M9</f>
        <v>7</v>
      </c>
      <c r="AD13" s="35">
        <f>M10</f>
        <v>7</v>
      </c>
      <c r="AE13" s="4">
        <f>M11</f>
        <v>0</v>
      </c>
      <c r="AF13" s="3">
        <f>M12</f>
        <v>18</v>
      </c>
      <c r="AG13" s="2">
        <f>M13</f>
        <v>0</v>
      </c>
      <c r="AH13" s="3">
        <f>M14</f>
        <v>9</v>
      </c>
      <c r="AI13" s="3">
        <f>M15</f>
        <v>0</v>
      </c>
      <c r="AJ13" s="3">
        <f>M16</f>
        <v>1</v>
      </c>
      <c r="AK13" s="3">
        <f>M17</f>
        <v>0</v>
      </c>
      <c r="AL13" s="3">
        <f>M18</f>
        <v>2</v>
      </c>
      <c r="AM13" s="3">
        <f>M19</f>
        <v>0</v>
      </c>
      <c r="AN13" s="3">
        <f>M20</f>
        <v>0</v>
      </c>
      <c r="AO13" s="3">
        <f>M21</f>
        <v>0</v>
      </c>
      <c r="AP13" s="3">
        <f>M22</f>
        <v>0</v>
      </c>
      <c r="AQ13" s="3">
        <f>M23</f>
        <v>0</v>
      </c>
      <c r="AR13" s="3">
        <f>M24</f>
        <v>0</v>
      </c>
      <c r="AS13" s="3">
        <f>M25</f>
        <v>0</v>
      </c>
      <c r="AT13" s="3">
        <f>M26</f>
        <v>0</v>
      </c>
      <c r="AU13" s="7"/>
      <c r="AV13" s="35">
        <v>16</v>
      </c>
      <c r="AW13" s="26">
        <f t="shared" ref="AW13:BT13" si="24">PRODUCT(W13*100*1/W19)</f>
        <v>0</v>
      </c>
      <c r="AX13" s="26">
        <f t="shared" si="24"/>
        <v>50.819672131147541</v>
      </c>
      <c r="AY13" s="23">
        <f t="shared" si="24"/>
        <v>8.1967213114754092</v>
      </c>
      <c r="AZ13" s="23">
        <f t="shared" si="24"/>
        <v>0</v>
      </c>
      <c r="BA13" s="23">
        <f t="shared" si="24"/>
        <v>52.459016393442624</v>
      </c>
      <c r="BB13" s="23">
        <f t="shared" si="24"/>
        <v>13.114754098360656</v>
      </c>
      <c r="BC13" s="23">
        <f t="shared" si="24"/>
        <v>11.475409836065573</v>
      </c>
      <c r="BD13" s="23">
        <f t="shared" si="24"/>
        <v>11.475409836065573</v>
      </c>
      <c r="BE13" s="25">
        <f t="shared" si="24"/>
        <v>0</v>
      </c>
      <c r="BF13" s="26">
        <f t="shared" si="24"/>
        <v>29.508196721311474</v>
      </c>
      <c r="BG13" s="24">
        <f t="shared" si="24"/>
        <v>0</v>
      </c>
      <c r="BH13" s="26">
        <f t="shared" si="24"/>
        <v>14.754098360655737</v>
      </c>
      <c r="BI13" s="26">
        <f t="shared" si="24"/>
        <v>0</v>
      </c>
      <c r="BJ13" s="26">
        <f t="shared" si="24"/>
        <v>1.639344262295082</v>
      </c>
      <c r="BK13" s="26">
        <f t="shared" si="24"/>
        <v>0</v>
      </c>
      <c r="BL13" s="26">
        <f t="shared" si="24"/>
        <v>3.278688524590164</v>
      </c>
      <c r="BM13" s="26">
        <f t="shared" si="24"/>
        <v>0</v>
      </c>
      <c r="BN13" s="26">
        <f t="shared" si="24"/>
        <v>0</v>
      </c>
      <c r="BO13" s="26">
        <f t="shared" si="24"/>
        <v>0</v>
      </c>
      <c r="BP13" s="26">
        <f t="shared" si="24"/>
        <v>0</v>
      </c>
      <c r="BQ13" s="26">
        <f t="shared" si="24"/>
        <v>0</v>
      </c>
      <c r="BR13" s="26">
        <f t="shared" si="24"/>
        <v>0</v>
      </c>
      <c r="BS13" s="26">
        <f t="shared" si="24"/>
        <v>0</v>
      </c>
      <c r="BT13" s="26">
        <f t="shared" si="24"/>
        <v>0</v>
      </c>
      <c r="BU13" s="35"/>
      <c r="BV13" s="35">
        <v>16</v>
      </c>
      <c r="BW13" s="26">
        <f t="shared" ref="BW13:CT13" si="25">AW3+AW4+AW5+AW6+AW7+AW8+AW9+AW10+AW11+AW12+AW13</f>
        <v>100</v>
      </c>
      <c r="BX13" s="26">
        <f t="shared" si="25"/>
        <v>100</v>
      </c>
      <c r="BY13" s="23">
        <f t="shared" si="25"/>
        <v>95.081967213114751</v>
      </c>
      <c r="BZ13" s="23">
        <f t="shared" si="25"/>
        <v>83.606557377049171</v>
      </c>
      <c r="CA13" s="23">
        <f t="shared" si="25"/>
        <v>100</v>
      </c>
      <c r="CB13" s="23">
        <f t="shared" si="25"/>
        <v>73.770491803278702</v>
      </c>
      <c r="CC13" s="23">
        <f t="shared" si="25"/>
        <v>90.163934426229503</v>
      </c>
      <c r="CD13" s="23">
        <f t="shared" si="25"/>
        <v>95.081967213114751</v>
      </c>
      <c r="CE13" s="25">
        <f t="shared" si="25"/>
        <v>86.885245901639351</v>
      </c>
      <c r="CF13" s="26">
        <f t="shared" si="25"/>
        <v>100.00000000000001</v>
      </c>
      <c r="CG13" s="24">
        <f t="shared" si="25"/>
        <v>85.245901639344268</v>
      </c>
      <c r="CH13" s="26">
        <f t="shared" si="25"/>
        <v>96.721311475409834</v>
      </c>
      <c r="CI13" s="26">
        <f t="shared" si="25"/>
        <v>100</v>
      </c>
      <c r="CJ13" s="26">
        <f t="shared" si="25"/>
        <v>100</v>
      </c>
      <c r="CK13" s="26">
        <f t="shared" si="25"/>
        <v>100</v>
      </c>
      <c r="CL13" s="26">
        <f t="shared" si="25"/>
        <v>100.00000000000001</v>
      </c>
      <c r="CM13" s="26">
        <f t="shared" si="25"/>
        <v>100</v>
      </c>
      <c r="CN13" s="26">
        <f t="shared" si="25"/>
        <v>100</v>
      </c>
      <c r="CO13" s="26">
        <f t="shared" si="25"/>
        <v>42.622950819672134</v>
      </c>
      <c r="CP13" s="26">
        <f t="shared" si="25"/>
        <v>100</v>
      </c>
      <c r="CQ13" s="26">
        <f t="shared" si="25"/>
        <v>100</v>
      </c>
      <c r="CR13" s="26">
        <f t="shared" si="25"/>
        <v>100</v>
      </c>
      <c r="CS13" s="26">
        <f t="shared" si="25"/>
        <v>100</v>
      </c>
      <c r="CT13" s="26">
        <f t="shared" si="25"/>
        <v>100</v>
      </c>
      <c r="CW13" s="9"/>
      <c r="CX13" s="9"/>
      <c r="CY13" s="9"/>
      <c r="CZ13" s="9"/>
      <c r="DA13" s="9"/>
      <c r="DB13" s="9"/>
      <c r="DC13" s="9"/>
      <c r="DD13" s="9"/>
      <c r="DE13" s="9"/>
      <c r="DF13" s="9"/>
      <c r="DG13" s="9"/>
      <c r="DH13" s="9"/>
      <c r="DI13" s="9"/>
      <c r="DJ13" s="9"/>
      <c r="DK13" s="9"/>
      <c r="DL13" s="9"/>
      <c r="DM13" s="9"/>
      <c r="DN13" s="9"/>
      <c r="DO13" s="9"/>
      <c r="DP13" s="9"/>
      <c r="DQ13" s="9"/>
      <c r="DR13" s="9"/>
      <c r="DS13" s="9"/>
      <c r="DT13" s="9"/>
      <c r="DU13" s="9"/>
    </row>
    <row r="14" spans="1:127" x14ac:dyDescent="0.25">
      <c r="B14" s="35" t="s">
        <v>17</v>
      </c>
      <c r="C14" s="2">
        <v>0</v>
      </c>
      <c r="D14" s="2">
        <v>0</v>
      </c>
      <c r="E14" s="2">
        <v>16</v>
      </c>
      <c r="F14" s="2">
        <v>0</v>
      </c>
      <c r="G14" s="2">
        <v>3</v>
      </c>
      <c r="H14" s="2">
        <v>2</v>
      </c>
      <c r="I14" s="2">
        <v>1</v>
      </c>
      <c r="J14" s="2">
        <v>3</v>
      </c>
      <c r="K14" s="4">
        <v>6</v>
      </c>
      <c r="L14" s="3">
        <v>19</v>
      </c>
      <c r="M14" s="3">
        <v>9</v>
      </c>
      <c r="N14" s="3">
        <v>2</v>
      </c>
      <c r="O14" s="3">
        <v>0</v>
      </c>
      <c r="P14" s="3">
        <v>0</v>
      </c>
      <c r="Q14" s="3">
        <v>0</v>
      </c>
      <c r="R14" s="3">
        <v>0</v>
      </c>
      <c r="S14" s="35">
        <v>61</v>
      </c>
      <c r="V14" s="35">
        <v>32</v>
      </c>
      <c r="W14" s="3">
        <f>N3</f>
        <v>0</v>
      </c>
      <c r="X14" s="3">
        <f>N4</f>
        <v>0</v>
      </c>
      <c r="Y14" s="35">
        <f>N5</f>
        <v>3</v>
      </c>
      <c r="Z14" s="35">
        <f>N6</f>
        <v>1</v>
      </c>
      <c r="AA14" s="35">
        <f>N7</f>
        <v>0</v>
      </c>
      <c r="AB14" s="35">
        <f>N8</f>
        <v>3</v>
      </c>
      <c r="AC14" s="35">
        <f>N9</f>
        <v>6</v>
      </c>
      <c r="AD14" s="35">
        <f>N10</f>
        <v>3</v>
      </c>
      <c r="AE14" s="3">
        <f>N11</f>
        <v>2</v>
      </c>
      <c r="AF14" s="3">
        <f>N12</f>
        <v>0</v>
      </c>
      <c r="AG14" s="2">
        <f>N13</f>
        <v>1</v>
      </c>
      <c r="AH14" s="3">
        <f>N14</f>
        <v>2</v>
      </c>
      <c r="AI14" s="3">
        <f>N15</f>
        <v>0</v>
      </c>
      <c r="AJ14" s="3">
        <f>N16</f>
        <v>0</v>
      </c>
      <c r="AK14" s="3">
        <f>N17</f>
        <v>0</v>
      </c>
      <c r="AL14" s="3">
        <f>N18</f>
        <v>0</v>
      </c>
      <c r="AM14" s="3">
        <f>N19</f>
        <v>0</v>
      </c>
      <c r="AN14" s="3">
        <f>N20</f>
        <v>0</v>
      </c>
      <c r="AO14" s="3">
        <f>N21</f>
        <v>35</v>
      </c>
      <c r="AP14" s="3">
        <f>N22</f>
        <v>0</v>
      </c>
      <c r="AQ14" s="3">
        <f>N23</f>
        <v>0</v>
      </c>
      <c r="AR14" s="3">
        <f>N24</f>
        <v>0</v>
      </c>
      <c r="AS14" s="3">
        <f>N25</f>
        <v>0</v>
      </c>
      <c r="AT14" s="3">
        <f>N26</f>
        <v>0</v>
      </c>
      <c r="AU14" s="7"/>
      <c r="AV14" s="35">
        <v>32</v>
      </c>
      <c r="AW14" s="26">
        <f t="shared" ref="AW14:BT14" si="26">PRODUCT(W14*100*1/W19)</f>
        <v>0</v>
      </c>
      <c r="AX14" s="26">
        <f t="shared" si="26"/>
        <v>0</v>
      </c>
      <c r="AY14" s="23">
        <f t="shared" si="26"/>
        <v>4.918032786885246</v>
      </c>
      <c r="AZ14" s="23">
        <f t="shared" si="26"/>
        <v>1.639344262295082</v>
      </c>
      <c r="BA14" s="23">
        <f t="shared" si="26"/>
        <v>0</v>
      </c>
      <c r="BB14" s="23">
        <f t="shared" si="26"/>
        <v>4.918032786885246</v>
      </c>
      <c r="BC14" s="23">
        <f t="shared" si="26"/>
        <v>9.8360655737704921</v>
      </c>
      <c r="BD14" s="23">
        <f t="shared" si="26"/>
        <v>4.918032786885246</v>
      </c>
      <c r="BE14" s="26">
        <f t="shared" si="26"/>
        <v>3.278688524590164</v>
      </c>
      <c r="BF14" s="26">
        <f t="shared" si="26"/>
        <v>0</v>
      </c>
      <c r="BG14" s="24">
        <f t="shared" si="26"/>
        <v>1.639344262295082</v>
      </c>
      <c r="BH14" s="26">
        <f t="shared" si="26"/>
        <v>3.278688524590164</v>
      </c>
      <c r="BI14" s="26">
        <f t="shared" si="26"/>
        <v>0</v>
      </c>
      <c r="BJ14" s="26">
        <f t="shared" si="26"/>
        <v>0</v>
      </c>
      <c r="BK14" s="26">
        <f t="shared" si="26"/>
        <v>0</v>
      </c>
      <c r="BL14" s="26">
        <f t="shared" si="26"/>
        <v>0</v>
      </c>
      <c r="BM14" s="26">
        <f t="shared" si="26"/>
        <v>0</v>
      </c>
      <c r="BN14" s="26">
        <f t="shared" si="26"/>
        <v>0</v>
      </c>
      <c r="BO14" s="26">
        <f t="shared" si="26"/>
        <v>57.377049180327866</v>
      </c>
      <c r="BP14" s="26">
        <f t="shared" si="26"/>
        <v>0</v>
      </c>
      <c r="BQ14" s="26">
        <f t="shared" si="26"/>
        <v>0</v>
      </c>
      <c r="BR14" s="26">
        <f t="shared" si="26"/>
        <v>0</v>
      </c>
      <c r="BS14" s="26">
        <f t="shared" si="26"/>
        <v>0</v>
      </c>
      <c r="BT14" s="26">
        <f t="shared" si="26"/>
        <v>0</v>
      </c>
      <c r="BU14" s="35"/>
      <c r="BV14" s="35">
        <v>32</v>
      </c>
      <c r="BW14" s="26">
        <f t="shared" ref="BW14:CT14" si="27">AW3+AW4+AW5+AW6+AW7+AW8+AW9+AW10+AW11+AW12+AW13+AW14</f>
        <v>100</v>
      </c>
      <c r="BX14" s="26">
        <f t="shared" si="27"/>
        <v>100</v>
      </c>
      <c r="BY14" s="23">
        <f t="shared" si="27"/>
        <v>100</v>
      </c>
      <c r="BZ14" s="23">
        <f t="shared" si="27"/>
        <v>85.245901639344254</v>
      </c>
      <c r="CA14" s="23">
        <f t="shared" si="27"/>
        <v>100</v>
      </c>
      <c r="CB14" s="23">
        <f t="shared" si="27"/>
        <v>78.688524590163951</v>
      </c>
      <c r="CC14" s="23">
        <f t="shared" si="27"/>
        <v>100</v>
      </c>
      <c r="CD14" s="23">
        <f t="shared" si="27"/>
        <v>100</v>
      </c>
      <c r="CE14" s="26">
        <f t="shared" si="27"/>
        <v>90.163934426229517</v>
      </c>
      <c r="CF14" s="26">
        <f t="shared" si="27"/>
        <v>100.00000000000001</v>
      </c>
      <c r="CG14" s="24">
        <f t="shared" si="27"/>
        <v>86.885245901639351</v>
      </c>
      <c r="CH14" s="26">
        <f t="shared" si="27"/>
        <v>100</v>
      </c>
      <c r="CI14" s="26">
        <f t="shared" si="27"/>
        <v>100</v>
      </c>
      <c r="CJ14" s="26">
        <f t="shared" si="27"/>
        <v>100</v>
      </c>
      <c r="CK14" s="26">
        <f t="shared" si="27"/>
        <v>100</v>
      </c>
      <c r="CL14" s="26">
        <f t="shared" si="27"/>
        <v>100.00000000000001</v>
      </c>
      <c r="CM14" s="26">
        <f t="shared" si="27"/>
        <v>100</v>
      </c>
      <c r="CN14" s="26">
        <f t="shared" si="27"/>
        <v>100</v>
      </c>
      <c r="CO14" s="26">
        <f t="shared" si="27"/>
        <v>100</v>
      </c>
      <c r="CP14" s="26">
        <f t="shared" si="27"/>
        <v>100</v>
      </c>
      <c r="CQ14" s="26">
        <f t="shared" si="27"/>
        <v>100</v>
      </c>
      <c r="CR14" s="26">
        <f t="shared" si="27"/>
        <v>100</v>
      </c>
      <c r="CS14" s="26">
        <f t="shared" si="27"/>
        <v>100</v>
      </c>
      <c r="CT14" s="26">
        <f t="shared" si="27"/>
        <v>100</v>
      </c>
      <c r="CW14" s="9"/>
      <c r="CX14" s="9"/>
      <c r="CY14" s="9"/>
      <c r="CZ14" s="9"/>
      <c r="DA14" s="9"/>
      <c r="DB14" s="9"/>
      <c r="DC14" s="9"/>
      <c r="DD14" s="9"/>
      <c r="DE14" s="9"/>
      <c r="DF14" s="9"/>
      <c r="DG14" s="9"/>
      <c r="DH14" s="9"/>
      <c r="DI14" s="9"/>
      <c r="DJ14" s="9"/>
      <c r="DK14" s="9"/>
      <c r="DL14" s="9"/>
      <c r="DM14" s="9"/>
      <c r="DN14" s="9"/>
      <c r="DO14" s="9"/>
      <c r="DP14" s="9"/>
      <c r="DQ14" s="9"/>
      <c r="DR14" s="9"/>
      <c r="DS14" s="9"/>
      <c r="DT14" s="9"/>
      <c r="DU14" s="9"/>
    </row>
    <row r="15" spans="1:127" x14ac:dyDescent="0.25">
      <c r="B15" s="35" t="s">
        <v>18</v>
      </c>
      <c r="C15" s="2">
        <v>0</v>
      </c>
      <c r="D15" s="2">
        <v>0</v>
      </c>
      <c r="E15" s="2">
        <v>0</v>
      </c>
      <c r="F15" s="2">
        <v>1</v>
      </c>
      <c r="G15" s="2">
        <v>11</v>
      </c>
      <c r="H15" s="2">
        <v>4</v>
      </c>
      <c r="I15" s="2">
        <v>1</v>
      </c>
      <c r="J15" s="3">
        <v>6</v>
      </c>
      <c r="K15" s="3">
        <v>14</v>
      </c>
      <c r="L15" s="3">
        <v>24</v>
      </c>
      <c r="M15" s="3">
        <v>0</v>
      </c>
      <c r="N15" s="3">
        <v>0</v>
      </c>
      <c r="O15" s="3">
        <v>0</v>
      </c>
      <c r="P15" s="3">
        <v>0</v>
      </c>
      <c r="Q15" s="3">
        <v>0</v>
      </c>
      <c r="R15" s="3">
        <v>0</v>
      </c>
      <c r="S15" s="35">
        <v>61</v>
      </c>
      <c r="V15" s="35">
        <v>64</v>
      </c>
      <c r="W15" s="3">
        <f>O3</f>
        <v>0</v>
      </c>
      <c r="X15" s="3">
        <f>O4</f>
        <v>0</v>
      </c>
      <c r="Y15" s="35">
        <f>O5</f>
        <v>0</v>
      </c>
      <c r="Z15" s="35">
        <f>O6</f>
        <v>2</v>
      </c>
      <c r="AA15" s="35">
        <f>O7</f>
        <v>0</v>
      </c>
      <c r="AB15" s="35">
        <f>O8</f>
        <v>13</v>
      </c>
      <c r="AC15" s="35">
        <f>O9</f>
        <v>0</v>
      </c>
      <c r="AD15" s="35">
        <f>O10</f>
        <v>0</v>
      </c>
      <c r="AE15" s="3">
        <f>O11</f>
        <v>5</v>
      </c>
      <c r="AF15" s="3">
        <f>O12</f>
        <v>0</v>
      </c>
      <c r="AG15" s="3">
        <f>O13</f>
        <v>0</v>
      </c>
      <c r="AH15" s="3">
        <f>O14</f>
        <v>0</v>
      </c>
      <c r="AI15" s="3">
        <f>O15</f>
        <v>0</v>
      </c>
      <c r="AJ15" s="3">
        <f>O16</f>
        <v>0</v>
      </c>
      <c r="AK15" s="3">
        <f>O17</f>
        <v>0</v>
      </c>
      <c r="AL15" s="3">
        <f>O18</f>
        <v>0</v>
      </c>
      <c r="AM15" s="3">
        <f>O19</f>
        <v>0</v>
      </c>
      <c r="AN15" s="3">
        <f>O20</f>
        <v>0</v>
      </c>
      <c r="AO15" s="3">
        <f>O21</f>
        <v>0</v>
      </c>
      <c r="AP15" s="3">
        <f>O22</f>
        <v>0</v>
      </c>
      <c r="AQ15" s="3">
        <f>O23</f>
        <v>0</v>
      </c>
      <c r="AR15" s="3">
        <f>O24</f>
        <v>0</v>
      </c>
      <c r="AS15" s="3">
        <f>O25</f>
        <v>0</v>
      </c>
      <c r="AT15" s="3">
        <f>O26</f>
        <v>0</v>
      </c>
      <c r="AU15" s="7"/>
      <c r="AV15" s="35">
        <v>64</v>
      </c>
      <c r="AW15" s="26">
        <f t="shared" ref="AW15:BT15" si="28">PRODUCT(W15*100*1/W19)</f>
        <v>0</v>
      </c>
      <c r="AX15" s="26">
        <f t="shared" si="28"/>
        <v>0</v>
      </c>
      <c r="AY15" s="23">
        <f t="shared" si="28"/>
        <v>0</v>
      </c>
      <c r="AZ15" s="23">
        <f t="shared" si="28"/>
        <v>3.278688524590164</v>
      </c>
      <c r="BA15" s="23">
        <f t="shared" si="28"/>
        <v>0</v>
      </c>
      <c r="BB15" s="23">
        <f t="shared" si="28"/>
        <v>21.311475409836067</v>
      </c>
      <c r="BC15" s="23">
        <f t="shared" si="28"/>
        <v>0</v>
      </c>
      <c r="BD15" s="23">
        <f t="shared" si="28"/>
        <v>0</v>
      </c>
      <c r="BE15" s="26">
        <f t="shared" si="28"/>
        <v>8.1967213114754092</v>
      </c>
      <c r="BF15" s="26">
        <f t="shared" si="28"/>
        <v>0</v>
      </c>
      <c r="BG15" s="26">
        <f t="shared" si="28"/>
        <v>0</v>
      </c>
      <c r="BH15" s="26">
        <f t="shared" si="28"/>
        <v>0</v>
      </c>
      <c r="BI15" s="26">
        <f t="shared" si="28"/>
        <v>0</v>
      </c>
      <c r="BJ15" s="26">
        <f t="shared" si="28"/>
        <v>0</v>
      </c>
      <c r="BK15" s="26">
        <f t="shared" si="28"/>
        <v>0</v>
      </c>
      <c r="BL15" s="26">
        <f t="shared" si="28"/>
        <v>0</v>
      </c>
      <c r="BM15" s="26">
        <f t="shared" si="28"/>
        <v>0</v>
      </c>
      <c r="BN15" s="26">
        <f t="shared" si="28"/>
        <v>0</v>
      </c>
      <c r="BO15" s="26">
        <f t="shared" si="28"/>
        <v>0</v>
      </c>
      <c r="BP15" s="26">
        <f t="shared" si="28"/>
        <v>0</v>
      </c>
      <c r="BQ15" s="26">
        <f t="shared" si="28"/>
        <v>0</v>
      </c>
      <c r="BR15" s="26">
        <f t="shared" si="28"/>
        <v>0</v>
      </c>
      <c r="BS15" s="26">
        <f t="shared" si="28"/>
        <v>0</v>
      </c>
      <c r="BT15" s="26">
        <f t="shared" si="28"/>
        <v>0</v>
      </c>
      <c r="BU15" s="35"/>
      <c r="BV15" s="35">
        <v>64</v>
      </c>
      <c r="BW15" s="26">
        <f t="shared" ref="BW15:CT15" si="29">AW3+AW4+AW5+AW6+AW7+AW8+AW9+AW10+AW11+AW12+AW13+AW14+AW15</f>
        <v>100</v>
      </c>
      <c r="BX15" s="26">
        <f t="shared" si="29"/>
        <v>100</v>
      </c>
      <c r="BY15" s="23">
        <f t="shared" si="29"/>
        <v>100</v>
      </c>
      <c r="BZ15" s="23">
        <f t="shared" si="29"/>
        <v>88.52459016393442</v>
      </c>
      <c r="CA15" s="23">
        <f t="shared" si="29"/>
        <v>100</v>
      </c>
      <c r="CB15" s="23">
        <f t="shared" si="29"/>
        <v>100.00000000000001</v>
      </c>
      <c r="CC15" s="23">
        <f t="shared" si="29"/>
        <v>100</v>
      </c>
      <c r="CD15" s="23">
        <f t="shared" si="29"/>
        <v>100</v>
      </c>
      <c r="CE15" s="26">
        <f t="shared" si="29"/>
        <v>98.360655737704931</v>
      </c>
      <c r="CF15" s="26">
        <f t="shared" si="29"/>
        <v>100.00000000000001</v>
      </c>
      <c r="CG15" s="26">
        <f t="shared" si="29"/>
        <v>86.885245901639351</v>
      </c>
      <c r="CH15" s="26">
        <f t="shared" si="29"/>
        <v>100</v>
      </c>
      <c r="CI15" s="26">
        <f t="shared" si="29"/>
        <v>100</v>
      </c>
      <c r="CJ15" s="26">
        <f t="shared" si="29"/>
        <v>100</v>
      </c>
      <c r="CK15" s="26">
        <f t="shared" si="29"/>
        <v>100</v>
      </c>
      <c r="CL15" s="26">
        <f t="shared" si="29"/>
        <v>100.00000000000001</v>
      </c>
      <c r="CM15" s="26">
        <f t="shared" si="29"/>
        <v>100</v>
      </c>
      <c r="CN15" s="26">
        <f t="shared" si="29"/>
        <v>100</v>
      </c>
      <c r="CO15" s="26">
        <f t="shared" si="29"/>
        <v>100</v>
      </c>
      <c r="CP15" s="26">
        <f t="shared" si="29"/>
        <v>100</v>
      </c>
      <c r="CQ15" s="26">
        <f t="shared" si="29"/>
        <v>100</v>
      </c>
      <c r="CR15" s="26">
        <f t="shared" si="29"/>
        <v>100</v>
      </c>
      <c r="CS15" s="26">
        <f t="shared" si="29"/>
        <v>100</v>
      </c>
      <c r="CT15" s="26">
        <f t="shared" si="29"/>
        <v>100</v>
      </c>
      <c r="CW15" s="9"/>
      <c r="CX15" s="9"/>
      <c r="CY15" s="9"/>
      <c r="CZ15" s="9"/>
      <c r="DA15" s="9"/>
      <c r="DB15" s="9"/>
      <c r="DC15" s="9"/>
      <c r="DD15" s="9"/>
      <c r="DE15" s="9"/>
      <c r="DF15" s="9"/>
      <c r="DG15" s="9"/>
      <c r="DH15" s="9"/>
      <c r="DI15" s="9"/>
      <c r="DJ15" s="9"/>
      <c r="DK15" s="9"/>
      <c r="DL15" s="9"/>
      <c r="DM15" s="9"/>
      <c r="DN15" s="9"/>
      <c r="DO15" s="9"/>
      <c r="DP15" s="9"/>
      <c r="DQ15" s="9"/>
      <c r="DR15" s="9"/>
      <c r="DS15" s="9"/>
      <c r="DT15" s="9"/>
      <c r="DU15" s="9"/>
    </row>
    <row r="16" spans="1:127" x14ac:dyDescent="0.25">
      <c r="B16" s="35" t="s">
        <v>19</v>
      </c>
      <c r="C16" s="2">
        <v>0</v>
      </c>
      <c r="D16" s="2">
        <v>0</v>
      </c>
      <c r="E16" s="2">
        <v>0</v>
      </c>
      <c r="F16" s="2">
        <v>3</v>
      </c>
      <c r="G16" s="2">
        <v>13</v>
      </c>
      <c r="H16" s="2">
        <v>1</v>
      </c>
      <c r="I16" s="2">
        <v>0</v>
      </c>
      <c r="J16" s="3">
        <v>10</v>
      </c>
      <c r="K16" s="3">
        <v>13</v>
      </c>
      <c r="L16" s="3">
        <v>20</v>
      </c>
      <c r="M16" s="3">
        <v>1</v>
      </c>
      <c r="N16" s="3">
        <v>0</v>
      </c>
      <c r="O16" s="3">
        <v>0</v>
      </c>
      <c r="P16" s="3">
        <v>0</v>
      </c>
      <c r="Q16" s="3">
        <v>0</v>
      </c>
      <c r="R16" s="3">
        <v>0</v>
      </c>
      <c r="S16" s="35">
        <v>61</v>
      </c>
      <c r="V16" s="35">
        <v>128</v>
      </c>
      <c r="W16" s="3">
        <f>P3</f>
        <v>0</v>
      </c>
      <c r="X16" s="3">
        <f>P4</f>
        <v>0</v>
      </c>
      <c r="Y16" s="35">
        <f>P5</f>
        <v>0</v>
      </c>
      <c r="Z16" s="35">
        <f>P6</f>
        <v>7</v>
      </c>
      <c r="AA16" s="35">
        <f>P7</f>
        <v>0</v>
      </c>
      <c r="AB16" s="35">
        <f>P8</f>
        <v>0</v>
      </c>
      <c r="AC16" s="35">
        <f>P9</f>
        <v>0</v>
      </c>
      <c r="AD16" s="35">
        <f>P10</f>
        <v>0</v>
      </c>
      <c r="AE16" s="3">
        <f>P11</f>
        <v>1</v>
      </c>
      <c r="AF16" s="3">
        <f>P12</f>
        <v>0</v>
      </c>
      <c r="AG16" s="3">
        <f>P13</f>
        <v>0</v>
      </c>
      <c r="AH16" s="3">
        <f>P14</f>
        <v>0</v>
      </c>
      <c r="AI16" s="3">
        <f>P15</f>
        <v>0</v>
      </c>
      <c r="AJ16" s="3">
        <f>P16</f>
        <v>0</v>
      </c>
      <c r="AK16" s="3">
        <f>P17</f>
        <v>0</v>
      </c>
      <c r="AL16" s="3">
        <f>P18</f>
        <v>0</v>
      </c>
      <c r="AM16" s="3">
        <f>P19</f>
        <v>0</v>
      </c>
      <c r="AN16" s="3">
        <f>P20</f>
        <v>0</v>
      </c>
      <c r="AO16" s="3">
        <f>P21</f>
        <v>0</v>
      </c>
      <c r="AP16" s="3">
        <f>P22</f>
        <v>0</v>
      </c>
      <c r="AQ16" s="3">
        <f>P23</f>
        <v>0</v>
      </c>
      <c r="AR16" s="3">
        <f>P24</f>
        <v>0</v>
      </c>
      <c r="AS16" s="3">
        <f>P25</f>
        <v>0</v>
      </c>
      <c r="AT16" s="3">
        <f>P26</f>
        <v>0</v>
      </c>
      <c r="AU16" s="7"/>
      <c r="AV16" s="35">
        <v>128</v>
      </c>
      <c r="AW16" s="26">
        <f t="shared" ref="AW16:BT16" si="30">PRODUCT(W16*100*1/W19)</f>
        <v>0</v>
      </c>
      <c r="AX16" s="26">
        <f t="shared" si="30"/>
        <v>0</v>
      </c>
      <c r="AY16" s="23">
        <f t="shared" si="30"/>
        <v>0</v>
      </c>
      <c r="AZ16" s="23">
        <f t="shared" si="30"/>
        <v>11.475409836065573</v>
      </c>
      <c r="BA16" s="23">
        <f t="shared" si="30"/>
        <v>0</v>
      </c>
      <c r="BB16" s="23">
        <f t="shared" si="30"/>
        <v>0</v>
      </c>
      <c r="BC16" s="23">
        <f t="shared" si="30"/>
        <v>0</v>
      </c>
      <c r="BD16" s="23">
        <f t="shared" si="30"/>
        <v>0</v>
      </c>
      <c r="BE16" s="26">
        <f t="shared" si="30"/>
        <v>1.639344262295082</v>
      </c>
      <c r="BF16" s="26">
        <f t="shared" si="30"/>
        <v>0</v>
      </c>
      <c r="BG16" s="26">
        <f t="shared" si="30"/>
        <v>0</v>
      </c>
      <c r="BH16" s="26">
        <f t="shared" si="30"/>
        <v>0</v>
      </c>
      <c r="BI16" s="26">
        <f t="shared" si="30"/>
        <v>0</v>
      </c>
      <c r="BJ16" s="26">
        <f t="shared" si="30"/>
        <v>0</v>
      </c>
      <c r="BK16" s="26">
        <f t="shared" si="30"/>
        <v>0</v>
      </c>
      <c r="BL16" s="26">
        <f t="shared" si="30"/>
        <v>0</v>
      </c>
      <c r="BM16" s="26">
        <f t="shared" si="30"/>
        <v>0</v>
      </c>
      <c r="BN16" s="26">
        <f t="shared" si="30"/>
        <v>0</v>
      </c>
      <c r="BO16" s="26">
        <f t="shared" si="30"/>
        <v>0</v>
      </c>
      <c r="BP16" s="26">
        <f t="shared" si="30"/>
        <v>0</v>
      </c>
      <c r="BQ16" s="26">
        <f t="shared" si="30"/>
        <v>0</v>
      </c>
      <c r="BR16" s="26">
        <f t="shared" si="30"/>
        <v>0</v>
      </c>
      <c r="BS16" s="26">
        <f t="shared" si="30"/>
        <v>0</v>
      </c>
      <c r="BT16" s="26">
        <f t="shared" si="30"/>
        <v>0</v>
      </c>
      <c r="BU16" s="35"/>
      <c r="BV16" s="35">
        <v>128</v>
      </c>
      <c r="BW16" s="26">
        <f t="shared" ref="BW16:CT16" si="31">AW3+AW4+AW5+AW6+AW7+AW8+AW9+AW10+AW11+AW12+AW13+AW14+AW15+AW16</f>
        <v>100</v>
      </c>
      <c r="BX16" s="26">
        <f t="shared" si="31"/>
        <v>100</v>
      </c>
      <c r="BY16" s="23">
        <f t="shared" si="31"/>
        <v>100</v>
      </c>
      <c r="BZ16" s="23">
        <f t="shared" si="31"/>
        <v>100</v>
      </c>
      <c r="CA16" s="23">
        <f t="shared" si="31"/>
        <v>100</v>
      </c>
      <c r="CB16" s="23">
        <f t="shared" si="31"/>
        <v>100.00000000000001</v>
      </c>
      <c r="CC16" s="23">
        <f t="shared" si="31"/>
        <v>100</v>
      </c>
      <c r="CD16" s="23">
        <f t="shared" si="31"/>
        <v>100</v>
      </c>
      <c r="CE16" s="26">
        <f t="shared" si="31"/>
        <v>100.00000000000001</v>
      </c>
      <c r="CF16" s="26">
        <f t="shared" si="31"/>
        <v>100.00000000000001</v>
      </c>
      <c r="CG16" s="26">
        <f t="shared" si="31"/>
        <v>86.885245901639351</v>
      </c>
      <c r="CH16" s="26">
        <f t="shared" si="31"/>
        <v>100</v>
      </c>
      <c r="CI16" s="26">
        <f t="shared" si="31"/>
        <v>100</v>
      </c>
      <c r="CJ16" s="26">
        <f t="shared" si="31"/>
        <v>100</v>
      </c>
      <c r="CK16" s="26">
        <f t="shared" si="31"/>
        <v>100</v>
      </c>
      <c r="CL16" s="26">
        <f t="shared" si="31"/>
        <v>100.00000000000001</v>
      </c>
      <c r="CM16" s="26">
        <f t="shared" si="31"/>
        <v>100</v>
      </c>
      <c r="CN16" s="26">
        <f t="shared" si="31"/>
        <v>100</v>
      </c>
      <c r="CO16" s="26">
        <f t="shared" si="31"/>
        <v>100</v>
      </c>
      <c r="CP16" s="26">
        <f t="shared" si="31"/>
        <v>100</v>
      </c>
      <c r="CQ16" s="26">
        <f t="shared" si="31"/>
        <v>100</v>
      </c>
      <c r="CR16" s="26">
        <f t="shared" si="31"/>
        <v>100</v>
      </c>
      <c r="CS16" s="26">
        <f t="shared" si="31"/>
        <v>100</v>
      </c>
      <c r="CT16" s="26">
        <f t="shared" si="31"/>
        <v>100</v>
      </c>
      <c r="CW16" s="9"/>
      <c r="CX16" s="9"/>
      <c r="CY16" s="9"/>
      <c r="CZ16" s="9"/>
      <c r="DA16" s="9"/>
      <c r="DB16" s="9"/>
      <c r="DC16" s="9"/>
      <c r="DD16" s="9"/>
      <c r="DE16" s="9"/>
      <c r="DF16" s="9"/>
      <c r="DG16" s="9"/>
      <c r="DH16" s="9"/>
      <c r="DI16" s="9"/>
      <c r="DJ16" s="9"/>
      <c r="DK16" s="9"/>
      <c r="DL16" s="9"/>
      <c r="DM16" s="9"/>
      <c r="DN16" s="9"/>
      <c r="DO16" s="9"/>
      <c r="DP16" s="9"/>
      <c r="DQ16" s="9"/>
      <c r="DR16" s="9"/>
      <c r="DS16" s="9"/>
      <c r="DT16" s="9"/>
      <c r="DU16" s="9"/>
    </row>
    <row r="17" spans="2:125" x14ac:dyDescent="0.25">
      <c r="B17" s="35" t="s">
        <v>20</v>
      </c>
      <c r="C17" s="2">
        <v>0</v>
      </c>
      <c r="D17" s="2">
        <v>0</v>
      </c>
      <c r="E17" s="2">
        <v>1</v>
      </c>
      <c r="F17" s="2">
        <v>14</v>
      </c>
      <c r="G17" s="2">
        <v>2</v>
      </c>
      <c r="H17" s="3">
        <v>6</v>
      </c>
      <c r="I17" s="3">
        <v>17</v>
      </c>
      <c r="J17" s="3">
        <v>20</v>
      </c>
      <c r="K17" s="3">
        <v>0</v>
      </c>
      <c r="L17" s="3">
        <v>1</v>
      </c>
      <c r="M17" s="3">
        <v>0</v>
      </c>
      <c r="N17" s="3">
        <v>0</v>
      </c>
      <c r="O17" s="3">
        <v>0</v>
      </c>
      <c r="P17" s="3">
        <v>0</v>
      </c>
      <c r="Q17" s="3">
        <v>0</v>
      </c>
      <c r="R17" s="3">
        <v>0</v>
      </c>
      <c r="S17" s="35">
        <v>61</v>
      </c>
      <c r="V17" s="35">
        <v>256</v>
      </c>
      <c r="W17" s="3">
        <f>Q3</f>
        <v>0</v>
      </c>
      <c r="X17" s="3">
        <f>Q4</f>
        <v>0</v>
      </c>
      <c r="Y17" s="35">
        <f>Q5</f>
        <v>0</v>
      </c>
      <c r="Z17" s="35">
        <f>Q6</f>
        <v>0</v>
      </c>
      <c r="AA17" s="35">
        <f>Q7</f>
        <v>0</v>
      </c>
      <c r="AB17" s="35">
        <f>Q8</f>
        <v>0</v>
      </c>
      <c r="AC17" s="35">
        <f>Q9</f>
        <v>0</v>
      </c>
      <c r="AD17" s="35">
        <f>Q10</f>
        <v>0</v>
      </c>
      <c r="AE17" s="3">
        <f>Q11</f>
        <v>0</v>
      </c>
      <c r="AF17" s="3">
        <f>Q12</f>
        <v>0</v>
      </c>
      <c r="AG17" s="3">
        <f>Q13</f>
        <v>8</v>
      </c>
      <c r="AH17" s="3">
        <f>Q14</f>
        <v>0</v>
      </c>
      <c r="AI17" s="3">
        <f>Q15</f>
        <v>0</v>
      </c>
      <c r="AJ17" s="3">
        <f>Q16</f>
        <v>0</v>
      </c>
      <c r="AK17" s="3">
        <f>Q17</f>
        <v>0</v>
      </c>
      <c r="AL17" s="3">
        <f>Q18</f>
        <v>0</v>
      </c>
      <c r="AM17" s="3">
        <f>Q19</f>
        <v>0</v>
      </c>
      <c r="AN17" s="3">
        <f>Q20</f>
        <v>0</v>
      </c>
      <c r="AO17" s="3">
        <f>Q21</f>
        <v>0</v>
      </c>
      <c r="AP17" s="3">
        <f>Q22</f>
        <v>0</v>
      </c>
      <c r="AQ17" s="3">
        <f>Q23</f>
        <v>0</v>
      </c>
      <c r="AR17" s="3">
        <f>Q24</f>
        <v>0</v>
      </c>
      <c r="AS17" s="3">
        <f>Q25</f>
        <v>0</v>
      </c>
      <c r="AT17" s="3">
        <f>Q26</f>
        <v>0</v>
      </c>
      <c r="AU17" s="7"/>
      <c r="AV17" s="35">
        <v>256</v>
      </c>
      <c r="AW17" s="26">
        <f t="shared" ref="AW17:BT17" si="32">PRODUCT(W17*100*1/W19)</f>
        <v>0</v>
      </c>
      <c r="AX17" s="26">
        <f t="shared" si="32"/>
        <v>0</v>
      </c>
      <c r="AY17" s="23">
        <f t="shared" si="32"/>
        <v>0</v>
      </c>
      <c r="AZ17" s="23">
        <f t="shared" si="32"/>
        <v>0</v>
      </c>
      <c r="BA17" s="23">
        <f t="shared" si="32"/>
        <v>0</v>
      </c>
      <c r="BB17" s="23">
        <f t="shared" si="32"/>
        <v>0</v>
      </c>
      <c r="BC17" s="23">
        <f t="shared" si="32"/>
        <v>0</v>
      </c>
      <c r="BD17" s="23">
        <f t="shared" si="32"/>
        <v>0</v>
      </c>
      <c r="BE17" s="26">
        <f t="shared" si="32"/>
        <v>0</v>
      </c>
      <c r="BF17" s="26">
        <f t="shared" si="32"/>
        <v>0</v>
      </c>
      <c r="BG17" s="26">
        <f t="shared" si="32"/>
        <v>13.114754098360656</v>
      </c>
      <c r="BH17" s="26">
        <f t="shared" si="32"/>
        <v>0</v>
      </c>
      <c r="BI17" s="26">
        <f t="shared" si="32"/>
        <v>0</v>
      </c>
      <c r="BJ17" s="26">
        <f t="shared" si="32"/>
        <v>0</v>
      </c>
      <c r="BK17" s="26">
        <f t="shared" si="32"/>
        <v>0</v>
      </c>
      <c r="BL17" s="26">
        <f t="shared" si="32"/>
        <v>0</v>
      </c>
      <c r="BM17" s="26">
        <f t="shared" si="32"/>
        <v>0</v>
      </c>
      <c r="BN17" s="26">
        <f t="shared" si="32"/>
        <v>0</v>
      </c>
      <c r="BO17" s="26">
        <f t="shared" si="32"/>
        <v>0</v>
      </c>
      <c r="BP17" s="26">
        <f t="shared" si="32"/>
        <v>0</v>
      </c>
      <c r="BQ17" s="26">
        <f t="shared" si="32"/>
        <v>0</v>
      </c>
      <c r="BR17" s="26">
        <f t="shared" si="32"/>
        <v>0</v>
      </c>
      <c r="BS17" s="26">
        <f t="shared" si="32"/>
        <v>0</v>
      </c>
      <c r="BT17" s="26">
        <f t="shared" si="32"/>
        <v>0</v>
      </c>
      <c r="BU17" s="35"/>
      <c r="BV17" s="35">
        <v>256</v>
      </c>
      <c r="BW17" s="26">
        <f t="shared" ref="BW17:CT17" si="33">AW3+AW4+AW5+AW6+AW7+AW8+AW9+AW10+AW11+AW12+AW13+AW14+AW15+AW16+AW17</f>
        <v>100</v>
      </c>
      <c r="BX17" s="26">
        <f t="shared" si="33"/>
        <v>100</v>
      </c>
      <c r="BY17" s="23">
        <f t="shared" si="33"/>
        <v>100</v>
      </c>
      <c r="BZ17" s="23">
        <f t="shared" si="33"/>
        <v>100</v>
      </c>
      <c r="CA17" s="23">
        <f t="shared" si="33"/>
        <v>100</v>
      </c>
      <c r="CB17" s="23">
        <f t="shared" si="33"/>
        <v>100.00000000000001</v>
      </c>
      <c r="CC17" s="23">
        <f t="shared" si="33"/>
        <v>100</v>
      </c>
      <c r="CD17" s="23">
        <f t="shared" si="33"/>
        <v>100</v>
      </c>
      <c r="CE17" s="26">
        <f t="shared" si="33"/>
        <v>100.00000000000001</v>
      </c>
      <c r="CF17" s="26">
        <f t="shared" si="33"/>
        <v>100.00000000000001</v>
      </c>
      <c r="CG17" s="26">
        <f t="shared" si="33"/>
        <v>100</v>
      </c>
      <c r="CH17" s="26">
        <f t="shared" si="33"/>
        <v>100</v>
      </c>
      <c r="CI17" s="26">
        <f t="shared" si="33"/>
        <v>100</v>
      </c>
      <c r="CJ17" s="26">
        <f t="shared" si="33"/>
        <v>100</v>
      </c>
      <c r="CK17" s="26">
        <f t="shared" si="33"/>
        <v>100</v>
      </c>
      <c r="CL17" s="26">
        <f t="shared" si="33"/>
        <v>100.00000000000001</v>
      </c>
      <c r="CM17" s="26">
        <f t="shared" si="33"/>
        <v>100</v>
      </c>
      <c r="CN17" s="26">
        <f t="shared" si="33"/>
        <v>100</v>
      </c>
      <c r="CO17" s="26">
        <f t="shared" si="33"/>
        <v>100</v>
      </c>
      <c r="CP17" s="26">
        <f t="shared" si="33"/>
        <v>100</v>
      </c>
      <c r="CQ17" s="26">
        <f t="shared" si="33"/>
        <v>100</v>
      </c>
      <c r="CR17" s="26">
        <f t="shared" si="33"/>
        <v>100</v>
      </c>
      <c r="CS17" s="26">
        <f t="shared" si="33"/>
        <v>100</v>
      </c>
      <c r="CT17" s="26">
        <f t="shared" si="33"/>
        <v>100</v>
      </c>
      <c r="CW17" s="9"/>
      <c r="CX17" s="9"/>
      <c r="CY17" s="9"/>
      <c r="CZ17" s="9"/>
      <c r="DA17" s="9"/>
      <c r="DB17" s="9"/>
      <c r="DC17" s="9"/>
      <c r="DD17" s="9"/>
      <c r="DE17" s="9"/>
      <c r="DF17" s="9"/>
      <c r="DG17" s="9"/>
      <c r="DH17" s="9"/>
      <c r="DI17" s="9"/>
      <c r="DJ17" s="9"/>
      <c r="DK17" s="9"/>
      <c r="DL17" s="9"/>
      <c r="DM17" s="9"/>
      <c r="DN17" s="9"/>
      <c r="DO17" s="9"/>
      <c r="DP17" s="9"/>
      <c r="DQ17" s="9"/>
      <c r="DR17" s="9"/>
      <c r="DS17" s="9"/>
      <c r="DT17" s="9"/>
      <c r="DU17" s="9"/>
    </row>
    <row r="18" spans="2:125" x14ac:dyDescent="0.25">
      <c r="B18" s="35" t="s">
        <v>21</v>
      </c>
      <c r="C18" s="2">
        <v>0</v>
      </c>
      <c r="D18" s="2">
        <v>0</v>
      </c>
      <c r="E18" s="2">
        <v>18</v>
      </c>
      <c r="F18" s="2">
        <v>0</v>
      </c>
      <c r="G18" s="2">
        <v>3</v>
      </c>
      <c r="H18" s="2">
        <v>13</v>
      </c>
      <c r="I18" s="2">
        <v>15</v>
      </c>
      <c r="J18" s="4">
        <v>2</v>
      </c>
      <c r="K18" s="3">
        <v>2</v>
      </c>
      <c r="L18" s="3">
        <v>6</v>
      </c>
      <c r="M18" s="3">
        <v>2</v>
      </c>
      <c r="N18" s="3">
        <v>0</v>
      </c>
      <c r="O18" s="3">
        <v>0</v>
      </c>
      <c r="P18" s="3">
        <v>0</v>
      </c>
      <c r="Q18" s="3">
        <v>0</v>
      </c>
      <c r="R18" s="3">
        <v>0</v>
      </c>
      <c r="S18" s="35">
        <v>61</v>
      </c>
      <c r="V18" s="35">
        <v>512</v>
      </c>
      <c r="W18" s="3">
        <f>R3</f>
        <v>0</v>
      </c>
      <c r="X18" s="3">
        <f>R4</f>
        <v>0</v>
      </c>
      <c r="Y18" s="35">
        <f>R5</f>
        <v>0</v>
      </c>
      <c r="Z18" s="35">
        <f>R6</f>
        <v>0</v>
      </c>
      <c r="AA18" s="35">
        <f>R7</f>
        <v>0</v>
      </c>
      <c r="AB18" s="35">
        <f>R8</f>
        <v>0</v>
      </c>
      <c r="AC18" s="35">
        <f>R9</f>
        <v>0</v>
      </c>
      <c r="AD18" s="35">
        <f>R10</f>
        <v>0</v>
      </c>
      <c r="AE18" s="3">
        <f>R11</f>
        <v>0</v>
      </c>
      <c r="AF18" s="3">
        <f>R12</f>
        <v>0</v>
      </c>
      <c r="AG18" s="3">
        <f>R13</f>
        <v>0</v>
      </c>
      <c r="AH18" s="3">
        <f>R14</f>
        <v>0</v>
      </c>
      <c r="AI18" s="3">
        <f>R15</f>
        <v>0</v>
      </c>
      <c r="AJ18" s="3">
        <f>R16</f>
        <v>0</v>
      </c>
      <c r="AK18" s="3">
        <f>R17</f>
        <v>0</v>
      </c>
      <c r="AL18" s="3">
        <f>R18</f>
        <v>0</v>
      </c>
      <c r="AM18" s="3">
        <f>R19</f>
        <v>0</v>
      </c>
      <c r="AN18" s="3">
        <f>R20</f>
        <v>0</v>
      </c>
      <c r="AO18" s="3">
        <f>R21</f>
        <v>0</v>
      </c>
      <c r="AP18" s="3">
        <f>R22</f>
        <v>0</v>
      </c>
      <c r="AQ18" s="3">
        <f>R23</f>
        <v>0</v>
      </c>
      <c r="AR18" s="3">
        <f>R24</f>
        <v>0</v>
      </c>
      <c r="AS18" s="3">
        <f>R25</f>
        <v>0</v>
      </c>
      <c r="AT18" s="3">
        <f>R26</f>
        <v>0</v>
      </c>
      <c r="AU18" s="7"/>
      <c r="AV18" s="35">
        <v>512</v>
      </c>
      <c r="AW18" s="26">
        <f t="shared" ref="AW18:BT18" si="34">PRODUCT(W18*100*1/W19)</f>
        <v>0</v>
      </c>
      <c r="AX18" s="26">
        <f t="shared" si="34"/>
        <v>0</v>
      </c>
      <c r="AY18" s="23">
        <f t="shared" si="34"/>
        <v>0</v>
      </c>
      <c r="AZ18" s="23">
        <f t="shared" si="34"/>
        <v>0</v>
      </c>
      <c r="BA18" s="23">
        <f t="shared" si="34"/>
        <v>0</v>
      </c>
      <c r="BB18" s="23">
        <f t="shared" si="34"/>
        <v>0</v>
      </c>
      <c r="BC18" s="23">
        <f t="shared" si="34"/>
        <v>0</v>
      </c>
      <c r="BD18" s="23">
        <f t="shared" si="34"/>
        <v>0</v>
      </c>
      <c r="BE18" s="26">
        <f t="shared" si="34"/>
        <v>0</v>
      </c>
      <c r="BF18" s="26">
        <f t="shared" si="34"/>
        <v>0</v>
      </c>
      <c r="BG18" s="26">
        <f t="shared" si="34"/>
        <v>0</v>
      </c>
      <c r="BH18" s="26">
        <f t="shared" si="34"/>
        <v>0</v>
      </c>
      <c r="BI18" s="26">
        <f t="shared" si="34"/>
        <v>0</v>
      </c>
      <c r="BJ18" s="26">
        <f t="shared" si="34"/>
        <v>0</v>
      </c>
      <c r="BK18" s="26">
        <f t="shared" si="34"/>
        <v>0</v>
      </c>
      <c r="BL18" s="26">
        <f t="shared" si="34"/>
        <v>0</v>
      </c>
      <c r="BM18" s="26">
        <f t="shared" si="34"/>
        <v>0</v>
      </c>
      <c r="BN18" s="26">
        <f t="shared" si="34"/>
        <v>0</v>
      </c>
      <c r="BO18" s="26">
        <f t="shared" si="34"/>
        <v>0</v>
      </c>
      <c r="BP18" s="26">
        <f t="shared" si="34"/>
        <v>0</v>
      </c>
      <c r="BQ18" s="26">
        <f t="shared" si="34"/>
        <v>0</v>
      </c>
      <c r="BR18" s="26">
        <f t="shared" si="34"/>
        <v>0</v>
      </c>
      <c r="BS18" s="26">
        <f t="shared" si="34"/>
        <v>0</v>
      </c>
      <c r="BT18" s="26">
        <f t="shared" si="34"/>
        <v>0</v>
      </c>
      <c r="BU18" s="35"/>
      <c r="BV18" s="35">
        <v>512</v>
      </c>
      <c r="BW18" s="26">
        <f t="shared" ref="BW18:CT18" si="35">AW3+AW4+AW5+AW6+AW7+AW8+AW9+AW10+AW11+AW12+AW13+AW14+AW15+AW16+AW17+AW18</f>
        <v>100</v>
      </c>
      <c r="BX18" s="26">
        <f t="shared" si="35"/>
        <v>100</v>
      </c>
      <c r="BY18" s="23">
        <f t="shared" si="35"/>
        <v>100</v>
      </c>
      <c r="BZ18" s="23">
        <f t="shared" si="35"/>
        <v>100</v>
      </c>
      <c r="CA18" s="23">
        <f t="shared" si="35"/>
        <v>100</v>
      </c>
      <c r="CB18" s="23">
        <f t="shared" si="35"/>
        <v>100.00000000000001</v>
      </c>
      <c r="CC18" s="23">
        <f t="shared" si="35"/>
        <v>100</v>
      </c>
      <c r="CD18" s="23">
        <f t="shared" si="35"/>
        <v>100</v>
      </c>
      <c r="CE18" s="26">
        <f t="shared" si="35"/>
        <v>100.00000000000001</v>
      </c>
      <c r="CF18" s="26">
        <f t="shared" si="35"/>
        <v>100.00000000000001</v>
      </c>
      <c r="CG18" s="26">
        <f t="shared" si="35"/>
        <v>100</v>
      </c>
      <c r="CH18" s="26">
        <f t="shared" si="35"/>
        <v>100</v>
      </c>
      <c r="CI18" s="26">
        <f t="shared" si="35"/>
        <v>100</v>
      </c>
      <c r="CJ18" s="26">
        <f t="shared" si="35"/>
        <v>100</v>
      </c>
      <c r="CK18" s="26">
        <f t="shared" si="35"/>
        <v>100</v>
      </c>
      <c r="CL18" s="26">
        <f t="shared" si="35"/>
        <v>100.00000000000001</v>
      </c>
      <c r="CM18" s="26">
        <f t="shared" si="35"/>
        <v>100</v>
      </c>
      <c r="CN18" s="26">
        <f t="shared" si="35"/>
        <v>100</v>
      </c>
      <c r="CO18" s="26">
        <f t="shared" si="35"/>
        <v>100</v>
      </c>
      <c r="CP18" s="26">
        <f t="shared" si="35"/>
        <v>100</v>
      </c>
      <c r="CQ18" s="26">
        <f t="shared" si="35"/>
        <v>100</v>
      </c>
      <c r="CR18" s="26">
        <f t="shared" si="35"/>
        <v>100</v>
      </c>
      <c r="CS18" s="26">
        <f t="shared" si="35"/>
        <v>100</v>
      </c>
      <c r="CT18" s="26">
        <f t="shared" si="35"/>
        <v>100</v>
      </c>
      <c r="CW18" s="9"/>
      <c r="CX18" s="9"/>
      <c r="CY18" s="9"/>
      <c r="CZ18" s="9"/>
      <c r="DA18" s="9"/>
      <c r="DB18" s="9"/>
      <c r="DC18" s="9"/>
      <c r="DD18" s="9"/>
      <c r="DE18" s="9"/>
      <c r="DF18" s="9"/>
      <c r="DG18" s="9"/>
      <c r="DH18" s="9"/>
      <c r="DI18" s="9"/>
      <c r="DJ18" s="9"/>
      <c r="DK18" s="9"/>
      <c r="DL18" s="9"/>
      <c r="DM18" s="9"/>
      <c r="DN18" s="9"/>
      <c r="DO18" s="9"/>
      <c r="DP18" s="9"/>
      <c r="DQ18" s="9"/>
      <c r="DR18" s="9"/>
      <c r="DS18" s="9"/>
      <c r="DT18" s="9"/>
      <c r="DU18" s="9"/>
    </row>
    <row r="19" spans="2:125" x14ac:dyDescent="0.25">
      <c r="B19" s="35" t="s">
        <v>26</v>
      </c>
      <c r="C19" s="2">
        <v>0</v>
      </c>
      <c r="D19" s="2">
        <v>54</v>
      </c>
      <c r="E19" s="2">
        <v>4</v>
      </c>
      <c r="F19" s="4">
        <v>0</v>
      </c>
      <c r="G19" s="4">
        <v>0</v>
      </c>
      <c r="H19" s="4">
        <v>0</v>
      </c>
      <c r="I19" s="3">
        <v>0</v>
      </c>
      <c r="J19" s="3">
        <v>0</v>
      </c>
      <c r="K19" s="3">
        <v>0</v>
      </c>
      <c r="L19" s="3">
        <v>3</v>
      </c>
      <c r="M19" s="3">
        <v>0</v>
      </c>
      <c r="N19" s="3">
        <v>0</v>
      </c>
      <c r="O19" s="3">
        <v>0</v>
      </c>
      <c r="P19" s="3">
        <v>0</v>
      </c>
      <c r="Q19" s="3">
        <v>0</v>
      </c>
      <c r="R19" s="3">
        <v>0</v>
      </c>
      <c r="S19" s="35">
        <v>61</v>
      </c>
      <c r="V19" s="35" t="s">
        <v>1</v>
      </c>
      <c r="W19" s="35">
        <f>S3</f>
        <v>61</v>
      </c>
      <c r="X19" s="35">
        <f>S4</f>
        <v>61</v>
      </c>
      <c r="Y19" s="35">
        <f>S5</f>
        <v>61</v>
      </c>
      <c r="Z19" s="35">
        <f>S6</f>
        <v>61</v>
      </c>
      <c r="AA19" s="35">
        <f>S7</f>
        <v>61</v>
      </c>
      <c r="AB19" s="35">
        <f>S8</f>
        <v>61</v>
      </c>
      <c r="AC19" s="35">
        <f>S9</f>
        <v>61</v>
      </c>
      <c r="AD19" s="35">
        <f>S10</f>
        <v>61</v>
      </c>
      <c r="AE19" s="35">
        <f>S11</f>
        <v>61</v>
      </c>
      <c r="AF19" s="35">
        <f>S12</f>
        <v>61</v>
      </c>
      <c r="AG19" s="35">
        <f>S13</f>
        <v>61</v>
      </c>
      <c r="AH19" s="35">
        <f>S14</f>
        <v>61</v>
      </c>
      <c r="AI19" s="35">
        <f>S15</f>
        <v>61</v>
      </c>
      <c r="AJ19" s="35">
        <f>S16</f>
        <v>61</v>
      </c>
      <c r="AK19" s="35">
        <f>S17</f>
        <v>61</v>
      </c>
      <c r="AL19" s="35">
        <f>S18</f>
        <v>61</v>
      </c>
      <c r="AM19" s="35">
        <f>S19</f>
        <v>61</v>
      </c>
      <c r="AN19" s="35">
        <f>S20</f>
        <v>61</v>
      </c>
      <c r="AO19" s="35">
        <f>S21</f>
        <v>61</v>
      </c>
      <c r="AP19" s="35">
        <f>S22</f>
        <v>60</v>
      </c>
      <c r="AQ19" s="35">
        <f>S23</f>
        <v>61</v>
      </c>
      <c r="AR19" s="35">
        <f>S24</f>
        <v>61</v>
      </c>
      <c r="AS19" s="35">
        <f>S25</f>
        <v>61</v>
      </c>
      <c r="AT19" s="35">
        <f>S26</f>
        <v>61</v>
      </c>
      <c r="AV19" s="35" t="s">
        <v>1</v>
      </c>
      <c r="AW19" s="23">
        <f t="shared" ref="AW19:BT19" si="36">SUM(AW3:AW18)</f>
        <v>100</v>
      </c>
      <c r="AX19" s="23">
        <f t="shared" si="36"/>
        <v>100</v>
      </c>
      <c r="AY19" s="23">
        <f t="shared" si="36"/>
        <v>100</v>
      </c>
      <c r="AZ19" s="23">
        <f t="shared" si="36"/>
        <v>100</v>
      </c>
      <c r="BA19" s="23">
        <f t="shared" si="36"/>
        <v>100</v>
      </c>
      <c r="BB19" s="23">
        <f t="shared" si="36"/>
        <v>100.00000000000001</v>
      </c>
      <c r="BC19" s="23">
        <f t="shared" si="36"/>
        <v>100</v>
      </c>
      <c r="BD19" s="23">
        <f t="shared" si="36"/>
        <v>100</v>
      </c>
      <c r="BE19" s="23">
        <f t="shared" si="36"/>
        <v>100.00000000000001</v>
      </c>
      <c r="BF19" s="23">
        <f t="shared" si="36"/>
        <v>100.00000000000001</v>
      </c>
      <c r="BG19" s="23">
        <f t="shared" si="36"/>
        <v>100</v>
      </c>
      <c r="BH19" s="23">
        <f t="shared" si="36"/>
        <v>100</v>
      </c>
      <c r="BI19" s="23">
        <f t="shared" si="36"/>
        <v>100</v>
      </c>
      <c r="BJ19" s="23">
        <f t="shared" si="36"/>
        <v>100</v>
      </c>
      <c r="BK19" s="23">
        <f t="shared" si="36"/>
        <v>100</v>
      </c>
      <c r="BL19" s="23">
        <f t="shared" si="36"/>
        <v>100.00000000000001</v>
      </c>
      <c r="BM19" s="23">
        <f t="shared" si="36"/>
        <v>100</v>
      </c>
      <c r="BN19" s="23">
        <f t="shared" si="36"/>
        <v>100</v>
      </c>
      <c r="BO19" s="23">
        <f t="shared" si="36"/>
        <v>100</v>
      </c>
      <c r="BP19" s="23">
        <f t="shared" si="36"/>
        <v>100</v>
      </c>
      <c r="BQ19" s="23">
        <f t="shared" si="36"/>
        <v>100</v>
      </c>
      <c r="BR19" s="23">
        <f t="shared" si="36"/>
        <v>100</v>
      </c>
      <c r="BS19" s="23">
        <f t="shared" si="36"/>
        <v>100</v>
      </c>
      <c r="BT19" s="23">
        <f t="shared" si="36"/>
        <v>100</v>
      </c>
      <c r="BU19" s="35"/>
      <c r="BV19" s="35"/>
      <c r="CQ19" s="23"/>
      <c r="CR19" s="23"/>
      <c r="CS19" s="23"/>
      <c r="CW19" s="9"/>
      <c r="CX19" s="9"/>
      <c r="CY19" s="9"/>
      <c r="CZ19" s="9"/>
      <c r="DA19" s="9"/>
      <c r="DB19" s="9"/>
      <c r="DC19" s="9"/>
      <c r="DD19" s="9"/>
      <c r="DE19" s="9"/>
      <c r="DF19" s="9"/>
      <c r="DG19" s="9"/>
      <c r="DH19" s="9"/>
      <c r="DI19" s="9"/>
      <c r="DJ19" s="9"/>
      <c r="DK19" s="9"/>
      <c r="DL19" s="9"/>
      <c r="DM19" s="9"/>
      <c r="DN19" s="9"/>
      <c r="DO19" s="9"/>
      <c r="DP19" s="9"/>
      <c r="DQ19" s="9"/>
      <c r="DR19" s="9"/>
      <c r="DS19" s="9"/>
      <c r="DT19" s="9"/>
      <c r="DU19" s="9"/>
    </row>
    <row r="20" spans="2:125" x14ac:dyDescent="0.25">
      <c r="B20" s="35" t="s">
        <v>27</v>
      </c>
      <c r="C20" s="2">
        <v>0</v>
      </c>
      <c r="D20" s="2">
        <v>0</v>
      </c>
      <c r="E20" s="2">
        <v>0</v>
      </c>
      <c r="F20" s="2">
        <v>0</v>
      </c>
      <c r="G20" s="2">
        <v>0</v>
      </c>
      <c r="H20" s="2">
        <v>37</v>
      </c>
      <c r="I20" s="2">
        <v>24</v>
      </c>
      <c r="J20" s="3">
        <v>0</v>
      </c>
      <c r="K20" s="3">
        <v>0</v>
      </c>
      <c r="L20" s="3">
        <v>0</v>
      </c>
      <c r="M20" s="3">
        <v>0</v>
      </c>
      <c r="N20" s="3">
        <v>0</v>
      </c>
      <c r="O20" s="3">
        <v>0</v>
      </c>
      <c r="P20" s="3">
        <v>0</v>
      </c>
      <c r="Q20" s="3">
        <v>0</v>
      </c>
      <c r="R20" s="3">
        <v>0</v>
      </c>
      <c r="S20" s="35">
        <v>61</v>
      </c>
      <c r="CT20" s="9"/>
      <c r="CU20" s="9"/>
      <c r="CV20" s="9"/>
      <c r="CW20" s="9"/>
      <c r="CX20" s="9"/>
      <c r="CY20" s="9"/>
      <c r="CZ20" s="9"/>
      <c r="DA20" s="9"/>
      <c r="DB20" s="9"/>
      <c r="DC20" s="9"/>
      <c r="DD20" s="9"/>
      <c r="DE20" s="9"/>
      <c r="DF20" s="9"/>
      <c r="DG20" s="9"/>
      <c r="DH20" s="9"/>
      <c r="DI20" s="9"/>
      <c r="DJ20" s="9"/>
      <c r="DK20" s="9"/>
      <c r="DL20" s="9"/>
      <c r="DM20" s="9"/>
      <c r="DN20" s="9"/>
      <c r="DO20" s="9"/>
      <c r="DP20" s="9"/>
      <c r="DQ20" s="9"/>
      <c r="DR20" s="9"/>
    </row>
    <row r="21" spans="2:125" x14ac:dyDescent="0.25">
      <c r="B21" s="35" t="s">
        <v>28</v>
      </c>
      <c r="C21" s="2">
        <v>0</v>
      </c>
      <c r="D21" s="2">
        <v>0</v>
      </c>
      <c r="E21" s="2">
        <v>4</v>
      </c>
      <c r="F21" s="2">
        <v>0</v>
      </c>
      <c r="G21" s="2">
        <v>19</v>
      </c>
      <c r="H21" s="2">
        <v>3</v>
      </c>
      <c r="I21" s="2">
        <v>0</v>
      </c>
      <c r="J21" s="4">
        <v>0</v>
      </c>
      <c r="K21" s="3">
        <v>0</v>
      </c>
      <c r="L21" s="3">
        <v>0</v>
      </c>
      <c r="M21" s="3">
        <v>0</v>
      </c>
      <c r="N21" s="3">
        <v>35</v>
      </c>
      <c r="O21" s="3">
        <v>0</v>
      </c>
      <c r="P21" s="3">
        <v>0</v>
      </c>
      <c r="Q21" s="3">
        <v>0</v>
      </c>
      <c r="R21" s="3">
        <v>0</v>
      </c>
      <c r="S21" s="35">
        <v>61</v>
      </c>
      <c r="CT21" s="9"/>
      <c r="CU21" s="9"/>
      <c r="CV21" s="9"/>
      <c r="CW21" s="9"/>
      <c r="CX21" s="9"/>
      <c r="CY21" s="9"/>
      <c r="CZ21" s="9"/>
      <c r="DA21" s="9"/>
      <c r="DB21" s="9"/>
      <c r="DC21" s="9"/>
      <c r="DD21" s="9"/>
      <c r="DE21" s="9"/>
      <c r="DF21" s="9"/>
      <c r="DG21" s="9"/>
      <c r="DH21" s="9"/>
      <c r="DI21" s="9"/>
      <c r="DJ21" s="9"/>
      <c r="DK21" s="9"/>
      <c r="DL21" s="9"/>
      <c r="DM21" s="9"/>
      <c r="DN21" s="9"/>
      <c r="DO21" s="9"/>
      <c r="DP21" s="9"/>
      <c r="DQ21" s="9"/>
      <c r="DR21" s="9"/>
    </row>
    <row r="22" spans="2:125" x14ac:dyDescent="0.25">
      <c r="B22" s="35" t="s">
        <v>23</v>
      </c>
      <c r="C22" s="2">
        <v>0</v>
      </c>
      <c r="D22" s="2">
        <v>0</v>
      </c>
      <c r="E22" s="2">
        <v>11</v>
      </c>
      <c r="F22" s="2">
        <v>22</v>
      </c>
      <c r="G22" s="2">
        <v>2</v>
      </c>
      <c r="H22" s="4">
        <v>3</v>
      </c>
      <c r="I22" s="3">
        <v>2</v>
      </c>
      <c r="J22" s="3">
        <v>0</v>
      </c>
      <c r="K22" s="3">
        <v>0</v>
      </c>
      <c r="L22" s="3">
        <v>20</v>
      </c>
      <c r="M22" s="3">
        <v>0</v>
      </c>
      <c r="N22" s="3">
        <v>0</v>
      </c>
      <c r="O22" s="3">
        <v>0</v>
      </c>
      <c r="P22" s="3">
        <v>0</v>
      </c>
      <c r="Q22" s="3">
        <v>0</v>
      </c>
      <c r="R22" s="3">
        <v>0</v>
      </c>
      <c r="S22" s="35">
        <v>60</v>
      </c>
      <c r="CT22" s="9"/>
      <c r="CU22" s="9"/>
      <c r="CV22" s="9"/>
      <c r="CW22" s="9"/>
      <c r="CX22" s="9"/>
      <c r="CY22" s="9"/>
      <c r="CZ22" s="9"/>
      <c r="DA22" s="9"/>
      <c r="DB22" s="9"/>
      <c r="DC22" s="9"/>
      <c r="DD22" s="9"/>
      <c r="DE22" s="9"/>
      <c r="DF22" s="9"/>
      <c r="DG22" s="9"/>
      <c r="DH22" s="9"/>
      <c r="DI22" s="9"/>
      <c r="DJ22" s="9"/>
      <c r="DK22" s="9"/>
      <c r="DL22" s="9"/>
      <c r="DM22" s="9"/>
      <c r="DN22" s="9"/>
      <c r="DO22" s="9"/>
      <c r="DP22" s="9"/>
      <c r="DQ22" s="9"/>
      <c r="DR22" s="9"/>
    </row>
    <row r="23" spans="2:125" x14ac:dyDescent="0.25">
      <c r="B23" s="35" t="s">
        <v>29</v>
      </c>
      <c r="C23" s="2">
        <v>0</v>
      </c>
      <c r="D23" s="2">
        <v>0</v>
      </c>
      <c r="E23" s="2">
        <v>0</v>
      </c>
      <c r="F23" s="2">
        <v>0</v>
      </c>
      <c r="G23" s="2">
        <v>1</v>
      </c>
      <c r="H23" s="2">
        <v>42</v>
      </c>
      <c r="I23" s="2">
        <v>17</v>
      </c>
      <c r="J23" s="2">
        <v>1</v>
      </c>
      <c r="K23" s="2">
        <v>0</v>
      </c>
      <c r="L23" s="3">
        <v>0</v>
      </c>
      <c r="M23" s="3">
        <v>0</v>
      </c>
      <c r="N23" s="3">
        <v>0</v>
      </c>
      <c r="O23" s="3">
        <v>0</v>
      </c>
      <c r="P23" s="3">
        <v>0</v>
      </c>
      <c r="Q23" s="3">
        <v>0</v>
      </c>
      <c r="R23" s="3">
        <v>0</v>
      </c>
      <c r="S23" s="35">
        <v>61</v>
      </c>
      <c r="CT23" s="9"/>
      <c r="CU23" s="9"/>
      <c r="CV23" s="9"/>
      <c r="CW23" s="9"/>
      <c r="CX23" s="9"/>
      <c r="CY23" s="9"/>
      <c r="CZ23" s="9"/>
      <c r="DA23" s="9"/>
      <c r="DB23" s="9"/>
      <c r="DC23" s="9"/>
      <c r="DD23" s="9"/>
      <c r="DE23" s="9"/>
      <c r="DF23" s="9"/>
      <c r="DG23" s="9"/>
      <c r="DH23" s="9"/>
      <c r="DI23" s="9"/>
      <c r="DJ23" s="9"/>
      <c r="DK23" s="9"/>
      <c r="DL23" s="9"/>
      <c r="DM23" s="9"/>
      <c r="DN23" s="9"/>
      <c r="DO23" s="9"/>
      <c r="DP23" s="9"/>
      <c r="DQ23" s="9"/>
      <c r="DR23" s="9"/>
    </row>
    <row r="24" spans="2:125" x14ac:dyDescent="0.25">
      <c r="B24" s="35" t="s">
        <v>30</v>
      </c>
      <c r="C24" s="2">
        <v>0</v>
      </c>
      <c r="D24" s="2">
        <v>0</v>
      </c>
      <c r="E24" s="2">
        <v>0</v>
      </c>
      <c r="F24" s="2">
        <v>0</v>
      </c>
      <c r="G24" s="2">
        <v>0</v>
      </c>
      <c r="H24" s="2">
        <v>0</v>
      </c>
      <c r="I24" s="2">
        <v>33</v>
      </c>
      <c r="J24" s="2">
        <v>28</v>
      </c>
      <c r="K24" s="2">
        <v>0</v>
      </c>
      <c r="L24" s="3">
        <v>0</v>
      </c>
      <c r="M24" s="3">
        <v>0</v>
      </c>
      <c r="N24" s="3">
        <v>0</v>
      </c>
      <c r="O24" s="3">
        <v>0</v>
      </c>
      <c r="P24" s="3">
        <v>0</v>
      </c>
      <c r="Q24" s="3">
        <v>0</v>
      </c>
      <c r="R24" s="3">
        <v>0</v>
      </c>
      <c r="S24" s="35">
        <v>61</v>
      </c>
      <c r="CT24" s="9"/>
      <c r="CU24" s="9"/>
      <c r="CV24" s="9"/>
      <c r="CW24" s="9"/>
      <c r="CX24" s="9"/>
      <c r="CY24" s="9"/>
      <c r="CZ24" s="9"/>
      <c r="DA24" s="9"/>
      <c r="DB24" s="9"/>
      <c r="DC24" s="9"/>
      <c r="DD24" s="9"/>
      <c r="DE24" s="9"/>
      <c r="DF24" s="9"/>
      <c r="DG24" s="9"/>
      <c r="DH24" s="9"/>
      <c r="DI24" s="9"/>
      <c r="DJ24" s="9"/>
      <c r="DK24" s="9"/>
      <c r="DL24" s="9"/>
      <c r="DM24" s="9"/>
      <c r="DN24" s="9"/>
      <c r="DO24" s="9"/>
      <c r="DP24" s="9"/>
      <c r="DQ24" s="9"/>
      <c r="DR24" s="9"/>
    </row>
    <row r="25" spans="2:125" x14ac:dyDescent="0.25">
      <c r="B25" s="35" t="s">
        <v>31</v>
      </c>
      <c r="C25" s="2">
        <v>0</v>
      </c>
      <c r="D25" s="2">
        <v>0</v>
      </c>
      <c r="E25" s="2">
        <v>0</v>
      </c>
      <c r="F25" s="2">
        <v>3</v>
      </c>
      <c r="G25" s="2">
        <v>0</v>
      </c>
      <c r="H25" s="2">
        <v>12</v>
      </c>
      <c r="I25" s="2">
        <v>18</v>
      </c>
      <c r="J25" s="2">
        <v>18</v>
      </c>
      <c r="K25" s="2">
        <v>10</v>
      </c>
      <c r="L25" s="3">
        <v>0</v>
      </c>
      <c r="M25" s="3">
        <v>0</v>
      </c>
      <c r="N25" s="3">
        <v>0</v>
      </c>
      <c r="O25" s="3">
        <v>0</v>
      </c>
      <c r="P25" s="3">
        <v>0</v>
      </c>
      <c r="Q25" s="3">
        <v>0</v>
      </c>
      <c r="R25" s="3">
        <v>0</v>
      </c>
      <c r="S25" s="35">
        <v>61</v>
      </c>
      <c r="CT25" s="9"/>
      <c r="CU25" s="9"/>
      <c r="CV25" s="9"/>
      <c r="CW25" s="9"/>
      <c r="CX25" s="9"/>
      <c r="CY25" s="9"/>
      <c r="CZ25" s="9"/>
      <c r="DA25" s="9"/>
      <c r="DB25" s="9"/>
      <c r="DC25" s="9"/>
      <c r="DD25" s="9"/>
      <c r="DE25" s="9"/>
      <c r="DF25" s="9"/>
      <c r="DG25" s="9"/>
      <c r="DH25" s="9"/>
      <c r="DI25" s="9"/>
      <c r="DJ25" s="9"/>
      <c r="DK25" s="9"/>
      <c r="DL25" s="9"/>
      <c r="DM25" s="9"/>
      <c r="DN25" s="9"/>
      <c r="DO25" s="9"/>
      <c r="DP25" s="9"/>
      <c r="DQ25" s="9"/>
      <c r="DR25" s="9"/>
    </row>
    <row r="26" spans="2:125" x14ac:dyDescent="0.25">
      <c r="B26" s="35" t="s">
        <v>22</v>
      </c>
      <c r="C26" s="2">
        <v>0</v>
      </c>
      <c r="D26" s="2">
        <v>30</v>
      </c>
      <c r="E26" s="2">
        <v>0</v>
      </c>
      <c r="F26" s="2">
        <v>25</v>
      </c>
      <c r="G26" s="2">
        <v>6</v>
      </c>
      <c r="H26" s="2">
        <v>0</v>
      </c>
      <c r="I26" s="3">
        <v>0</v>
      </c>
      <c r="J26" s="3">
        <v>0</v>
      </c>
      <c r="K26" s="3">
        <v>0</v>
      </c>
      <c r="L26" s="3">
        <v>0</v>
      </c>
      <c r="M26" s="3">
        <v>0</v>
      </c>
      <c r="N26" s="3">
        <v>0</v>
      </c>
      <c r="O26" s="3">
        <v>0</v>
      </c>
      <c r="P26" s="3">
        <v>0</v>
      </c>
      <c r="Q26" s="3">
        <v>0</v>
      </c>
      <c r="R26" s="3">
        <v>0</v>
      </c>
      <c r="S26" s="35">
        <v>61</v>
      </c>
      <c r="CT26" s="9"/>
      <c r="CU26" s="9"/>
      <c r="CV26" s="9"/>
      <c r="CW26" s="9"/>
      <c r="CX26" s="9"/>
      <c r="CY26" s="9"/>
      <c r="CZ26" s="9"/>
      <c r="DA26" s="9"/>
      <c r="DB26" s="9"/>
      <c r="DC26" s="9"/>
      <c r="DD26" s="9"/>
      <c r="DE26" s="9"/>
      <c r="DF26" s="9"/>
      <c r="DG26" s="9"/>
      <c r="DH26" s="9"/>
      <c r="DI26" s="9"/>
      <c r="DJ26" s="9"/>
      <c r="DK26" s="9"/>
      <c r="DL26" s="9"/>
      <c r="DM26" s="9"/>
      <c r="DN26" s="9"/>
      <c r="DO26" s="9"/>
      <c r="DP26" s="9"/>
      <c r="DQ26" s="9"/>
      <c r="DR26" s="9"/>
    </row>
    <row r="27" spans="2:125" x14ac:dyDescent="0.25">
      <c r="CT27" s="9"/>
      <c r="CU27" s="9"/>
      <c r="CV27" s="9"/>
      <c r="CW27" s="9"/>
      <c r="CX27" s="9"/>
      <c r="CY27" s="9"/>
      <c r="CZ27" s="9"/>
      <c r="DA27" s="9"/>
      <c r="DB27" s="9"/>
      <c r="DC27" s="9"/>
      <c r="DD27" s="9"/>
      <c r="DE27" s="9"/>
      <c r="DF27" s="9"/>
      <c r="DG27" s="9"/>
      <c r="DH27" s="9"/>
      <c r="DI27" s="9"/>
      <c r="DJ27" s="9"/>
      <c r="DK27" s="9"/>
      <c r="DL27" s="9"/>
      <c r="DM27" s="9"/>
      <c r="DN27" s="9"/>
      <c r="DO27" s="9"/>
      <c r="DP27" s="9"/>
      <c r="DQ27" s="9"/>
      <c r="DR27" s="9"/>
    </row>
    <row r="28" spans="2:125" x14ac:dyDescent="0.25">
      <c r="CT28" s="9"/>
      <c r="CU28" s="9"/>
      <c r="CV28" s="9"/>
      <c r="CW28" s="9"/>
      <c r="CX28" s="9"/>
      <c r="CY28" s="9"/>
      <c r="CZ28" s="9"/>
      <c r="DA28" s="9"/>
      <c r="DB28" s="9"/>
      <c r="DC28" s="9"/>
      <c r="DD28" s="9"/>
      <c r="DE28" s="9"/>
      <c r="DF28" s="9"/>
      <c r="DG28" s="9"/>
      <c r="DH28" s="9"/>
      <c r="DI28" s="9"/>
      <c r="DJ28" s="9"/>
      <c r="DK28" s="9"/>
      <c r="DL28" s="9"/>
      <c r="DM28" s="9"/>
      <c r="DN28" s="9"/>
      <c r="DO28" s="9"/>
      <c r="DP28" s="9"/>
      <c r="DQ28" s="9"/>
      <c r="DR28" s="9"/>
    </row>
    <row r="29" spans="2:125" x14ac:dyDescent="0.25">
      <c r="CT29" s="9"/>
      <c r="CU29" s="9"/>
      <c r="CV29" s="9"/>
      <c r="CW29" s="9"/>
      <c r="CX29" s="9"/>
      <c r="CY29" s="9"/>
      <c r="CZ29" s="9"/>
      <c r="DA29" s="9"/>
      <c r="DB29" s="9"/>
      <c r="DC29" s="9"/>
      <c r="DD29" s="9"/>
      <c r="DE29" s="9"/>
      <c r="DF29" s="9"/>
      <c r="DG29" s="9"/>
      <c r="DH29" s="9"/>
      <c r="DI29" s="9"/>
      <c r="DJ29" s="9"/>
      <c r="DK29" s="9"/>
      <c r="DL29" s="9"/>
      <c r="DM29" s="9"/>
      <c r="DN29" s="9"/>
      <c r="DO29" s="9"/>
      <c r="DP29" s="9"/>
      <c r="DQ29" s="9"/>
      <c r="DR29" s="9"/>
    </row>
    <row r="30" spans="2:125" x14ac:dyDescent="0.25">
      <c r="CT30" s="9"/>
      <c r="CU30" s="9"/>
      <c r="CV30" s="9"/>
      <c r="CW30" s="9"/>
      <c r="CX30" s="9"/>
      <c r="CY30" s="9"/>
      <c r="CZ30" s="9"/>
      <c r="DA30" s="9"/>
      <c r="DB30" s="9"/>
      <c r="DC30" s="9"/>
      <c r="DD30" s="9"/>
      <c r="DE30" s="9"/>
      <c r="DF30" s="9"/>
      <c r="DG30" s="9"/>
      <c r="DH30" s="9"/>
      <c r="DI30" s="9"/>
      <c r="DJ30" s="9"/>
      <c r="DK30" s="9"/>
      <c r="DL30" s="9"/>
      <c r="DM30" s="9"/>
      <c r="DN30" s="9"/>
      <c r="DO30" s="9"/>
      <c r="DP30" s="9"/>
      <c r="DQ30" s="9"/>
      <c r="DR30" s="9"/>
    </row>
    <row r="31" spans="2:125" x14ac:dyDescent="0.25">
      <c r="CT31" s="9"/>
      <c r="CU31" s="9"/>
      <c r="CV31" s="9"/>
      <c r="CW31" s="9"/>
      <c r="CX31" s="9"/>
      <c r="CY31" s="9"/>
      <c r="CZ31" s="9"/>
      <c r="DA31" s="9"/>
      <c r="DB31" s="9"/>
      <c r="DC31" s="9"/>
      <c r="DD31" s="9"/>
      <c r="DE31" s="9"/>
      <c r="DF31" s="9"/>
      <c r="DG31" s="9"/>
      <c r="DH31" s="9"/>
      <c r="DI31" s="9"/>
      <c r="DJ31" s="9"/>
      <c r="DK31" s="9"/>
      <c r="DL31" s="9"/>
      <c r="DM31" s="9"/>
      <c r="DN31" s="9"/>
      <c r="DO31" s="9"/>
      <c r="DP31" s="9"/>
      <c r="DQ31" s="9"/>
      <c r="DR31" s="9"/>
    </row>
    <row r="32" spans="2:125" x14ac:dyDescent="0.25">
      <c r="CT32" s="9"/>
      <c r="CU32" s="9"/>
      <c r="CV32" s="9"/>
      <c r="CW32" s="9"/>
      <c r="CX32" s="9"/>
      <c r="CY32" s="9"/>
      <c r="CZ32" s="9"/>
      <c r="DA32" s="9"/>
      <c r="DB32" s="9"/>
      <c r="DC32" s="9"/>
      <c r="DD32" s="9"/>
      <c r="DE32" s="9"/>
      <c r="DF32" s="9"/>
      <c r="DG32" s="9"/>
      <c r="DH32" s="9"/>
      <c r="DI32" s="9"/>
      <c r="DJ32" s="9"/>
      <c r="DK32" s="9"/>
      <c r="DL32" s="9"/>
      <c r="DM32" s="9"/>
      <c r="DN32" s="9"/>
      <c r="DO32" s="9"/>
      <c r="DP32" s="9"/>
      <c r="DQ32" s="9"/>
      <c r="DR32" s="9"/>
    </row>
    <row r="33" spans="1:127" x14ac:dyDescent="0.25">
      <c r="CT33" s="9"/>
      <c r="CU33" s="9"/>
      <c r="CV33" s="9"/>
      <c r="CW33" s="9"/>
      <c r="CX33" s="9"/>
      <c r="CY33" s="9"/>
      <c r="CZ33" s="9"/>
      <c r="DA33" s="9"/>
      <c r="DB33" s="9"/>
      <c r="DC33" s="9"/>
      <c r="DD33" s="9"/>
      <c r="DE33" s="9"/>
      <c r="DF33" s="9"/>
      <c r="DG33" s="9"/>
      <c r="DH33" s="9"/>
      <c r="DI33" s="9"/>
      <c r="DJ33" s="9"/>
      <c r="DK33" s="9"/>
      <c r="DL33" s="9"/>
      <c r="DM33" s="9"/>
      <c r="DN33" s="9"/>
      <c r="DO33" s="9"/>
      <c r="DP33" s="9"/>
      <c r="DQ33" s="9"/>
      <c r="DR33" s="9"/>
    </row>
    <row r="34" spans="1:127" x14ac:dyDescent="0.25">
      <c r="A34" s="35" t="s">
        <v>79</v>
      </c>
      <c r="V34" s="35" t="str">
        <f>A34</f>
        <v>Staphylococcus haemolyticus</v>
      </c>
      <c r="AV34" s="35" t="str">
        <f>A34</f>
        <v>Staphylococcus haemolyticus</v>
      </c>
      <c r="BV34" s="23" t="str">
        <f>A34</f>
        <v>Staphylococcus haemolyticus</v>
      </c>
      <c r="CT34" s="9"/>
      <c r="CU34" s="9"/>
      <c r="CV34" s="9"/>
      <c r="CW34" s="9"/>
      <c r="CX34" s="9"/>
      <c r="CY34" s="9"/>
      <c r="CZ34" s="9"/>
      <c r="DA34" s="9"/>
      <c r="DB34" s="9"/>
      <c r="DC34" s="9"/>
      <c r="DD34" s="9"/>
      <c r="DE34" s="9"/>
      <c r="DF34" s="9"/>
      <c r="DG34" s="9"/>
      <c r="DH34" s="9"/>
      <c r="DI34" s="9"/>
      <c r="DJ34" s="9"/>
      <c r="DK34" s="9"/>
      <c r="DL34" s="9"/>
      <c r="DM34" s="9"/>
      <c r="DN34" s="9"/>
      <c r="DO34" s="9"/>
      <c r="DP34" s="9"/>
      <c r="DQ34" s="9"/>
      <c r="DR34" s="9"/>
    </row>
    <row r="35" spans="1:127" ht="18.75" x14ac:dyDescent="0.25">
      <c r="B35" s="35" t="s">
        <v>0</v>
      </c>
      <c r="C35" s="35">
        <v>1.5625E-2</v>
      </c>
      <c r="D35" s="35">
        <v>3.125E-2</v>
      </c>
      <c r="E35" s="35">
        <v>6.25E-2</v>
      </c>
      <c r="F35" s="35">
        <v>0.125</v>
      </c>
      <c r="G35" s="35">
        <v>0.25</v>
      </c>
      <c r="H35" s="35">
        <v>0.5</v>
      </c>
      <c r="I35" s="35">
        <v>1</v>
      </c>
      <c r="J35" s="35">
        <v>2</v>
      </c>
      <c r="K35" s="35">
        <v>4</v>
      </c>
      <c r="L35" s="35">
        <v>8</v>
      </c>
      <c r="M35" s="35">
        <v>16</v>
      </c>
      <c r="N35" s="35">
        <v>32</v>
      </c>
      <c r="O35" s="35">
        <v>64</v>
      </c>
      <c r="P35" s="35">
        <v>128</v>
      </c>
      <c r="Q35" s="35">
        <v>256</v>
      </c>
      <c r="R35" s="35">
        <v>512</v>
      </c>
      <c r="S35" s="35" t="s">
        <v>1</v>
      </c>
      <c r="V35" s="35" t="s">
        <v>0</v>
      </c>
      <c r="W35" s="35" t="str">
        <f>B36</f>
        <v>Penicillin G</v>
      </c>
      <c r="X35" s="35" t="str">
        <f>B37</f>
        <v>Oxacillin</v>
      </c>
      <c r="Y35" s="35" t="str">
        <f>B38</f>
        <v>Ampicillin/ Sulbactam</v>
      </c>
      <c r="Z35" s="35" t="str">
        <f>B39</f>
        <v>Piperacillin/ Tazobactam</v>
      </c>
      <c r="AA35" s="35" t="str">
        <f>B40</f>
        <v>Cefotaxim</v>
      </c>
      <c r="AB35" s="35" t="str">
        <f>B41</f>
        <v>Cefuroxim</v>
      </c>
      <c r="AC35" s="35" t="str">
        <f>B42</f>
        <v>Imipenem</v>
      </c>
      <c r="AD35" s="35" t="str">
        <f>B43</f>
        <v>Meropenem</v>
      </c>
      <c r="AE35" s="35" t="str">
        <f>B44</f>
        <v>Amikacin</v>
      </c>
      <c r="AF35" s="35" t="str">
        <f>B45</f>
        <v>Gentamicin</v>
      </c>
      <c r="AG35" s="35" t="str">
        <f>B46</f>
        <v>Fosfomycin</v>
      </c>
      <c r="AH35" s="35" t="str">
        <f>B47</f>
        <v>Cotrimoxazol</v>
      </c>
      <c r="AI35" s="35" t="str">
        <f>B48</f>
        <v>Ciprofloxacin</v>
      </c>
      <c r="AJ35" s="35" t="str">
        <f>B49</f>
        <v>Levofloxacin</v>
      </c>
      <c r="AK35" s="35" t="str">
        <f>B50</f>
        <v>Moxifloxacin</v>
      </c>
      <c r="AL35" s="35" t="str">
        <f>B51</f>
        <v>Doxycyclin</v>
      </c>
      <c r="AM35" s="35" t="str">
        <f>B52</f>
        <v>Rifampicin</v>
      </c>
      <c r="AN35" s="35" t="str">
        <f>B53</f>
        <v>Daptomycin</v>
      </c>
      <c r="AO35" s="35" t="str">
        <f>B54</f>
        <v>Roxythromycin</v>
      </c>
      <c r="AP35" s="35" t="str">
        <f>B55</f>
        <v>Clindamycin</v>
      </c>
      <c r="AQ35" s="35" t="str">
        <f>B56</f>
        <v>Linezolid</v>
      </c>
      <c r="AR35" s="35" t="str">
        <f>B57</f>
        <v>Vancomycin</v>
      </c>
      <c r="AS35" s="35" t="s">
        <v>31</v>
      </c>
      <c r="AT35" s="35" t="s">
        <v>22</v>
      </c>
      <c r="AW35" s="35" t="str">
        <f t="shared" ref="AW35" si="37">W35</f>
        <v>Penicillin G</v>
      </c>
      <c r="AX35" s="35" t="str">
        <f t="shared" ref="AX35" si="38">X35</f>
        <v>Oxacillin</v>
      </c>
      <c r="AY35" s="35" t="str">
        <f t="shared" ref="AY35" si="39">Y35</f>
        <v>Ampicillin/ Sulbactam</v>
      </c>
      <c r="AZ35" s="35" t="str">
        <f t="shared" ref="AZ35" si="40">Z35</f>
        <v>Piperacillin/ Tazobactam</v>
      </c>
      <c r="BA35" s="35" t="str">
        <f t="shared" ref="BA35" si="41">AA35</f>
        <v>Cefotaxim</v>
      </c>
      <c r="BB35" s="35" t="str">
        <f t="shared" ref="BB35" si="42">AB35</f>
        <v>Cefuroxim</v>
      </c>
      <c r="BC35" s="35" t="str">
        <f t="shared" ref="BC35" si="43">AC35</f>
        <v>Imipenem</v>
      </c>
      <c r="BD35" s="35" t="str">
        <f t="shared" ref="BD35" si="44">AD35</f>
        <v>Meropenem</v>
      </c>
      <c r="BE35" s="35" t="str">
        <f t="shared" ref="BE35" si="45">AE35</f>
        <v>Amikacin</v>
      </c>
      <c r="BF35" s="35" t="str">
        <f t="shared" ref="BF35" si="46">AF35</f>
        <v>Gentamicin</v>
      </c>
      <c r="BG35" s="35" t="str">
        <f t="shared" ref="BG35" si="47">AG35</f>
        <v>Fosfomycin</v>
      </c>
      <c r="BH35" s="35" t="str">
        <f t="shared" ref="BH35" si="48">AH35</f>
        <v>Cotrimoxazol</v>
      </c>
      <c r="BI35" s="35" t="str">
        <f t="shared" ref="BI35" si="49">AI35</f>
        <v>Ciprofloxacin</v>
      </c>
      <c r="BJ35" s="35" t="str">
        <f t="shared" ref="BJ35" si="50">AJ35</f>
        <v>Levofloxacin</v>
      </c>
      <c r="BK35" s="35" t="str">
        <f t="shared" ref="BK35" si="51">AK35</f>
        <v>Moxifloxacin</v>
      </c>
      <c r="BL35" s="35" t="str">
        <f t="shared" ref="BL35" si="52">AL35</f>
        <v>Doxycyclin</v>
      </c>
      <c r="BM35" s="35" t="str">
        <f t="shared" ref="BM35" si="53">AM35</f>
        <v>Rifampicin</v>
      </c>
      <c r="BN35" s="35" t="str">
        <f t="shared" ref="BN35" si="54">AN35</f>
        <v>Daptomycin</v>
      </c>
      <c r="BO35" s="35" t="str">
        <f t="shared" ref="BO35" si="55">AO35</f>
        <v>Roxythromycin</v>
      </c>
      <c r="BP35" s="35" t="str">
        <f t="shared" ref="BP35" si="56">AP35</f>
        <v>Clindamycin</v>
      </c>
      <c r="BQ35" s="35" t="str">
        <f t="shared" ref="BQ35" si="57">AQ35</f>
        <v>Linezolid</v>
      </c>
      <c r="BR35" s="35" t="str">
        <f t="shared" ref="BR35" si="58">AR35</f>
        <v>Vancomycin</v>
      </c>
      <c r="BS35" s="35" t="str">
        <f t="shared" ref="BS35" si="59">AS35</f>
        <v>Teicoplanin</v>
      </c>
      <c r="BT35" s="35" t="s">
        <v>22</v>
      </c>
      <c r="BU35" s="35"/>
      <c r="BV35" s="35"/>
      <c r="BW35" s="23" t="str">
        <f t="shared" ref="BW35" si="60">W35</f>
        <v>Penicillin G</v>
      </c>
      <c r="BX35" s="23" t="str">
        <f t="shared" ref="BX35" si="61">X35</f>
        <v>Oxacillin</v>
      </c>
      <c r="BY35" s="23" t="str">
        <f t="shared" ref="BY35" si="62">Y35</f>
        <v>Ampicillin/ Sulbactam</v>
      </c>
      <c r="BZ35" s="23" t="str">
        <f t="shared" ref="BZ35" si="63">Z35</f>
        <v>Piperacillin/ Tazobactam</v>
      </c>
      <c r="CA35" s="23" t="str">
        <f t="shared" ref="CA35" si="64">AA35</f>
        <v>Cefotaxim</v>
      </c>
      <c r="CB35" s="23" t="str">
        <f t="shared" ref="CB35" si="65">AB35</f>
        <v>Cefuroxim</v>
      </c>
      <c r="CC35" s="23" t="str">
        <f t="shared" ref="CC35" si="66">AC35</f>
        <v>Imipenem</v>
      </c>
      <c r="CD35" s="23" t="str">
        <f t="shared" ref="CD35" si="67">AD35</f>
        <v>Meropenem</v>
      </c>
      <c r="CE35" s="23" t="str">
        <f t="shared" ref="CE35" si="68">AE35</f>
        <v>Amikacin</v>
      </c>
      <c r="CF35" s="23" t="str">
        <f t="shared" ref="CF35" si="69">AF35</f>
        <v>Gentamicin</v>
      </c>
      <c r="CG35" s="23" t="str">
        <f t="shared" ref="CG35" si="70">AG35</f>
        <v>Fosfomycin</v>
      </c>
      <c r="CH35" s="23" t="str">
        <f t="shared" ref="CH35" si="71">AH35</f>
        <v>Cotrimoxazol</v>
      </c>
      <c r="CI35" s="23" t="str">
        <f t="shared" ref="CI35" si="72">AI35</f>
        <v>Ciprofloxacin</v>
      </c>
      <c r="CJ35" s="23" t="str">
        <f t="shared" ref="CJ35" si="73">AJ35</f>
        <v>Levofloxacin</v>
      </c>
      <c r="CK35" s="23" t="str">
        <f t="shared" ref="CK35" si="74">AK35</f>
        <v>Moxifloxacin</v>
      </c>
      <c r="CL35" s="23" t="str">
        <f t="shared" ref="CL35" si="75">AL35</f>
        <v>Doxycyclin</v>
      </c>
      <c r="CM35" s="23" t="str">
        <f t="shared" ref="CM35" si="76">AM35</f>
        <v>Rifampicin</v>
      </c>
      <c r="CN35" s="23" t="str">
        <f t="shared" ref="CN35" si="77">AN35</f>
        <v>Daptomycin</v>
      </c>
      <c r="CO35" s="23" t="str">
        <f t="shared" ref="CO35" si="78">AO35</f>
        <v>Roxythromycin</v>
      </c>
      <c r="CP35" s="23" t="str">
        <f t="shared" ref="CP35" si="79">AP35</f>
        <v>Clindamycin</v>
      </c>
      <c r="CQ35" s="23" t="str">
        <f t="shared" ref="CQ35" si="80">AQ35</f>
        <v>Linezolid</v>
      </c>
      <c r="CR35" s="23" t="str">
        <f t="shared" ref="CR35" si="81">AR35</f>
        <v>Vancomycin</v>
      </c>
      <c r="CS35" s="23" t="str">
        <f t="shared" ref="CS35" si="82">AS35</f>
        <v>Teicoplanin</v>
      </c>
      <c r="CT35" s="35" t="s">
        <v>22</v>
      </c>
      <c r="CW35" s="32"/>
      <c r="CX35" s="17" t="s">
        <v>61</v>
      </c>
      <c r="CY35" s="17" t="s">
        <v>62</v>
      </c>
      <c r="CZ35" s="17" t="s">
        <v>41</v>
      </c>
      <c r="DA35" s="17" t="s">
        <v>43</v>
      </c>
      <c r="DB35" s="17" t="s">
        <v>45</v>
      </c>
      <c r="DC35" s="17" t="s">
        <v>63</v>
      </c>
      <c r="DD35" s="17" t="s">
        <v>47</v>
      </c>
      <c r="DE35" s="17" t="s">
        <v>48</v>
      </c>
      <c r="DF35" s="17" t="s">
        <v>50</v>
      </c>
      <c r="DG35" s="17" t="s">
        <v>51</v>
      </c>
      <c r="DH35" s="17" t="s">
        <v>53</v>
      </c>
      <c r="DI35" s="17" t="s">
        <v>54</v>
      </c>
      <c r="DJ35" s="17" t="s">
        <v>55</v>
      </c>
      <c r="DK35" s="17" t="s">
        <v>56</v>
      </c>
      <c r="DL35" s="17" t="s">
        <v>57</v>
      </c>
      <c r="DM35" s="17" t="s">
        <v>58</v>
      </c>
      <c r="DN35" s="17" t="s">
        <v>64</v>
      </c>
      <c r="DO35" s="17" t="s">
        <v>65</v>
      </c>
      <c r="DP35" s="17" t="s">
        <v>66</v>
      </c>
      <c r="DQ35" s="17" t="s">
        <v>67</v>
      </c>
      <c r="DR35" s="17" t="s">
        <v>68</v>
      </c>
      <c r="DS35" s="17" t="s">
        <v>69</v>
      </c>
      <c r="DT35" s="17" t="s">
        <v>70</v>
      </c>
      <c r="DU35" s="17" t="s">
        <v>72</v>
      </c>
      <c r="DW35" s="9"/>
    </row>
    <row r="36" spans="1:127" ht="18.75" x14ac:dyDescent="0.25">
      <c r="B36" s="35" t="s">
        <v>24</v>
      </c>
      <c r="C36" s="2">
        <v>0</v>
      </c>
      <c r="D36" s="2">
        <v>0</v>
      </c>
      <c r="E36" s="2">
        <v>0</v>
      </c>
      <c r="F36" s="2">
        <v>0</v>
      </c>
      <c r="G36" s="3">
        <v>0</v>
      </c>
      <c r="H36" s="3">
        <v>0</v>
      </c>
      <c r="I36" s="3">
        <v>0</v>
      </c>
      <c r="J36" s="3">
        <v>0</v>
      </c>
      <c r="K36" s="3">
        <v>0</v>
      </c>
      <c r="L36" s="3">
        <v>6</v>
      </c>
      <c r="M36" s="3">
        <v>0</v>
      </c>
      <c r="N36" s="3">
        <v>0</v>
      </c>
      <c r="O36" s="3">
        <v>0</v>
      </c>
      <c r="P36" s="3">
        <v>0</v>
      </c>
      <c r="Q36" s="3">
        <v>0</v>
      </c>
      <c r="R36" s="3">
        <v>0</v>
      </c>
      <c r="S36" s="35">
        <v>6</v>
      </c>
      <c r="V36" s="35">
        <v>1.5625E-2</v>
      </c>
      <c r="W36" s="2">
        <f>C36</f>
        <v>0</v>
      </c>
      <c r="X36" s="2">
        <f>C37</f>
        <v>0</v>
      </c>
      <c r="Y36" s="35">
        <f>C38</f>
        <v>0</v>
      </c>
      <c r="Z36" s="35">
        <f>C39</f>
        <v>0</v>
      </c>
      <c r="AA36" s="35">
        <f>C40</f>
        <v>0</v>
      </c>
      <c r="AB36" s="35">
        <f>C41</f>
        <v>0</v>
      </c>
      <c r="AC36" s="35">
        <f>C42</f>
        <v>0</v>
      </c>
      <c r="AD36" s="35">
        <f>C43</f>
        <v>0</v>
      </c>
      <c r="AE36" s="2">
        <f>C44</f>
        <v>0</v>
      </c>
      <c r="AF36" s="2">
        <f>C45</f>
        <v>0</v>
      </c>
      <c r="AG36" s="2">
        <f>C46</f>
        <v>0</v>
      </c>
      <c r="AH36" s="2">
        <f>C47</f>
        <v>0</v>
      </c>
      <c r="AI36" s="2">
        <f>C48</f>
        <v>0</v>
      </c>
      <c r="AJ36" s="2">
        <f>C49</f>
        <v>0</v>
      </c>
      <c r="AK36" s="2">
        <f>C50</f>
        <v>0</v>
      </c>
      <c r="AL36" s="2">
        <f>C51</f>
        <v>0</v>
      </c>
      <c r="AM36" s="2">
        <f>C52</f>
        <v>0</v>
      </c>
      <c r="AN36" s="2">
        <f>C53</f>
        <v>0</v>
      </c>
      <c r="AO36" s="2">
        <f>C54</f>
        <v>0</v>
      </c>
      <c r="AP36" s="2">
        <f>C55</f>
        <v>0</v>
      </c>
      <c r="AQ36" s="2">
        <f>C56</f>
        <v>0</v>
      </c>
      <c r="AR36" s="2">
        <f>C57</f>
        <v>0</v>
      </c>
      <c r="AS36" s="2">
        <f>C58</f>
        <v>0</v>
      </c>
      <c r="AT36" s="2">
        <f>C59</f>
        <v>0</v>
      </c>
      <c r="AU36" s="5"/>
      <c r="AV36" s="35">
        <v>1.5625E-2</v>
      </c>
      <c r="AW36" s="24">
        <f t="shared" ref="AW36" si="83">PRODUCT(W36*100*1/W52)</f>
        <v>0</v>
      </c>
      <c r="AX36" s="24">
        <f t="shared" ref="AX36" si="84">PRODUCT(X36*100*1/X52)</f>
        <v>0</v>
      </c>
      <c r="AY36" s="23">
        <f t="shared" ref="AY36" si="85">PRODUCT(Y36*100*1/Y52)</f>
        <v>0</v>
      </c>
      <c r="AZ36" s="23">
        <f t="shared" ref="AZ36" si="86">PRODUCT(Z36*100*1/Z52)</f>
        <v>0</v>
      </c>
      <c r="BA36" s="23">
        <f t="shared" ref="BA36" si="87">PRODUCT(AA36*100*1/AA52)</f>
        <v>0</v>
      </c>
      <c r="BB36" s="23">
        <f t="shared" ref="BB36" si="88">PRODUCT(AB36*100*1/AB52)</f>
        <v>0</v>
      </c>
      <c r="BC36" s="23">
        <f t="shared" ref="BC36" si="89">PRODUCT(AC36*100*1/AC52)</f>
        <v>0</v>
      </c>
      <c r="BD36" s="23">
        <f t="shared" ref="BD36" si="90">PRODUCT(AD36*100*1/AD52)</f>
        <v>0</v>
      </c>
      <c r="BE36" s="24">
        <f t="shared" ref="BE36" si="91">PRODUCT(AE36*100*1/AE52)</f>
        <v>0</v>
      </c>
      <c r="BF36" s="24">
        <f t="shared" ref="BF36" si="92">PRODUCT(AF36*100*1/AF52)</f>
        <v>0</v>
      </c>
      <c r="BG36" s="24">
        <f t="shared" ref="BG36" si="93">PRODUCT(AG36*100*1/AG52)</f>
        <v>0</v>
      </c>
      <c r="BH36" s="24">
        <f t="shared" ref="BH36" si="94">PRODUCT(AH36*100*1/AH52)</f>
        <v>0</v>
      </c>
      <c r="BI36" s="24">
        <f t="shared" ref="BI36" si="95">PRODUCT(AI36*100*1/AI52)</f>
        <v>0</v>
      </c>
      <c r="BJ36" s="24">
        <f t="shared" ref="BJ36" si="96">PRODUCT(AJ36*100*1/AJ52)</f>
        <v>0</v>
      </c>
      <c r="BK36" s="24">
        <f t="shared" ref="BK36" si="97">PRODUCT(AK36*100*1/AK52)</f>
        <v>0</v>
      </c>
      <c r="BL36" s="24">
        <f t="shared" ref="BL36" si="98">PRODUCT(AL36*100*1/AL52)</f>
        <v>0</v>
      </c>
      <c r="BM36" s="24">
        <f t="shared" ref="BM36" si="99">PRODUCT(AM36*100*1/AM52)</f>
        <v>0</v>
      </c>
      <c r="BN36" s="24">
        <f t="shared" ref="BN36" si="100">PRODUCT(AN36*100*1/AN52)</f>
        <v>0</v>
      </c>
      <c r="BO36" s="24">
        <f t="shared" ref="BO36" si="101">PRODUCT(AO36*100*1/AO52)</f>
        <v>0</v>
      </c>
      <c r="BP36" s="24">
        <f t="shared" ref="BP36" si="102">PRODUCT(AP36*100*1/AP52)</f>
        <v>0</v>
      </c>
      <c r="BQ36" s="24">
        <f t="shared" ref="BQ36" si="103">PRODUCT(AQ36*100*1/AQ52)</f>
        <v>0</v>
      </c>
      <c r="BR36" s="24">
        <f t="shared" ref="BR36" si="104">PRODUCT(AR36*100*1/AR52)</f>
        <v>0</v>
      </c>
      <c r="BS36" s="24">
        <f t="shared" ref="BS36" si="105">PRODUCT(AS36*100*1/AS52)</f>
        <v>0</v>
      </c>
      <c r="BT36" s="24">
        <f t="shared" ref="BT36" si="106">PRODUCT(AT36*100*1/AT52)</f>
        <v>0</v>
      </c>
      <c r="BU36" s="35"/>
      <c r="BV36" s="35">
        <v>1.5625E-2</v>
      </c>
      <c r="BW36" s="24">
        <f t="shared" ref="BW36" si="107">AW36</f>
        <v>0</v>
      </c>
      <c r="BX36" s="24">
        <f t="shared" ref="BX36" si="108">AX36</f>
        <v>0</v>
      </c>
      <c r="BY36" s="23">
        <f t="shared" ref="BY36" si="109">AY36</f>
        <v>0</v>
      </c>
      <c r="BZ36" s="23">
        <f t="shared" ref="BZ36" si="110">AZ36</f>
        <v>0</v>
      </c>
      <c r="CA36" s="23">
        <f t="shared" ref="CA36" si="111">BA36</f>
        <v>0</v>
      </c>
      <c r="CB36" s="23">
        <f t="shared" ref="CB36" si="112">BB36</f>
        <v>0</v>
      </c>
      <c r="CC36" s="23">
        <f t="shared" ref="CC36" si="113">BC36</f>
        <v>0</v>
      </c>
      <c r="CD36" s="23">
        <f t="shared" ref="CD36" si="114">BD36</f>
        <v>0</v>
      </c>
      <c r="CE36" s="24">
        <f t="shared" ref="CE36" si="115">BE36</f>
        <v>0</v>
      </c>
      <c r="CF36" s="24">
        <f t="shared" ref="CF36" si="116">BF36</f>
        <v>0</v>
      </c>
      <c r="CG36" s="24">
        <f t="shared" ref="CG36" si="117">BG36</f>
        <v>0</v>
      </c>
      <c r="CH36" s="24">
        <f t="shared" ref="CH36" si="118">BH36</f>
        <v>0</v>
      </c>
      <c r="CI36" s="24">
        <f t="shared" ref="CI36" si="119">BI36</f>
        <v>0</v>
      </c>
      <c r="CJ36" s="24">
        <f t="shared" ref="CJ36" si="120">BJ36</f>
        <v>0</v>
      </c>
      <c r="CK36" s="24">
        <f t="shared" ref="CK36" si="121">BK36</f>
        <v>0</v>
      </c>
      <c r="CL36" s="24">
        <f t="shared" ref="CL36" si="122">BL36</f>
        <v>0</v>
      </c>
      <c r="CM36" s="24">
        <f t="shared" ref="CM36" si="123">BM36</f>
        <v>0</v>
      </c>
      <c r="CN36" s="24">
        <f t="shared" ref="CN36" si="124">BN36</f>
        <v>0</v>
      </c>
      <c r="CO36" s="24">
        <f t="shared" ref="CO36" si="125">BO36</f>
        <v>0</v>
      </c>
      <c r="CP36" s="24">
        <f t="shared" ref="CP36" si="126">BP36</f>
        <v>0</v>
      </c>
      <c r="CQ36" s="24">
        <f t="shared" ref="CQ36" si="127">BQ36</f>
        <v>0</v>
      </c>
      <c r="CR36" s="24">
        <f t="shared" ref="CR36" si="128">BR36</f>
        <v>0</v>
      </c>
      <c r="CS36" s="24">
        <f t="shared" ref="CS36" si="129">BS36</f>
        <v>0</v>
      </c>
      <c r="CT36" s="24">
        <f t="shared" ref="CT36" si="130">BT36</f>
        <v>0</v>
      </c>
      <c r="CW36" s="18" t="s">
        <v>37</v>
      </c>
      <c r="CX36" s="19">
        <f t="shared" ref="CX36" si="131">W52</f>
        <v>6</v>
      </c>
      <c r="CY36" s="19">
        <f t="shared" ref="CY36" si="132">X52</f>
        <v>6</v>
      </c>
      <c r="CZ36" s="19">
        <f t="shared" ref="CZ36" si="133">Y52</f>
        <v>6</v>
      </c>
      <c r="DA36" s="19">
        <f t="shared" ref="DA36" si="134">Z52</f>
        <v>6</v>
      </c>
      <c r="DB36" s="19">
        <f t="shared" ref="DB36" si="135">AA52</f>
        <v>6</v>
      </c>
      <c r="DC36" s="19">
        <f t="shared" ref="DC36" si="136">AB52</f>
        <v>6</v>
      </c>
      <c r="DD36" s="19">
        <f t="shared" ref="DD36" si="137">AC52</f>
        <v>6</v>
      </c>
      <c r="DE36" s="20">
        <f t="shared" ref="DE36" si="138">AD52</f>
        <v>6</v>
      </c>
      <c r="DF36" s="20">
        <f t="shared" ref="DF36" si="139">AE52</f>
        <v>6</v>
      </c>
      <c r="DG36" s="20">
        <f t="shared" ref="DG36" si="140">AF52</f>
        <v>6</v>
      </c>
      <c r="DH36" s="20">
        <f t="shared" ref="DH36" si="141">AG52</f>
        <v>6</v>
      </c>
      <c r="DI36" s="20">
        <f t="shared" ref="DI36" si="142">AH52</f>
        <v>6</v>
      </c>
      <c r="DJ36" s="20">
        <f t="shared" ref="DJ36" si="143">AI52</f>
        <v>6</v>
      </c>
      <c r="DK36" s="20">
        <f t="shared" ref="DK36" si="144">AJ52</f>
        <v>6</v>
      </c>
      <c r="DL36" s="20">
        <f t="shared" ref="DL36" si="145">AK52</f>
        <v>6</v>
      </c>
      <c r="DM36" s="20">
        <f t="shared" ref="DM36" si="146">AL52</f>
        <v>6</v>
      </c>
      <c r="DN36" s="20">
        <f t="shared" ref="DN36" si="147">AM52</f>
        <v>6</v>
      </c>
      <c r="DO36" s="20">
        <f t="shared" ref="DO36" si="148">AN52</f>
        <v>6</v>
      </c>
      <c r="DP36" s="20">
        <f t="shared" ref="DP36" si="149">AO52</f>
        <v>6</v>
      </c>
      <c r="DQ36" s="20">
        <f t="shared" ref="DQ36" si="150">AP52</f>
        <v>6</v>
      </c>
      <c r="DR36" s="20">
        <f t="shared" ref="DR36" si="151">AQ52</f>
        <v>6</v>
      </c>
      <c r="DS36" s="20">
        <f t="shared" ref="DS36" si="152">AR52</f>
        <v>6</v>
      </c>
      <c r="DT36" s="20">
        <f t="shared" ref="DT36" si="153">AS52</f>
        <v>6</v>
      </c>
      <c r="DU36" s="20">
        <f t="shared" ref="DU36" si="154">AT52</f>
        <v>6</v>
      </c>
      <c r="DV36" s="9"/>
    </row>
    <row r="37" spans="1:127" ht="18.75" x14ac:dyDescent="0.25">
      <c r="B37" s="35" t="s">
        <v>25</v>
      </c>
      <c r="C37" s="2">
        <v>0</v>
      </c>
      <c r="D37" s="2">
        <v>0</v>
      </c>
      <c r="E37" s="2">
        <v>0</v>
      </c>
      <c r="F37" s="2">
        <v>0</v>
      </c>
      <c r="G37" s="2">
        <v>0</v>
      </c>
      <c r="H37" s="3">
        <v>0</v>
      </c>
      <c r="I37" s="3">
        <v>0</v>
      </c>
      <c r="J37" s="3">
        <v>0</v>
      </c>
      <c r="K37" s="3">
        <v>0</v>
      </c>
      <c r="L37" s="3">
        <v>0</v>
      </c>
      <c r="M37" s="3">
        <v>6</v>
      </c>
      <c r="N37" s="3">
        <v>0</v>
      </c>
      <c r="O37" s="3">
        <v>0</v>
      </c>
      <c r="P37" s="3">
        <v>0</v>
      </c>
      <c r="Q37" s="3">
        <v>0</v>
      </c>
      <c r="R37" s="3">
        <v>0</v>
      </c>
      <c r="S37" s="35">
        <v>6</v>
      </c>
      <c r="V37" s="35">
        <v>3.125E-2</v>
      </c>
      <c r="W37" s="2">
        <f>D36</f>
        <v>0</v>
      </c>
      <c r="X37" s="2">
        <f>D37</f>
        <v>0</v>
      </c>
      <c r="Y37" s="35">
        <f>D38</f>
        <v>0</v>
      </c>
      <c r="Z37" s="35">
        <f>D39</f>
        <v>0</v>
      </c>
      <c r="AA37" s="35">
        <f>D40</f>
        <v>0</v>
      </c>
      <c r="AB37" s="35">
        <f>D41</f>
        <v>0</v>
      </c>
      <c r="AC37" s="35">
        <f>D42</f>
        <v>0</v>
      </c>
      <c r="AD37" s="35">
        <f>D43</f>
        <v>0</v>
      </c>
      <c r="AE37" s="2">
        <f>D44</f>
        <v>0</v>
      </c>
      <c r="AF37" s="2">
        <f>D45</f>
        <v>0</v>
      </c>
      <c r="AG37" s="2">
        <f>D46</f>
        <v>0</v>
      </c>
      <c r="AH37" s="2">
        <f>D47</f>
        <v>0</v>
      </c>
      <c r="AI37" s="2">
        <f>D48</f>
        <v>0</v>
      </c>
      <c r="AJ37" s="2">
        <f>D49</f>
        <v>0</v>
      </c>
      <c r="AK37" s="2">
        <f>D50</f>
        <v>0</v>
      </c>
      <c r="AL37" s="2">
        <f>D51</f>
        <v>0</v>
      </c>
      <c r="AM37" s="2">
        <f>D52</f>
        <v>5</v>
      </c>
      <c r="AN37" s="2">
        <f>D53</f>
        <v>0</v>
      </c>
      <c r="AO37" s="2">
        <f>D54</f>
        <v>0</v>
      </c>
      <c r="AP37" s="2">
        <f>D55</f>
        <v>0</v>
      </c>
      <c r="AQ37" s="2">
        <f>D56</f>
        <v>0</v>
      </c>
      <c r="AR37" s="2">
        <f>D57</f>
        <v>0</v>
      </c>
      <c r="AS37" s="2">
        <f>D58</f>
        <v>0</v>
      </c>
      <c r="AT37" s="2">
        <f>D59</f>
        <v>3</v>
      </c>
      <c r="AU37" s="5"/>
      <c r="AV37" s="35">
        <v>3.125E-2</v>
      </c>
      <c r="AW37" s="24">
        <f t="shared" ref="AW37" si="155">PRODUCT(W37*100*1/W52)</f>
        <v>0</v>
      </c>
      <c r="AX37" s="24">
        <f t="shared" ref="AX37" si="156">PRODUCT(X37*100*1/X52)</f>
        <v>0</v>
      </c>
      <c r="AY37" s="23">
        <f t="shared" ref="AY37" si="157">PRODUCT(Y37*100*1/Y52)</f>
        <v>0</v>
      </c>
      <c r="AZ37" s="23">
        <f t="shared" ref="AZ37" si="158">PRODUCT(Z37*100*1/Z52)</f>
        <v>0</v>
      </c>
      <c r="BA37" s="23">
        <f t="shared" ref="BA37" si="159">PRODUCT(AA37*100*1/AA52)</f>
        <v>0</v>
      </c>
      <c r="BB37" s="23">
        <f t="shared" ref="BB37" si="160">PRODUCT(AB37*100*1/AB52)</f>
        <v>0</v>
      </c>
      <c r="BC37" s="23">
        <f t="shared" ref="BC37" si="161">PRODUCT(AC37*100*1/AC52)</f>
        <v>0</v>
      </c>
      <c r="BD37" s="23">
        <f t="shared" ref="BD37" si="162">PRODUCT(AD37*100*1/AD52)</f>
        <v>0</v>
      </c>
      <c r="BE37" s="24">
        <f t="shared" ref="BE37" si="163">PRODUCT(AE37*100*1/AE52)</f>
        <v>0</v>
      </c>
      <c r="BF37" s="24">
        <f t="shared" ref="BF37" si="164">PRODUCT(AF37*100*1/AF52)</f>
        <v>0</v>
      </c>
      <c r="BG37" s="24">
        <f t="shared" ref="BG37" si="165">PRODUCT(AG37*100*1/AG52)</f>
        <v>0</v>
      </c>
      <c r="BH37" s="24">
        <f t="shared" ref="BH37" si="166">PRODUCT(AH37*100*1/AH52)</f>
        <v>0</v>
      </c>
      <c r="BI37" s="24">
        <f t="shared" ref="BI37" si="167">PRODUCT(AI37*100*1/AI52)</f>
        <v>0</v>
      </c>
      <c r="BJ37" s="24">
        <f t="shared" ref="BJ37" si="168">PRODUCT(AJ37*100*1/AJ52)</f>
        <v>0</v>
      </c>
      <c r="BK37" s="24">
        <f t="shared" ref="BK37" si="169">PRODUCT(AK37*100*1/AK52)</f>
        <v>0</v>
      </c>
      <c r="BL37" s="24">
        <f t="shared" ref="BL37" si="170">PRODUCT(AL37*100*1/AL52)</f>
        <v>0</v>
      </c>
      <c r="BM37" s="24">
        <f t="shared" ref="BM37" si="171">PRODUCT(AM37*100*1/AM52)</f>
        <v>83.333333333333329</v>
      </c>
      <c r="BN37" s="24">
        <f t="shared" ref="BN37" si="172">PRODUCT(AN37*100*1/AN52)</f>
        <v>0</v>
      </c>
      <c r="BO37" s="24">
        <f t="shared" ref="BO37" si="173">PRODUCT(AO37*100*1/AO52)</f>
        <v>0</v>
      </c>
      <c r="BP37" s="24">
        <f t="shared" ref="BP37" si="174">PRODUCT(AP37*100*1/AP52)</f>
        <v>0</v>
      </c>
      <c r="BQ37" s="24">
        <f t="shared" ref="BQ37" si="175">PRODUCT(AQ37*100*1/AQ52)</f>
        <v>0</v>
      </c>
      <c r="BR37" s="24">
        <f t="shared" ref="BR37" si="176">PRODUCT(AR37*100*1/AR52)</f>
        <v>0</v>
      </c>
      <c r="BS37" s="24">
        <f t="shared" ref="BS37" si="177">PRODUCT(AS37*100*1/AS52)</f>
        <v>0</v>
      </c>
      <c r="BT37" s="24">
        <f t="shared" ref="BT37" si="178">PRODUCT(AT37*100*1/AT52)</f>
        <v>50</v>
      </c>
      <c r="BU37" s="35"/>
      <c r="BV37" s="35">
        <v>3.125E-2</v>
      </c>
      <c r="BW37" s="24">
        <f t="shared" ref="BW37" si="179">AW36+AW37</f>
        <v>0</v>
      </c>
      <c r="BX37" s="24">
        <f t="shared" ref="BX37" si="180">AX36+AX37</f>
        <v>0</v>
      </c>
      <c r="BY37" s="23">
        <f t="shared" ref="BY37" si="181">AY36+AY37</f>
        <v>0</v>
      </c>
      <c r="BZ37" s="23">
        <f t="shared" ref="BZ37" si="182">AZ36+AZ37</f>
        <v>0</v>
      </c>
      <c r="CA37" s="23">
        <f t="shared" ref="CA37" si="183">BA36+BA37</f>
        <v>0</v>
      </c>
      <c r="CB37" s="23">
        <f t="shared" ref="CB37" si="184">BB36+BB37</f>
        <v>0</v>
      </c>
      <c r="CC37" s="23">
        <f t="shared" ref="CC37" si="185">BC36+BC37</f>
        <v>0</v>
      </c>
      <c r="CD37" s="23">
        <f t="shared" ref="CD37" si="186">BD36+BD37</f>
        <v>0</v>
      </c>
      <c r="CE37" s="24">
        <f t="shared" ref="CE37" si="187">BE36+BE37</f>
        <v>0</v>
      </c>
      <c r="CF37" s="24">
        <f t="shared" ref="CF37" si="188">BF36+BF37</f>
        <v>0</v>
      </c>
      <c r="CG37" s="24">
        <f t="shared" ref="CG37" si="189">BG36+BG37</f>
        <v>0</v>
      </c>
      <c r="CH37" s="24">
        <f t="shared" ref="CH37" si="190">BH36+BH37</f>
        <v>0</v>
      </c>
      <c r="CI37" s="24">
        <f t="shared" ref="CI37" si="191">BI36+BI37</f>
        <v>0</v>
      </c>
      <c r="CJ37" s="24">
        <f t="shared" ref="CJ37" si="192">BJ36+BJ37</f>
        <v>0</v>
      </c>
      <c r="CK37" s="24">
        <f t="shared" ref="CK37" si="193">BK36+BK37</f>
        <v>0</v>
      </c>
      <c r="CL37" s="24">
        <f t="shared" ref="CL37" si="194">BL36+BL37</f>
        <v>0</v>
      </c>
      <c r="CM37" s="24">
        <f t="shared" ref="CM37" si="195">BM36+BM37</f>
        <v>83.333333333333329</v>
      </c>
      <c r="CN37" s="24">
        <f t="shared" ref="CN37" si="196">BN36+BN37</f>
        <v>0</v>
      </c>
      <c r="CO37" s="24">
        <f t="shared" ref="CO37" si="197">BO36+BO37</f>
        <v>0</v>
      </c>
      <c r="CP37" s="24">
        <f t="shared" ref="CP37" si="198">BP36+BP37</f>
        <v>0</v>
      </c>
      <c r="CQ37" s="24">
        <f t="shared" ref="CQ37" si="199">BQ36+BQ37</f>
        <v>0</v>
      </c>
      <c r="CR37" s="24">
        <f t="shared" ref="CR37" si="200">BR36+BR37</f>
        <v>0</v>
      </c>
      <c r="CS37" s="24">
        <f t="shared" ref="CS37" si="201">BS36+BS37</f>
        <v>0</v>
      </c>
      <c r="CT37" s="24">
        <f t="shared" ref="CT37" si="202">BT36+BT37</f>
        <v>50</v>
      </c>
      <c r="CW37" s="18" t="s">
        <v>38</v>
      </c>
      <c r="CX37" s="16"/>
      <c r="CY37" s="16">
        <f>BX40</f>
        <v>0</v>
      </c>
      <c r="CZ37" s="16"/>
      <c r="DA37" s="16"/>
      <c r="DB37" s="16"/>
      <c r="DC37" s="16"/>
      <c r="DD37" s="16"/>
      <c r="DE37" s="15"/>
      <c r="DF37" s="15">
        <f>CE45</f>
        <v>100</v>
      </c>
      <c r="DG37" s="15">
        <f>CF42</f>
        <v>0</v>
      </c>
      <c r="DH37" s="15">
        <f>CG47</f>
        <v>100</v>
      </c>
      <c r="DI37" s="15">
        <f>CH43</f>
        <v>0</v>
      </c>
      <c r="DJ37" s="12">
        <f>CI42</f>
        <v>0</v>
      </c>
      <c r="DK37" s="15">
        <f>CJ42</f>
        <v>0</v>
      </c>
      <c r="DL37" s="15">
        <f>CK40</f>
        <v>0</v>
      </c>
      <c r="DM37" s="15">
        <f>CL42</f>
        <v>100</v>
      </c>
      <c r="DN37" s="15">
        <f>CM38</f>
        <v>83.333333333333329</v>
      </c>
      <c r="DO37" s="15">
        <f>CN42</f>
        <v>100</v>
      </c>
      <c r="DP37" s="15">
        <f>CO42</f>
        <v>0</v>
      </c>
      <c r="DQ37" s="15">
        <f>CP40</f>
        <v>83.333333333333343</v>
      </c>
      <c r="DR37" s="15">
        <f>CQ44</f>
        <v>100</v>
      </c>
      <c r="DS37" s="15">
        <f>CR44</f>
        <v>100</v>
      </c>
      <c r="DT37" s="15">
        <f>CS44</f>
        <v>100.00000000000001</v>
      </c>
      <c r="DU37" s="15">
        <f>CT41</f>
        <v>100.00000000000001</v>
      </c>
      <c r="DV37" s="9"/>
    </row>
    <row r="38" spans="1:127" ht="18.75" x14ac:dyDescent="0.25">
      <c r="B38" s="35" t="s">
        <v>3</v>
      </c>
      <c r="C38" s="35">
        <v>0</v>
      </c>
      <c r="D38" s="35">
        <v>0</v>
      </c>
      <c r="E38" s="35">
        <v>0</v>
      </c>
      <c r="F38" s="35">
        <v>0</v>
      </c>
      <c r="G38" s="35">
        <v>0</v>
      </c>
      <c r="H38" s="35">
        <v>0</v>
      </c>
      <c r="I38" s="35">
        <v>0</v>
      </c>
      <c r="J38" s="35">
        <v>0</v>
      </c>
      <c r="K38" s="35">
        <v>0</v>
      </c>
      <c r="L38" s="35">
        <v>0</v>
      </c>
      <c r="M38" s="35">
        <v>0</v>
      </c>
      <c r="N38" s="35">
        <v>3</v>
      </c>
      <c r="O38" s="35">
        <v>3</v>
      </c>
      <c r="P38" s="35">
        <v>0</v>
      </c>
      <c r="Q38" s="35">
        <v>0</v>
      </c>
      <c r="R38" s="35">
        <v>0</v>
      </c>
      <c r="S38" s="35">
        <v>6</v>
      </c>
      <c r="V38" s="35">
        <v>6.25E-2</v>
      </c>
      <c r="W38" s="2">
        <f>E36</f>
        <v>0</v>
      </c>
      <c r="X38" s="2">
        <f>E37</f>
        <v>0</v>
      </c>
      <c r="Y38" s="35">
        <f>E38</f>
        <v>0</v>
      </c>
      <c r="Z38" s="35">
        <f>E39</f>
        <v>0</v>
      </c>
      <c r="AA38" s="35">
        <f>E40</f>
        <v>0</v>
      </c>
      <c r="AB38" s="35">
        <f>E41</f>
        <v>0</v>
      </c>
      <c r="AC38" s="35">
        <f>E42</f>
        <v>0</v>
      </c>
      <c r="AD38" s="35">
        <f>E43</f>
        <v>0</v>
      </c>
      <c r="AE38" s="2">
        <f>E44</f>
        <v>0</v>
      </c>
      <c r="AF38" s="2">
        <f>E45</f>
        <v>0</v>
      </c>
      <c r="AG38" s="2">
        <f>E46</f>
        <v>0</v>
      </c>
      <c r="AH38" s="2">
        <f>E47</f>
        <v>0</v>
      </c>
      <c r="AI38" s="2">
        <f>E48</f>
        <v>0</v>
      </c>
      <c r="AJ38" s="2">
        <f>E49</f>
        <v>0</v>
      </c>
      <c r="AK38" s="2">
        <f>E50</f>
        <v>0</v>
      </c>
      <c r="AL38" s="2">
        <f>E51</f>
        <v>3</v>
      </c>
      <c r="AM38" s="2">
        <f>E52</f>
        <v>0</v>
      </c>
      <c r="AN38" s="2">
        <f>E53</f>
        <v>0</v>
      </c>
      <c r="AO38" s="2">
        <f>E54</f>
        <v>0</v>
      </c>
      <c r="AP38" s="2">
        <f>E55</f>
        <v>0</v>
      </c>
      <c r="AQ38" s="2">
        <f>E56</f>
        <v>0</v>
      </c>
      <c r="AR38" s="2">
        <f>E57</f>
        <v>0</v>
      </c>
      <c r="AS38" s="2">
        <f>E58</f>
        <v>0</v>
      </c>
      <c r="AT38" s="2">
        <f>E59</f>
        <v>0</v>
      </c>
      <c r="AU38" s="5"/>
      <c r="AV38" s="35">
        <v>6.25E-2</v>
      </c>
      <c r="AW38" s="24">
        <f t="shared" ref="AW38" si="203">PRODUCT(W38*100*1/W52)</f>
        <v>0</v>
      </c>
      <c r="AX38" s="24">
        <f t="shared" ref="AX38" si="204">PRODUCT(X38*100*1/X52)</f>
        <v>0</v>
      </c>
      <c r="AY38" s="23">
        <f t="shared" ref="AY38" si="205">PRODUCT(Y38*100*1/Y52)</f>
        <v>0</v>
      </c>
      <c r="AZ38" s="23">
        <f t="shared" ref="AZ38" si="206">PRODUCT(Z38*100*1/Z52)</f>
        <v>0</v>
      </c>
      <c r="BA38" s="23">
        <f t="shared" ref="BA38" si="207">PRODUCT(AA38*100*1/AA52)</f>
        <v>0</v>
      </c>
      <c r="BB38" s="23">
        <f t="shared" ref="BB38" si="208">PRODUCT(AB38*100*1/AB52)</f>
        <v>0</v>
      </c>
      <c r="BC38" s="23">
        <f t="shared" ref="BC38" si="209">PRODUCT(AC38*100*1/AC52)</f>
        <v>0</v>
      </c>
      <c r="BD38" s="23">
        <f t="shared" ref="BD38" si="210">PRODUCT(AD38*100*1/AD52)</f>
        <v>0</v>
      </c>
      <c r="BE38" s="24">
        <f t="shared" ref="BE38" si="211">PRODUCT(AE38*100*1/AE52)</f>
        <v>0</v>
      </c>
      <c r="BF38" s="24">
        <f t="shared" ref="BF38" si="212">PRODUCT(AF38*100*1/AF52)</f>
        <v>0</v>
      </c>
      <c r="BG38" s="24">
        <f t="shared" ref="BG38" si="213">PRODUCT(AG38*100*1/AG52)</f>
        <v>0</v>
      </c>
      <c r="BH38" s="24">
        <f t="shared" ref="BH38" si="214">PRODUCT(AH38*100*1/AH52)</f>
        <v>0</v>
      </c>
      <c r="BI38" s="24">
        <f t="shared" ref="BI38" si="215">PRODUCT(AI38*100*1/AI52)</f>
        <v>0</v>
      </c>
      <c r="BJ38" s="24">
        <f t="shared" ref="BJ38" si="216">PRODUCT(AJ38*100*1/AJ52)</f>
        <v>0</v>
      </c>
      <c r="BK38" s="24">
        <f t="shared" ref="BK38" si="217">PRODUCT(AK38*100*1/AK52)</f>
        <v>0</v>
      </c>
      <c r="BL38" s="24">
        <f t="shared" ref="BL38" si="218">PRODUCT(AL38*100*1/AL52)</f>
        <v>50</v>
      </c>
      <c r="BM38" s="24">
        <f t="shared" ref="BM38" si="219">PRODUCT(AM38*100*1/AM52)</f>
        <v>0</v>
      </c>
      <c r="BN38" s="24">
        <f t="shared" ref="BN38" si="220">PRODUCT(AN38*100*1/AN52)</f>
        <v>0</v>
      </c>
      <c r="BO38" s="24">
        <f t="shared" ref="BO38" si="221">PRODUCT(AO38*100*1/AO52)</f>
        <v>0</v>
      </c>
      <c r="BP38" s="24">
        <f t="shared" ref="BP38" si="222">PRODUCT(AP38*100*1/AP52)</f>
        <v>0</v>
      </c>
      <c r="BQ38" s="24">
        <f t="shared" ref="BQ38" si="223">PRODUCT(AQ38*100*1/AQ52)</f>
        <v>0</v>
      </c>
      <c r="BR38" s="24">
        <f t="shared" ref="BR38" si="224">PRODUCT(AR38*100*1/AR52)</f>
        <v>0</v>
      </c>
      <c r="BS38" s="24">
        <f t="shared" ref="BS38" si="225">PRODUCT(AS38*100*1/AS52)</f>
        <v>0</v>
      </c>
      <c r="BT38" s="24">
        <f t="shared" ref="BT38" si="226">PRODUCT(AT38*100*1/AT52)</f>
        <v>0</v>
      </c>
      <c r="BU38" s="35"/>
      <c r="BV38" s="35">
        <v>6.25E-2</v>
      </c>
      <c r="BW38" s="24">
        <f t="shared" ref="BW38" si="227">AW36+AW37+AW38</f>
        <v>0</v>
      </c>
      <c r="BX38" s="24">
        <f t="shared" ref="BX38" si="228">AX36+AX37+AX38</f>
        <v>0</v>
      </c>
      <c r="BY38" s="23">
        <f t="shared" ref="BY38" si="229">AY36+AY37+AY38</f>
        <v>0</v>
      </c>
      <c r="BZ38" s="23">
        <f t="shared" ref="BZ38" si="230">AZ36+AZ37+AZ38</f>
        <v>0</v>
      </c>
      <c r="CA38" s="23">
        <f t="shared" ref="CA38" si="231">BA36+BA37+BA38</f>
        <v>0</v>
      </c>
      <c r="CB38" s="23">
        <f t="shared" ref="CB38" si="232">BB36+BB37+BB38</f>
        <v>0</v>
      </c>
      <c r="CC38" s="23">
        <f t="shared" ref="CC38" si="233">BC36+BC37+BC38</f>
        <v>0</v>
      </c>
      <c r="CD38" s="23">
        <f t="shared" ref="CD38" si="234">BD36+BD37+BD38</f>
        <v>0</v>
      </c>
      <c r="CE38" s="24">
        <f t="shared" ref="CE38" si="235">BE36+BE37+BE38</f>
        <v>0</v>
      </c>
      <c r="CF38" s="24">
        <f t="shared" ref="CF38" si="236">BF36+BF37+BF38</f>
        <v>0</v>
      </c>
      <c r="CG38" s="24">
        <f t="shared" ref="CG38" si="237">BG36+BG37+BG38</f>
        <v>0</v>
      </c>
      <c r="CH38" s="24">
        <f t="shared" ref="CH38" si="238">BH36+BH37+BH38</f>
        <v>0</v>
      </c>
      <c r="CI38" s="24">
        <f t="shared" ref="CI38" si="239">BI36+BI37+BI38</f>
        <v>0</v>
      </c>
      <c r="CJ38" s="24">
        <f t="shared" ref="CJ38" si="240">BJ36+BJ37+BJ38</f>
        <v>0</v>
      </c>
      <c r="CK38" s="24">
        <f t="shared" ref="CK38" si="241">BK36+BK37+BK38</f>
        <v>0</v>
      </c>
      <c r="CL38" s="24">
        <f t="shared" ref="CL38" si="242">BL36+BL37+BL38</f>
        <v>50</v>
      </c>
      <c r="CM38" s="24">
        <f t="shared" ref="CM38" si="243">BM36+BM37+BM38</f>
        <v>83.333333333333329</v>
      </c>
      <c r="CN38" s="24">
        <f t="shared" ref="CN38" si="244">BN36+BN37+BN38</f>
        <v>0</v>
      </c>
      <c r="CO38" s="24">
        <f t="shared" ref="CO38" si="245">BO36+BO37+BO38</f>
        <v>0</v>
      </c>
      <c r="CP38" s="24">
        <f t="shared" ref="CP38" si="246">BP36+BP37+BP38</f>
        <v>0</v>
      </c>
      <c r="CQ38" s="24">
        <f t="shared" ref="CQ38" si="247">BQ36+BQ37+BQ38</f>
        <v>0</v>
      </c>
      <c r="CR38" s="24">
        <f t="shared" ref="CR38" si="248">BR36+BR37+BR38</f>
        <v>0</v>
      </c>
      <c r="CS38" s="24">
        <f t="shared" ref="CS38" si="249">BS36+BS37+BS38</f>
        <v>0</v>
      </c>
      <c r="CT38" s="24">
        <f t="shared" ref="CT38" si="250">BT36+BT37+BT38</f>
        <v>50</v>
      </c>
      <c r="CW38" s="18" t="s">
        <v>39</v>
      </c>
      <c r="CX38" s="16"/>
      <c r="CY38" s="16"/>
      <c r="CZ38" s="16"/>
      <c r="DA38" s="16"/>
      <c r="DB38" s="16"/>
      <c r="DC38" s="16"/>
      <c r="DD38" s="16"/>
      <c r="DE38" s="15"/>
      <c r="DF38" s="15">
        <f>CE46-CE45</f>
        <v>0</v>
      </c>
      <c r="DG38" s="15"/>
      <c r="DH38" s="15"/>
      <c r="DI38" s="15">
        <f>CH44-CH43</f>
        <v>0</v>
      </c>
      <c r="DJ38" s="15"/>
      <c r="DK38" s="15"/>
      <c r="DL38" s="15"/>
      <c r="DM38" s="15">
        <f>CL43-CL42</f>
        <v>0</v>
      </c>
      <c r="DN38" s="15">
        <f>CM41-CM38</f>
        <v>0</v>
      </c>
      <c r="DO38" s="15"/>
      <c r="DP38" s="15">
        <f>CO43-CO42</f>
        <v>0</v>
      </c>
      <c r="DQ38" s="15">
        <f>CP41-CP40</f>
        <v>0</v>
      </c>
      <c r="DR38" s="15"/>
      <c r="DS38" s="15"/>
      <c r="DT38" s="15"/>
      <c r="DU38" s="15"/>
      <c r="DV38" s="9"/>
    </row>
    <row r="39" spans="1:127" ht="18.75" x14ac:dyDescent="0.25">
      <c r="B39" s="35" t="s">
        <v>5</v>
      </c>
      <c r="C39" s="35">
        <v>0</v>
      </c>
      <c r="D39" s="35">
        <v>0</v>
      </c>
      <c r="E39" s="35">
        <v>0</v>
      </c>
      <c r="F39" s="35">
        <v>0</v>
      </c>
      <c r="G39" s="35">
        <v>0</v>
      </c>
      <c r="H39" s="35">
        <v>0</v>
      </c>
      <c r="I39" s="35">
        <v>0</v>
      </c>
      <c r="J39" s="35">
        <v>0</v>
      </c>
      <c r="K39" s="35">
        <v>0</v>
      </c>
      <c r="L39" s="35">
        <v>0</v>
      </c>
      <c r="M39" s="35">
        <v>0</v>
      </c>
      <c r="N39" s="35">
        <v>0</v>
      </c>
      <c r="O39" s="35">
        <v>0</v>
      </c>
      <c r="P39" s="35">
        <v>6</v>
      </c>
      <c r="Q39" s="35">
        <v>0</v>
      </c>
      <c r="R39" s="35">
        <v>0</v>
      </c>
      <c r="S39" s="35">
        <v>6</v>
      </c>
      <c r="V39" s="35">
        <v>0.125</v>
      </c>
      <c r="W39" s="2">
        <f>F36</f>
        <v>0</v>
      </c>
      <c r="X39" s="2">
        <f>F37</f>
        <v>0</v>
      </c>
      <c r="Y39" s="35">
        <f>F38</f>
        <v>0</v>
      </c>
      <c r="Z39" s="35">
        <f>F39</f>
        <v>0</v>
      </c>
      <c r="AA39" s="35">
        <f>F40</f>
        <v>0</v>
      </c>
      <c r="AB39" s="35">
        <f>F41</f>
        <v>0</v>
      </c>
      <c r="AC39" s="35">
        <f>F42</f>
        <v>0</v>
      </c>
      <c r="AD39" s="35">
        <f>F43</f>
        <v>0</v>
      </c>
      <c r="AE39" s="2">
        <f>F44</f>
        <v>0</v>
      </c>
      <c r="AF39" s="2">
        <f>F45</f>
        <v>0</v>
      </c>
      <c r="AG39" s="2">
        <f>F46</f>
        <v>0</v>
      </c>
      <c r="AH39" s="2">
        <f>F47</f>
        <v>0</v>
      </c>
      <c r="AI39" s="2">
        <f>F48</f>
        <v>0</v>
      </c>
      <c r="AJ39" s="2">
        <f>F49</f>
        <v>0</v>
      </c>
      <c r="AK39" s="2">
        <f>F50</f>
        <v>0</v>
      </c>
      <c r="AL39" s="2">
        <f>F51</f>
        <v>0</v>
      </c>
      <c r="AM39" s="4">
        <f>F52</f>
        <v>0</v>
      </c>
      <c r="AN39" s="2">
        <f>F53</f>
        <v>0</v>
      </c>
      <c r="AO39" s="2">
        <f>F54</f>
        <v>0</v>
      </c>
      <c r="AP39" s="2">
        <f>F55</f>
        <v>4</v>
      </c>
      <c r="AQ39" s="2">
        <f>F56</f>
        <v>0</v>
      </c>
      <c r="AR39" s="2">
        <f>F57</f>
        <v>0</v>
      </c>
      <c r="AS39" s="2">
        <f>F58</f>
        <v>0</v>
      </c>
      <c r="AT39" s="2">
        <f>F59</f>
        <v>2</v>
      </c>
      <c r="AU39" s="5"/>
      <c r="AV39" s="35">
        <v>0.125</v>
      </c>
      <c r="AW39" s="24">
        <f t="shared" ref="AW39" si="251">PRODUCT(W39*100*1/W52)</f>
        <v>0</v>
      </c>
      <c r="AX39" s="24">
        <f t="shared" ref="AX39" si="252">PRODUCT(X39*100*1/X52)</f>
        <v>0</v>
      </c>
      <c r="AY39" s="23">
        <f t="shared" ref="AY39" si="253">PRODUCT(Y39*100*1/Y52)</f>
        <v>0</v>
      </c>
      <c r="AZ39" s="23">
        <f t="shared" ref="AZ39" si="254">PRODUCT(Z39*100*1/Z52)</f>
        <v>0</v>
      </c>
      <c r="BA39" s="23">
        <f t="shared" ref="BA39" si="255">PRODUCT(AA39*100*1/AA52)</f>
        <v>0</v>
      </c>
      <c r="BB39" s="23">
        <f t="shared" ref="BB39" si="256">PRODUCT(AB39*100*1/AB52)</f>
        <v>0</v>
      </c>
      <c r="BC39" s="23">
        <f t="shared" ref="BC39" si="257">PRODUCT(AC39*100*1/AC52)</f>
        <v>0</v>
      </c>
      <c r="BD39" s="23">
        <f t="shared" ref="BD39" si="258">PRODUCT(AD39*100*1/AD52)</f>
        <v>0</v>
      </c>
      <c r="BE39" s="24">
        <f t="shared" ref="BE39" si="259">PRODUCT(AE39*100*1/AE52)</f>
        <v>0</v>
      </c>
      <c r="BF39" s="24">
        <f t="shared" ref="BF39" si="260">PRODUCT(AF39*100*1/AF52)</f>
        <v>0</v>
      </c>
      <c r="BG39" s="24">
        <f t="shared" ref="BG39" si="261">PRODUCT(AG39*100*1/AG52)</f>
        <v>0</v>
      </c>
      <c r="BH39" s="24">
        <f t="shared" ref="BH39" si="262">PRODUCT(AH39*100*1/AH52)</f>
        <v>0</v>
      </c>
      <c r="BI39" s="24">
        <f t="shared" ref="BI39" si="263">PRODUCT(AI39*100*1/AI52)</f>
        <v>0</v>
      </c>
      <c r="BJ39" s="24">
        <f t="shared" ref="BJ39" si="264">PRODUCT(AJ39*100*1/AJ52)</f>
        <v>0</v>
      </c>
      <c r="BK39" s="24">
        <f t="shared" ref="BK39" si="265">PRODUCT(AK39*100*1/AK52)</f>
        <v>0</v>
      </c>
      <c r="BL39" s="24">
        <f t="shared" ref="BL39" si="266">PRODUCT(AL39*100*1/AL52)</f>
        <v>0</v>
      </c>
      <c r="BM39" s="25">
        <f t="shared" ref="BM39" si="267">PRODUCT(AM39*100*1/AM52)</f>
        <v>0</v>
      </c>
      <c r="BN39" s="24">
        <f t="shared" ref="BN39" si="268">PRODUCT(AN39*100*1/AN52)</f>
        <v>0</v>
      </c>
      <c r="BO39" s="24">
        <f t="shared" ref="BO39" si="269">PRODUCT(AO39*100*1/AO52)</f>
        <v>0</v>
      </c>
      <c r="BP39" s="24">
        <f t="shared" ref="BP39" si="270">PRODUCT(AP39*100*1/AP52)</f>
        <v>66.666666666666671</v>
      </c>
      <c r="BQ39" s="24">
        <f t="shared" ref="BQ39" si="271">PRODUCT(AQ39*100*1/AQ52)</f>
        <v>0</v>
      </c>
      <c r="BR39" s="24">
        <f t="shared" ref="BR39" si="272">PRODUCT(AR39*100*1/AR52)</f>
        <v>0</v>
      </c>
      <c r="BS39" s="24">
        <f t="shared" ref="BS39" si="273">PRODUCT(AS39*100*1/AS52)</f>
        <v>0</v>
      </c>
      <c r="BT39" s="24">
        <f t="shared" ref="BT39" si="274">PRODUCT(AT39*100*1/AT52)</f>
        <v>33.333333333333336</v>
      </c>
      <c r="BU39" s="35"/>
      <c r="BV39" s="35">
        <v>0.125</v>
      </c>
      <c r="BW39" s="24">
        <f t="shared" ref="BW39" si="275">AW36+AW37+AW38+AW39</f>
        <v>0</v>
      </c>
      <c r="BX39" s="24">
        <f t="shared" ref="BX39" si="276">AX36+AX37+AX38+AX39</f>
        <v>0</v>
      </c>
      <c r="BY39" s="23">
        <f t="shared" ref="BY39" si="277">AY36+AY37+AY38+AY39</f>
        <v>0</v>
      </c>
      <c r="BZ39" s="23">
        <f t="shared" ref="BZ39" si="278">AZ36+AZ37+AZ38+AZ39</f>
        <v>0</v>
      </c>
      <c r="CA39" s="23">
        <f t="shared" ref="CA39" si="279">BA36+BA37+BA38+BA39</f>
        <v>0</v>
      </c>
      <c r="CB39" s="23">
        <f t="shared" ref="CB39" si="280">BB36+BB37+BB38+BB39</f>
        <v>0</v>
      </c>
      <c r="CC39" s="23">
        <f t="shared" ref="CC39" si="281">BC36+BC37+BC38+BC39</f>
        <v>0</v>
      </c>
      <c r="CD39" s="23">
        <f t="shared" ref="CD39" si="282">BD36+BD37+BD38+BD39</f>
        <v>0</v>
      </c>
      <c r="CE39" s="24">
        <f t="shared" ref="CE39" si="283">BE36+BE37+BE38+BE39</f>
        <v>0</v>
      </c>
      <c r="CF39" s="24">
        <f t="shared" ref="CF39" si="284">BF36+BF37+BF38+BF39</f>
        <v>0</v>
      </c>
      <c r="CG39" s="24">
        <f t="shared" ref="CG39" si="285">BG36+BG37+BG38+BG39</f>
        <v>0</v>
      </c>
      <c r="CH39" s="24">
        <f t="shared" ref="CH39" si="286">BH36+BH37+BH38+BH39</f>
        <v>0</v>
      </c>
      <c r="CI39" s="24">
        <f t="shared" ref="CI39" si="287">BI36+BI37+BI38+BI39</f>
        <v>0</v>
      </c>
      <c r="CJ39" s="24">
        <f t="shared" ref="CJ39" si="288">BJ36+BJ37+BJ38+BJ39</f>
        <v>0</v>
      </c>
      <c r="CK39" s="24">
        <f t="shared" ref="CK39" si="289">BK36+BK37+BK38+BK39</f>
        <v>0</v>
      </c>
      <c r="CL39" s="24">
        <f t="shared" ref="CL39" si="290">BL36+BL37+BL38+BL39</f>
        <v>50</v>
      </c>
      <c r="CM39" s="25">
        <f t="shared" ref="CM39" si="291">BM36+BM37+BM38+BM39</f>
        <v>83.333333333333329</v>
      </c>
      <c r="CN39" s="24">
        <f>BN37+BN38+BN39</f>
        <v>0</v>
      </c>
      <c r="CO39" s="24">
        <f t="shared" ref="CO39" si="292">BO36+BO37+BO38+BO39</f>
        <v>0</v>
      </c>
      <c r="CP39" s="24">
        <f t="shared" ref="CP39" si="293">BP36+BP37+BP38+BP39</f>
        <v>66.666666666666671</v>
      </c>
      <c r="CQ39" s="24">
        <f t="shared" ref="CQ39" si="294">BQ36+BQ37+BQ38+BQ39</f>
        <v>0</v>
      </c>
      <c r="CR39" s="24">
        <f t="shared" ref="CR39" si="295">BR36+BR37+BR38+BR39</f>
        <v>0</v>
      </c>
      <c r="CS39" s="24">
        <f t="shared" ref="CS39" si="296">BS36+BS37+BS38+BS39</f>
        <v>0</v>
      </c>
      <c r="CT39" s="24">
        <f t="shared" ref="CT39" si="297">BT36+BT37+BT38+BT39</f>
        <v>83.333333333333343</v>
      </c>
      <c r="CW39" s="18" t="s">
        <v>40</v>
      </c>
      <c r="CX39" s="16"/>
      <c r="CY39" s="16">
        <f>BX51-BX40</f>
        <v>100</v>
      </c>
      <c r="CZ39" s="16"/>
      <c r="DA39" s="16"/>
      <c r="DB39" s="16"/>
      <c r="DC39" s="16"/>
      <c r="DD39" s="16"/>
      <c r="DE39" s="15"/>
      <c r="DF39" s="15">
        <f>CE51-CE46</f>
        <v>0</v>
      </c>
      <c r="DG39" s="15">
        <f>CF51-CF42</f>
        <v>100</v>
      </c>
      <c r="DH39" s="15">
        <f>CG51-CG47</f>
        <v>0</v>
      </c>
      <c r="DI39" s="15">
        <f>CH51-CH44</f>
        <v>100</v>
      </c>
      <c r="DJ39" s="15">
        <f>CI51-CI42</f>
        <v>100</v>
      </c>
      <c r="DK39" s="15">
        <f>CJ51-CJ42</f>
        <v>100</v>
      </c>
      <c r="DL39" s="15">
        <f>CK51-CK40</f>
        <v>100</v>
      </c>
      <c r="DM39" s="15">
        <f>CL51-CL43</f>
        <v>0</v>
      </c>
      <c r="DN39" s="15">
        <f>CM51-CM41</f>
        <v>16.666666666666671</v>
      </c>
      <c r="DO39" s="15">
        <f>CN51-CN42</f>
        <v>0</v>
      </c>
      <c r="DP39" s="15">
        <f>CO51-CO43</f>
        <v>100</v>
      </c>
      <c r="DQ39" s="15">
        <f>CP51-CP41</f>
        <v>16.666666666666671</v>
      </c>
      <c r="DR39" s="15">
        <f>CQ51-CQ44</f>
        <v>0</v>
      </c>
      <c r="DS39" s="15">
        <f>CR51-CR44</f>
        <v>0</v>
      </c>
      <c r="DT39" s="15">
        <f>CS51-CS44</f>
        <v>0</v>
      </c>
      <c r="DU39" s="15">
        <f>CT51-CT41</f>
        <v>0</v>
      </c>
      <c r="DV39" s="9"/>
    </row>
    <row r="40" spans="1:127" x14ac:dyDescent="0.25">
      <c r="B40" s="35" t="s">
        <v>7</v>
      </c>
      <c r="C40" s="35">
        <v>0</v>
      </c>
      <c r="D40" s="35">
        <v>0</v>
      </c>
      <c r="E40" s="35">
        <v>0</v>
      </c>
      <c r="F40" s="35">
        <v>0</v>
      </c>
      <c r="G40" s="35">
        <v>0</v>
      </c>
      <c r="H40" s="35">
        <v>0</v>
      </c>
      <c r="I40" s="35">
        <v>0</v>
      </c>
      <c r="J40" s="35">
        <v>0</v>
      </c>
      <c r="K40" s="35">
        <v>0</v>
      </c>
      <c r="L40" s="35">
        <v>0</v>
      </c>
      <c r="M40" s="35">
        <v>6</v>
      </c>
      <c r="N40" s="35">
        <v>0</v>
      </c>
      <c r="O40" s="35">
        <v>0</v>
      </c>
      <c r="P40" s="35">
        <v>0</v>
      </c>
      <c r="Q40" s="35">
        <v>0</v>
      </c>
      <c r="R40" s="35">
        <v>0</v>
      </c>
      <c r="S40" s="35">
        <v>6</v>
      </c>
      <c r="V40" s="35">
        <v>0.25</v>
      </c>
      <c r="W40" s="3">
        <f>G36</f>
        <v>0</v>
      </c>
      <c r="X40" s="2">
        <f>G37</f>
        <v>0</v>
      </c>
      <c r="Y40" s="35">
        <f>G38</f>
        <v>0</v>
      </c>
      <c r="Z40" s="35">
        <f>G39</f>
        <v>0</v>
      </c>
      <c r="AA40" s="35">
        <f>G40</f>
        <v>0</v>
      </c>
      <c r="AB40" s="35">
        <f>G41</f>
        <v>0</v>
      </c>
      <c r="AC40" s="35">
        <f>G42</f>
        <v>0</v>
      </c>
      <c r="AD40" s="35">
        <f>G43</f>
        <v>0</v>
      </c>
      <c r="AE40" s="2">
        <f>G44</f>
        <v>0</v>
      </c>
      <c r="AF40" s="2">
        <f>G45</f>
        <v>0</v>
      </c>
      <c r="AG40" s="2">
        <f>G46</f>
        <v>0</v>
      </c>
      <c r="AH40" s="2">
        <f>G47</f>
        <v>0</v>
      </c>
      <c r="AI40" s="2">
        <f>G48</f>
        <v>0</v>
      </c>
      <c r="AJ40" s="2">
        <f>G49</f>
        <v>0</v>
      </c>
      <c r="AK40" s="2">
        <f>G50</f>
        <v>0</v>
      </c>
      <c r="AL40" s="2">
        <f>G51</f>
        <v>0</v>
      </c>
      <c r="AM40" s="4">
        <f>G52</f>
        <v>0</v>
      </c>
      <c r="AN40" s="2">
        <f>G53</f>
        <v>0</v>
      </c>
      <c r="AO40" s="2">
        <f>G54</f>
        <v>0</v>
      </c>
      <c r="AP40" s="2">
        <f>G55</f>
        <v>1</v>
      </c>
      <c r="AQ40" s="2">
        <f>G56</f>
        <v>0</v>
      </c>
      <c r="AR40" s="2">
        <f>G57</f>
        <v>0</v>
      </c>
      <c r="AS40" s="2">
        <f>G58</f>
        <v>0</v>
      </c>
      <c r="AT40" s="2">
        <f>G59</f>
        <v>1</v>
      </c>
      <c r="AU40" s="5"/>
      <c r="AV40" s="35">
        <v>0.25</v>
      </c>
      <c r="AW40" s="26">
        <f t="shared" ref="AW40" si="298">PRODUCT(W40*100*1/W52)</f>
        <v>0</v>
      </c>
      <c r="AX40" s="24">
        <f t="shared" ref="AX40" si="299">PRODUCT(X40*100*1/X52)</f>
        <v>0</v>
      </c>
      <c r="AY40" s="23">
        <f t="shared" ref="AY40" si="300">PRODUCT(Y40*100*1/Y52)</f>
        <v>0</v>
      </c>
      <c r="AZ40" s="23">
        <f t="shared" ref="AZ40" si="301">PRODUCT(Z40*100*1/Z52)</f>
        <v>0</v>
      </c>
      <c r="BA40" s="23">
        <f t="shared" ref="BA40" si="302">PRODUCT(AA40*100*1/AA52)</f>
        <v>0</v>
      </c>
      <c r="BB40" s="23">
        <f t="shared" ref="BB40" si="303">PRODUCT(AB40*100*1/AB52)</f>
        <v>0</v>
      </c>
      <c r="BC40" s="23">
        <f t="shared" ref="BC40" si="304">PRODUCT(AC40*100*1/AC52)</f>
        <v>0</v>
      </c>
      <c r="BD40" s="23">
        <f t="shared" ref="BD40" si="305">PRODUCT(AD40*100*1/AD52)</f>
        <v>0</v>
      </c>
      <c r="BE40" s="24">
        <f t="shared" ref="BE40" si="306">PRODUCT(AE40*100*1/AE52)</f>
        <v>0</v>
      </c>
      <c r="BF40" s="24">
        <f t="shared" ref="BF40" si="307">PRODUCT(AF40*100*1/AF52)</f>
        <v>0</v>
      </c>
      <c r="BG40" s="24">
        <f t="shared" ref="BG40" si="308">PRODUCT(AG40*100*1/AG52)</f>
        <v>0</v>
      </c>
      <c r="BH40" s="24">
        <f t="shared" ref="BH40" si="309">PRODUCT(AH40*100*1/AH52)</f>
        <v>0</v>
      </c>
      <c r="BI40" s="24">
        <f t="shared" ref="BI40" si="310">PRODUCT(AI40*100*1/AI52)</f>
        <v>0</v>
      </c>
      <c r="BJ40" s="24">
        <f t="shared" ref="BJ40" si="311">PRODUCT(AJ40*100*1/AJ52)</f>
        <v>0</v>
      </c>
      <c r="BK40" s="24">
        <f t="shared" ref="BK40" si="312">PRODUCT(AK40*100*1/AK52)</f>
        <v>0</v>
      </c>
      <c r="BL40" s="24">
        <f t="shared" ref="BL40" si="313">PRODUCT(AL40*100*1/AL52)</f>
        <v>0</v>
      </c>
      <c r="BM40" s="25">
        <f t="shared" ref="BM40" si="314">PRODUCT(AM40*100*1/AM52)</f>
        <v>0</v>
      </c>
      <c r="BN40" s="24">
        <f t="shared" ref="BN40" si="315">PRODUCT(AN40*100*1/AN52)</f>
        <v>0</v>
      </c>
      <c r="BO40" s="24">
        <f t="shared" ref="BO40" si="316">PRODUCT(AO40*100*1/AO52)</f>
        <v>0</v>
      </c>
      <c r="BP40" s="24">
        <f t="shared" ref="BP40" si="317">PRODUCT(AP40*100*1/AP52)</f>
        <v>16.666666666666668</v>
      </c>
      <c r="BQ40" s="24">
        <f t="shared" ref="BQ40" si="318">PRODUCT(AQ40*100*1/AQ52)</f>
        <v>0</v>
      </c>
      <c r="BR40" s="24">
        <f t="shared" ref="BR40" si="319">PRODUCT(AR40*100*1/AR52)</f>
        <v>0</v>
      </c>
      <c r="BS40" s="24">
        <f t="shared" ref="BS40" si="320">PRODUCT(AS40*100*1/AS52)</f>
        <v>0</v>
      </c>
      <c r="BT40" s="24">
        <f t="shared" ref="BT40" si="321">PRODUCT(AT40*100*1/AT52)</f>
        <v>16.666666666666668</v>
      </c>
      <c r="BU40" s="35"/>
      <c r="BV40" s="35">
        <v>0.25</v>
      </c>
      <c r="BW40" s="26">
        <f t="shared" ref="BW40" si="322">AW36+AW37+AW38+AW39+AW40</f>
        <v>0</v>
      </c>
      <c r="BX40" s="24">
        <f t="shared" ref="BX40" si="323">AX36+AX37+AX38+AX39+AX40</f>
        <v>0</v>
      </c>
      <c r="BY40" s="23">
        <f t="shared" ref="BY40" si="324">AY36+AY37+AY38+AY39+AY40</f>
        <v>0</v>
      </c>
      <c r="BZ40" s="23">
        <f t="shared" ref="BZ40" si="325">AZ36+AZ37+AZ38+AZ39+AZ40</f>
        <v>0</v>
      </c>
      <c r="CA40" s="23">
        <f t="shared" ref="CA40" si="326">BA36+BA37+BA38+BA39+BA40</f>
        <v>0</v>
      </c>
      <c r="CB40" s="23">
        <f t="shared" ref="CB40" si="327">BB36+BB37+BB38+BB39+BB40</f>
        <v>0</v>
      </c>
      <c r="CC40" s="23">
        <f t="shared" ref="CC40" si="328">BC36+BC37+BC38+BC39+BC40</f>
        <v>0</v>
      </c>
      <c r="CD40" s="23">
        <f t="shared" ref="CD40" si="329">BD36+BD37+BD38+BD39+BD40</f>
        <v>0</v>
      </c>
      <c r="CE40" s="24">
        <f t="shared" ref="CE40" si="330">BE36+BE37+BE38+BE39+BE40</f>
        <v>0</v>
      </c>
      <c r="CF40" s="24">
        <f t="shared" ref="CF40" si="331">BF36+BF37+BF38+BF39+BF40</f>
        <v>0</v>
      </c>
      <c r="CG40" s="24">
        <f t="shared" ref="CG40" si="332">BG36+BG37+BG38+BG39+BG40</f>
        <v>0</v>
      </c>
      <c r="CH40" s="24">
        <f t="shared" ref="CH40" si="333">BH36+BH37+BH38+BH39+BH40</f>
        <v>0</v>
      </c>
      <c r="CI40" s="24">
        <f t="shared" ref="CI40" si="334">BI36+BI37+BI38+BI39+BI40</f>
        <v>0</v>
      </c>
      <c r="CJ40" s="24">
        <f t="shared" ref="CJ40" si="335">BJ36+BJ37+BJ38+BJ39+BJ40</f>
        <v>0</v>
      </c>
      <c r="CK40" s="24">
        <f t="shared" ref="CK40" si="336">BK36+BK37+BK38+BK39+BK40</f>
        <v>0</v>
      </c>
      <c r="CL40" s="24">
        <f t="shared" ref="CL40" si="337">BL36+BL37+BL38+BL39+BL40</f>
        <v>50</v>
      </c>
      <c r="CM40" s="25">
        <f t="shared" ref="CM40" si="338">BM36+BM37+BM38+BM39+BM40</f>
        <v>83.333333333333329</v>
      </c>
      <c r="CN40" s="24">
        <f t="shared" ref="CN40" si="339">BN36+BN37+BN38+BN39+BN40</f>
        <v>0</v>
      </c>
      <c r="CO40" s="24">
        <f t="shared" ref="CO40" si="340">BO36+BO37+BO38+BO39+BO40</f>
        <v>0</v>
      </c>
      <c r="CP40" s="24">
        <f t="shared" ref="CP40" si="341">BP36+BP37+BP38+BP39+BP40</f>
        <v>83.333333333333343</v>
      </c>
      <c r="CQ40" s="24">
        <f t="shared" ref="CQ40" si="342">BQ36+BQ37+BQ38+BQ39+BQ40</f>
        <v>0</v>
      </c>
      <c r="CR40" s="24">
        <f t="shared" ref="CR40" si="343">BR36+BR37+BR38+BR39+BR40</f>
        <v>0</v>
      </c>
      <c r="CS40" s="24">
        <f t="shared" ref="CS40" si="344">BS36+BS37+BS38+BS39+BS40</f>
        <v>0</v>
      </c>
      <c r="CT40" s="24">
        <f t="shared" ref="CT40" si="345">BT36+BT37+BT38+BT39+BT40</f>
        <v>100.00000000000001</v>
      </c>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9"/>
    </row>
    <row r="41" spans="1:127" x14ac:dyDescent="0.25">
      <c r="B41" s="35" t="s">
        <v>9</v>
      </c>
      <c r="C41" s="35">
        <v>0</v>
      </c>
      <c r="D41" s="35">
        <v>0</v>
      </c>
      <c r="E41" s="35">
        <v>0</v>
      </c>
      <c r="F41" s="35">
        <v>0</v>
      </c>
      <c r="G41" s="35">
        <v>0</v>
      </c>
      <c r="H41" s="35">
        <v>0</v>
      </c>
      <c r="I41" s="35">
        <v>0</v>
      </c>
      <c r="J41" s="35">
        <v>0</v>
      </c>
      <c r="K41" s="35">
        <v>0</v>
      </c>
      <c r="L41" s="35">
        <v>0</v>
      </c>
      <c r="M41" s="35">
        <v>0</v>
      </c>
      <c r="N41" s="35">
        <v>0</v>
      </c>
      <c r="O41" s="35">
        <v>6</v>
      </c>
      <c r="P41" s="35">
        <v>0</v>
      </c>
      <c r="Q41" s="35">
        <v>0</v>
      </c>
      <c r="R41" s="35">
        <v>0</v>
      </c>
      <c r="S41" s="35">
        <v>6</v>
      </c>
      <c r="V41" s="35">
        <v>0.5</v>
      </c>
      <c r="W41" s="3">
        <f>H36</f>
        <v>0</v>
      </c>
      <c r="X41" s="3">
        <f>H37</f>
        <v>0</v>
      </c>
      <c r="Y41" s="35">
        <f>H38</f>
        <v>0</v>
      </c>
      <c r="Z41" s="35">
        <f>H39</f>
        <v>0</v>
      </c>
      <c r="AA41" s="35">
        <f>H40</f>
        <v>0</v>
      </c>
      <c r="AB41" s="35">
        <f>H41</f>
        <v>0</v>
      </c>
      <c r="AC41" s="35">
        <f>H42</f>
        <v>0</v>
      </c>
      <c r="AD41" s="35">
        <f>H43</f>
        <v>0</v>
      </c>
      <c r="AE41" s="2">
        <f>H44</f>
        <v>0</v>
      </c>
      <c r="AF41" s="2">
        <f>H45</f>
        <v>0</v>
      </c>
      <c r="AG41" s="2">
        <f>H46</f>
        <v>0</v>
      </c>
      <c r="AH41" s="2">
        <f>H47</f>
        <v>0</v>
      </c>
      <c r="AI41" s="2">
        <f>H48</f>
        <v>0</v>
      </c>
      <c r="AJ41" s="2">
        <f>H49</f>
        <v>0</v>
      </c>
      <c r="AK41" s="3">
        <f>H50</f>
        <v>0</v>
      </c>
      <c r="AL41" s="2">
        <f>H51</f>
        <v>1</v>
      </c>
      <c r="AM41" s="4">
        <f>H52</f>
        <v>0</v>
      </c>
      <c r="AN41" s="2">
        <f>H53</f>
        <v>5</v>
      </c>
      <c r="AO41" s="2">
        <f>H54</f>
        <v>0</v>
      </c>
      <c r="AP41" s="4">
        <f>H55</f>
        <v>0</v>
      </c>
      <c r="AQ41" s="2">
        <f>H56</f>
        <v>1</v>
      </c>
      <c r="AR41" s="2">
        <f>H57</f>
        <v>0</v>
      </c>
      <c r="AS41" s="2">
        <f>H58</f>
        <v>0</v>
      </c>
      <c r="AT41" s="2">
        <f>H59</f>
        <v>0</v>
      </c>
      <c r="AU41" s="5"/>
      <c r="AV41" s="35">
        <v>0.5</v>
      </c>
      <c r="AW41" s="26">
        <f t="shared" ref="AW41" si="346">PRODUCT(W41*100*1/W52)</f>
        <v>0</v>
      </c>
      <c r="AX41" s="26">
        <f t="shared" ref="AX41" si="347">PRODUCT(X41*100*1/X52)</f>
        <v>0</v>
      </c>
      <c r="AY41" s="23">
        <f t="shared" ref="AY41" si="348">PRODUCT(Y41*100*1/Y52)</f>
        <v>0</v>
      </c>
      <c r="AZ41" s="23">
        <f t="shared" ref="AZ41" si="349">PRODUCT(Z41*100*1/Z52)</f>
        <v>0</v>
      </c>
      <c r="BA41" s="23">
        <f t="shared" ref="BA41" si="350">PRODUCT(AA41*100*1/AA52)</f>
        <v>0</v>
      </c>
      <c r="BB41" s="23">
        <f t="shared" ref="BB41" si="351">PRODUCT(AB41*100*1/AB52)</f>
        <v>0</v>
      </c>
      <c r="BC41" s="23">
        <f t="shared" ref="BC41" si="352">PRODUCT(AC41*100*1/AC52)</f>
        <v>0</v>
      </c>
      <c r="BD41" s="23">
        <f t="shared" ref="BD41" si="353">PRODUCT(AD41*100*1/AD52)</f>
        <v>0</v>
      </c>
      <c r="BE41" s="24">
        <f t="shared" ref="BE41" si="354">PRODUCT(AE41*100*1/AE52)</f>
        <v>0</v>
      </c>
      <c r="BF41" s="24">
        <f t="shared" ref="BF41" si="355">PRODUCT(AF41*100*1/AF52)</f>
        <v>0</v>
      </c>
      <c r="BG41" s="24">
        <f t="shared" ref="BG41" si="356">PRODUCT(AG41*100*1/AG52)</f>
        <v>0</v>
      </c>
      <c r="BH41" s="24">
        <f t="shared" ref="BH41" si="357">PRODUCT(AH41*100*1/AH52)</f>
        <v>0</v>
      </c>
      <c r="BI41" s="24">
        <f t="shared" ref="BI41" si="358">PRODUCT(AI41*100*1/AI52)</f>
        <v>0</v>
      </c>
      <c r="BJ41" s="24">
        <f t="shared" ref="BJ41" si="359">PRODUCT(AJ41*100*1/AJ52)</f>
        <v>0</v>
      </c>
      <c r="BK41" s="26">
        <f t="shared" ref="BK41" si="360">PRODUCT(AK41*100*1/AK52)</f>
        <v>0</v>
      </c>
      <c r="BL41" s="24">
        <f t="shared" ref="BL41" si="361">PRODUCT(AL41*100*1/AL52)</f>
        <v>16.666666666666668</v>
      </c>
      <c r="BM41" s="25">
        <f t="shared" ref="BM41" si="362">PRODUCT(AM41*100*1/AM52)</f>
        <v>0</v>
      </c>
      <c r="BN41" s="24">
        <f t="shared" ref="BN41" si="363">PRODUCT(AN41*100*1/AN52)</f>
        <v>83.333333333333329</v>
      </c>
      <c r="BO41" s="24">
        <f t="shared" ref="BO41" si="364">PRODUCT(AO41*100*1/AO52)</f>
        <v>0</v>
      </c>
      <c r="BP41" s="25">
        <f t="shared" ref="BP41" si="365">PRODUCT(AP41*100*1/AP52)</f>
        <v>0</v>
      </c>
      <c r="BQ41" s="24">
        <f t="shared" ref="BQ41" si="366">PRODUCT(AQ41*100*1/AQ52)</f>
        <v>16.666666666666668</v>
      </c>
      <c r="BR41" s="24">
        <f t="shared" ref="BR41" si="367">PRODUCT(AR41*100*1/AR52)</f>
        <v>0</v>
      </c>
      <c r="BS41" s="24">
        <f t="shared" ref="BS41" si="368">PRODUCT(AS41*100*1/AS52)</f>
        <v>0</v>
      </c>
      <c r="BT41" s="24">
        <f t="shared" ref="BT41" si="369">PRODUCT(AT41*100*1/AT52)</f>
        <v>0</v>
      </c>
      <c r="BU41" s="35"/>
      <c r="BV41" s="35">
        <v>0.5</v>
      </c>
      <c r="BW41" s="26">
        <f t="shared" ref="BW41" si="370">AW36+AW37+AW38+AW39+AW40+AW41</f>
        <v>0</v>
      </c>
      <c r="BX41" s="26">
        <f t="shared" ref="BX41" si="371">AX36+AX37+AX38+AX39+AX40+AX41</f>
        <v>0</v>
      </c>
      <c r="BY41" s="23">
        <f t="shared" ref="BY41" si="372">AY36+AY37+AY38+AY39+AY40+AY41</f>
        <v>0</v>
      </c>
      <c r="BZ41" s="23">
        <f t="shared" ref="BZ41" si="373">AZ36+AZ37+AZ38+AZ39+AZ40+AZ41</f>
        <v>0</v>
      </c>
      <c r="CA41" s="23">
        <f t="shared" ref="CA41" si="374">BA36+BA37+BA38+BA39+BA40+BA41</f>
        <v>0</v>
      </c>
      <c r="CB41" s="23">
        <f t="shared" ref="CB41" si="375">BB36+BB37+BB38+BB39+BB40+BB41</f>
        <v>0</v>
      </c>
      <c r="CC41" s="23">
        <f t="shared" ref="CC41" si="376">BC36+BC37+BC38+BC39+BC40+BC41</f>
        <v>0</v>
      </c>
      <c r="CD41" s="23">
        <f t="shared" ref="CD41" si="377">BD36+BD37+BD38+BD39+BD40+BD41</f>
        <v>0</v>
      </c>
      <c r="CE41" s="24">
        <f t="shared" ref="CE41" si="378">BE36+BE37+BE38+BE39+BE40+BE41</f>
        <v>0</v>
      </c>
      <c r="CF41" s="24">
        <f t="shared" ref="CF41" si="379">BF36+BF37+BF38+BF39+BF40+BF41</f>
        <v>0</v>
      </c>
      <c r="CG41" s="24">
        <f t="shared" ref="CG41" si="380">BG36+BG37+BG38+BG39+BG40+BG41</f>
        <v>0</v>
      </c>
      <c r="CH41" s="24">
        <f t="shared" ref="CH41" si="381">BH36+BH37+BH38+BH39+BH40+BH41</f>
        <v>0</v>
      </c>
      <c r="CI41" s="24">
        <f t="shared" ref="CI41" si="382">BI36+BI37+BI38+BI39+BI40+BI41</f>
        <v>0</v>
      </c>
      <c r="CJ41" s="24">
        <f t="shared" ref="CJ41" si="383">BJ36+BJ37+BJ38+BJ39+BJ40+BJ41</f>
        <v>0</v>
      </c>
      <c r="CK41" s="26">
        <f t="shared" ref="CK41" si="384">BK36+BK37+BK38+BK39+BK40+BK41</f>
        <v>0</v>
      </c>
      <c r="CL41" s="24">
        <f t="shared" ref="CL41" si="385">BL36+BL37+BL38+BL39+BL40+BL41</f>
        <v>66.666666666666671</v>
      </c>
      <c r="CM41" s="25">
        <f t="shared" ref="CM41" si="386">BM36+BM37+BM38+BM39+BM40+BM41</f>
        <v>83.333333333333329</v>
      </c>
      <c r="CN41" s="24">
        <f t="shared" ref="CN41" si="387">BN36+BN37+BN38+BN39+BN40+BN41</f>
        <v>83.333333333333329</v>
      </c>
      <c r="CO41" s="24">
        <f t="shared" ref="CO41" si="388">BO36+BO37+BO38+BO39+BO40+BO41</f>
        <v>0</v>
      </c>
      <c r="CP41" s="25">
        <f t="shared" ref="CP41" si="389">BP36+BP37+BP38+BP39+BP40+BP41</f>
        <v>83.333333333333343</v>
      </c>
      <c r="CQ41" s="24">
        <f t="shared" ref="CQ41" si="390">BQ36+BQ37+BQ38+BQ39+BQ40+BQ41</f>
        <v>16.666666666666668</v>
      </c>
      <c r="CR41" s="24">
        <f t="shared" ref="CR41" si="391">BR36+BR37+BR38+BR39+BR40+BR41</f>
        <v>0</v>
      </c>
      <c r="CS41" s="24">
        <f t="shared" ref="CS41" si="392">BS36+BS37+BS38+BS39+BS40+BS41</f>
        <v>0</v>
      </c>
      <c r="CT41" s="24">
        <f t="shared" ref="CT41" si="393">BT36+BT37+BT38+BT39+BT40+BT41</f>
        <v>100.00000000000001</v>
      </c>
      <c r="CW41" s="9"/>
      <c r="CX41" s="9"/>
      <c r="CY41" s="9" t="str">
        <f>A34</f>
        <v>Staphylococcus haemolyticus</v>
      </c>
      <c r="CZ41" s="9"/>
      <c r="DA41" s="9"/>
      <c r="DB41" s="9"/>
      <c r="DC41" s="9"/>
      <c r="DD41" s="9"/>
      <c r="DE41" s="9"/>
      <c r="DF41" s="9"/>
      <c r="DG41" s="9"/>
      <c r="DH41" s="9"/>
      <c r="DI41" s="9"/>
      <c r="DJ41" s="9"/>
      <c r="DK41" s="9"/>
      <c r="DL41" s="9"/>
      <c r="DM41" s="9"/>
      <c r="DN41" s="9"/>
      <c r="DO41" s="9"/>
      <c r="DP41" s="9"/>
      <c r="DQ41" s="9"/>
      <c r="DR41" s="9"/>
      <c r="DS41" s="9"/>
      <c r="DT41" s="9"/>
      <c r="DU41" s="9"/>
    </row>
    <row r="42" spans="1:127" x14ac:dyDescent="0.25">
      <c r="B42" s="35" t="s">
        <v>10</v>
      </c>
      <c r="C42" s="35">
        <v>0</v>
      </c>
      <c r="D42" s="35">
        <v>0</v>
      </c>
      <c r="E42" s="35">
        <v>0</v>
      </c>
      <c r="F42" s="35">
        <v>0</v>
      </c>
      <c r="G42" s="35">
        <v>0</v>
      </c>
      <c r="H42" s="35">
        <v>0</v>
      </c>
      <c r="I42" s="35">
        <v>0</v>
      </c>
      <c r="J42" s="35">
        <v>0</v>
      </c>
      <c r="K42" s="35">
        <v>0</v>
      </c>
      <c r="L42" s="35">
        <v>0</v>
      </c>
      <c r="M42" s="35">
        <v>0</v>
      </c>
      <c r="N42" s="35">
        <v>6</v>
      </c>
      <c r="O42" s="35">
        <v>0</v>
      </c>
      <c r="P42" s="35">
        <v>0</v>
      </c>
      <c r="Q42" s="35">
        <v>0</v>
      </c>
      <c r="R42" s="35">
        <v>0</v>
      </c>
      <c r="S42" s="35">
        <v>6</v>
      </c>
      <c r="V42" s="35">
        <v>1</v>
      </c>
      <c r="W42" s="3">
        <f>I36</f>
        <v>0</v>
      </c>
      <c r="X42" s="3">
        <f>I37</f>
        <v>0</v>
      </c>
      <c r="Y42" s="35">
        <f>I38</f>
        <v>0</v>
      </c>
      <c r="Z42" s="35">
        <f>I39</f>
        <v>0</v>
      </c>
      <c r="AA42" s="35">
        <f>I40</f>
        <v>0</v>
      </c>
      <c r="AB42" s="35">
        <f>I41</f>
        <v>0</v>
      </c>
      <c r="AC42" s="35">
        <f>I42</f>
        <v>0</v>
      </c>
      <c r="AD42" s="35">
        <f>I43</f>
        <v>0</v>
      </c>
      <c r="AE42" s="2">
        <f>I44</f>
        <v>1</v>
      </c>
      <c r="AF42" s="2">
        <f>I45</f>
        <v>0</v>
      </c>
      <c r="AG42" s="2">
        <f>I46</f>
        <v>0</v>
      </c>
      <c r="AH42" s="2">
        <f>I47</f>
        <v>0</v>
      </c>
      <c r="AI42" s="2">
        <f>I48</f>
        <v>0</v>
      </c>
      <c r="AJ42" s="2">
        <f>I49</f>
        <v>0</v>
      </c>
      <c r="AK42" s="3">
        <f>I50</f>
        <v>0</v>
      </c>
      <c r="AL42" s="2">
        <f>I51</f>
        <v>2</v>
      </c>
      <c r="AM42" s="3">
        <f>I52</f>
        <v>0</v>
      </c>
      <c r="AN42" s="2">
        <f>I53</f>
        <v>1</v>
      </c>
      <c r="AO42" s="2">
        <f>I54</f>
        <v>0</v>
      </c>
      <c r="AP42" s="3">
        <f>I55</f>
        <v>0</v>
      </c>
      <c r="AQ42" s="2">
        <f>I56</f>
        <v>5</v>
      </c>
      <c r="AR42" s="2">
        <f>I57</f>
        <v>3</v>
      </c>
      <c r="AS42" s="2">
        <f>I58</f>
        <v>1</v>
      </c>
      <c r="AT42" s="3">
        <f>I59</f>
        <v>0</v>
      </c>
      <c r="AU42" s="5"/>
      <c r="AV42" s="35">
        <v>1</v>
      </c>
      <c r="AW42" s="26">
        <f t="shared" ref="AW42" si="394">PRODUCT(W42*100*1/W52)</f>
        <v>0</v>
      </c>
      <c r="AX42" s="26">
        <f t="shared" ref="AX42" si="395">PRODUCT(X42*100*1/X52)</f>
        <v>0</v>
      </c>
      <c r="AY42" s="23">
        <f t="shared" ref="AY42" si="396">PRODUCT(Y42*100*1/Y52)</f>
        <v>0</v>
      </c>
      <c r="AZ42" s="23">
        <f t="shared" ref="AZ42" si="397">PRODUCT(Z42*100*1/Z52)</f>
        <v>0</v>
      </c>
      <c r="BA42" s="23">
        <f t="shared" ref="BA42" si="398">PRODUCT(AA42*100*1/AA52)</f>
        <v>0</v>
      </c>
      <c r="BB42" s="23">
        <f t="shared" ref="BB42" si="399">PRODUCT(AB42*100*1/AB52)</f>
        <v>0</v>
      </c>
      <c r="BC42" s="23">
        <f t="shared" ref="BC42" si="400">PRODUCT(AC42*100*1/AC52)</f>
        <v>0</v>
      </c>
      <c r="BD42" s="23">
        <f t="shared" ref="BD42" si="401">PRODUCT(AD42*100*1/AD52)</f>
        <v>0</v>
      </c>
      <c r="BE42" s="24">
        <f t="shared" ref="BE42" si="402">PRODUCT(AE42*100*1/AE52)</f>
        <v>16.666666666666668</v>
      </c>
      <c r="BF42" s="24">
        <f t="shared" ref="BF42" si="403">PRODUCT(AF42*100*1/AF52)</f>
        <v>0</v>
      </c>
      <c r="BG42" s="24">
        <f t="shared" ref="BG42" si="404">PRODUCT(AG42*100*1/AG52)</f>
        <v>0</v>
      </c>
      <c r="BH42" s="24">
        <f t="shared" ref="BH42" si="405">PRODUCT(AH42*100*1/AH52)</f>
        <v>0</v>
      </c>
      <c r="BI42" s="24">
        <f t="shared" ref="BI42" si="406">PRODUCT(AI42*100*1/AI52)</f>
        <v>0</v>
      </c>
      <c r="BJ42" s="24">
        <f t="shared" ref="BJ42" si="407">PRODUCT(AJ42*100*1/AJ52)</f>
        <v>0</v>
      </c>
      <c r="BK42" s="26">
        <f t="shared" ref="BK42" si="408">PRODUCT(AK42*100*1/AK52)</f>
        <v>0</v>
      </c>
      <c r="BL42" s="24">
        <f t="shared" ref="BL42" si="409">PRODUCT(AL42*100*1/AL52)</f>
        <v>33.333333333333336</v>
      </c>
      <c r="BM42" s="26">
        <f t="shared" ref="BM42" si="410">PRODUCT(AM42*100*1/AM52)</f>
        <v>0</v>
      </c>
      <c r="BN42" s="24">
        <f t="shared" ref="BN42" si="411">PRODUCT(AN42*100*1/AN52)</f>
        <v>16.666666666666668</v>
      </c>
      <c r="BO42" s="24">
        <f t="shared" ref="BO42" si="412">PRODUCT(AO42*100*1/AO52)</f>
        <v>0</v>
      </c>
      <c r="BP42" s="26">
        <f t="shared" ref="BP42" si="413">PRODUCT(AP42*100*1/AP52)</f>
        <v>0</v>
      </c>
      <c r="BQ42" s="24">
        <f t="shared" ref="BQ42" si="414">PRODUCT(AQ42*100*1/AQ52)</f>
        <v>83.333333333333329</v>
      </c>
      <c r="BR42" s="24">
        <f t="shared" ref="BR42" si="415">PRODUCT(AR42*100*1/AR52)</f>
        <v>50</v>
      </c>
      <c r="BS42" s="24">
        <f t="shared" ref="BS42" si="416">PRODUCT(AS42*100*1/AS52)</f>
        <v>16.666666666666668</v>
      </c>
      <c r="BT42" s="26">
        <f t="shared" ref="BT42" si="417">PRODUCT(AT42*100*1/AT52)</f>
        <v>0</v>
      </c>
      <c r="BU42" s="35"/>
      <c r="BV42" s="35">
        <v>1</v>
      </c>
      <c r="BW42" s="26">
        <f t="shared" ref="BW42" si="418">AW36+AW37+AW38+AW39+AW40+AW41+AW42</f>
        <v>0</v>
      </c>
      <c r="BX42" s="26">
        <f t="shared" ref="BX42" si="419">AX36+AX37+AX38+AX39+AX40+AX41+AX42</f>
        <v>0</v>
      </c>
      <c r="BY42" s="23">
        <f t="shared" ref="BY42" si="420">AY36+AY37+AY38+AY39+AY40+AY41+AY42</f>
        <v>0</v>
      </c>
      <c r="BZ42" s="23">
        <f t="shared" ref="BZ42" si="421">AZ36+AZ37+AZ38+AZ39+AZ40+AZ41+AZ42</f>
        <v>0</v>
      </c>
      <c r="CA42" s="23">
        <f t="shared" ref="CA42" si="422">BA36+BA37+BA38+BA39+BA40+BA41+BA42</f>
        <v>0</v>
      </c>
      <c r="CB42" s="23">
        <f t="shared" ref="CB42" si="423">BB36+BB37+BB38+BB39+BB40+BB41+BB42</f>
        <v>0</v>
      </c>
      <c r="CC42" s="23">
        <f t="shared" ref="CC42" si="424">BC36+BC37+BC38+BC39+BC40+BC41+BC42</f>
        <v>0</v>
      </c>
      <c r="CD42" s="23">
        <f t="shared" ref="CD42" si="425">BD36+BD37+BD38+BD39+BD40+BD41+BD42</f>
        <v>0</v>
      </c>
      <c r="CE42" s="24">
        <f t="shared" ref="CE42" si="426">BE36+BE37+BE38+BE39+BE40+BE41+BE42</f>
        <v>16.666666666666668</v>
      </c>
      <c r="CF42" s="24">
        <f t="shared" ref="CF42" si="427">BF36+BF37+BF38+BF39+BF40+BF41+BF42</f>
        <v>0</v>
      </c>
      <c r="CG42" s="24">
        <f t="shared" ref="CG42" si="428">BG36+BG37+BG38+BG39+BG40+BG41+BG42</f>
        <v>0</v>
      </c>
      <c r="CH42" s="24">
        <f t="shared" ref="CH42" si="429">BH36+BH37+BH38+BH39+BH40+BH41+BH42</f>
        <v>0</v>
      </c>
      <c r="CI42" s="24">
        <f t="shared" ref="CI42" si="430">BI36+BI37+BI38+BI39+BI40+BI41+BI42</f>
        <v>0</v>
      </c>
      <c r="CJ42" s="24">
        <f t="shared" ref="CJ42" si="431">BJ36+BJ37+BJ38+BJ39+BJ40+BJ41+BJ42</f>
        <v>0</v>
      </c>
      <c r="CK42" s="26">
        <f t="shared" ref="CK42" si="432">BK36+BK37+BK38+BK39+BK40+BK41+BK42</f>
        <v>0</v>
      </c>
      <c r="CL42" s="24">
        <f t="shared" ref="CL42" si="433">BL36+BL37+BL38+BL39+BL40+BL41+BL42</f>
        <v>100</v>
      </c>
      <c r="CM42" s="26">
        <f t="shared" ref="CM42" si="434">BM36+BM37+BM38+BM39+BM40+BM41+BM42</f>
        <v>83.333333333333329</v>
      </c>
      <c r="CN42" s="24">
        <f t="shared" ref="CN42" si="435">BN36+BN37+BN38+BN39+BN40+BN41+BN42</f>
        <v>100</v>
      </c>
      <c r="CO42" s="24">
        <f t="shared" ref="CO42" si="436">BO36+BO37+BO38+BO39+BO40+BO41+BO42</f>
        <v>0</v>
      </c>
      <c r="CP42" s="26">
        <f t="shared" ref="CP42" si="437">BP36+BP37+BP38+BP39+BP40+BP41+BP42</f>
        <v>83.333333333333343</v>
      </c>
      <c r="CQ42" s="24">
        <f t="shared" ref="CQ42" si="438">BQ36+BQ37+BQ38+BQ39+BQ40+BQ41+BQ42</f>
        <v>100</v>
      </c>
      <c r="CR42" s="24">
        <f t="shared" ref="CR42" si="439">BR36+BR37+BR38+BR39+BR40+BR41+BR42</f>
        <v>50</v>
      </c>
      <c r="CS42" s="24">
        <f t="shared" ref="CS42" si="440">BS36+BS37+BS38+BS39+BS40+BS41+BS42</f>
        <v>16.666666666666668</v>
      </c>
      <c r="CT42" s="26">
        <f t="shared" ref="CT42" si="441">BT36+BT37+BT38+BT39+BT40+BT41+BT42</f>
        <v>100.00000000000001</v>
      </c>
      <c r="CW42" s="9"/>
      <c r="CX42" s="9"/>
      <c r="CY42" s="9"/>
      <c r="CZ42" s="9"/>
      <c r="DA42" s="9"/>
      <c r="DB42" s="9"/>
      <c r="DC42" s="9"/>
      <c r="DD42" s="9"/>
      <c r="DE42" s="9"/>
      <c r="DF42" s="9"/>
      <c r="DG42" s="9"/>
      <c r="DH42" s="9"/>
      <c r="DI42" s="9"/>
      <c r="DJ42" s="9"/>
      <c r="DK42" s="9"/>
      <c r="DL42" s="9"/>
      <c r="DM42" s="9"/>
      <c r="DN42" s="9"/>
      <c r="DO42" s="9"/>
      <c r="DP42" s="9"/>
      <c r="DQ42" s="9"/>
      <c r="DR42" s="9"/>
      <c r="DS42" s="9"/>
      <c r="DT42" s="9"/>
      <c r="DU42" s="9"/>
    </row>
    <row r="43" spans="1:127" x14ac:dyDescent="0.25">
      <c r="B43" s="35" t="s">
        <v>11</v>
      </c>
      <c r="C43" s="35">
        <v>0</v>
      </c>
      <c r="D43" s="35">
        <v>0</v>
      </c>
      <c r="E43" s="35">
        <v>0</v>
      </c>
      <c r="F43" s="35">
        <v>0</v>
      </c>
      <c r="G43" s="35">
        <v>0</v>
      </c>
      <c r="H43" s="35">
        <v>0</v>
      </c>
      <c r="I43" s="35">
        <v>0</v>
      </c>
      <c r="J43" s="35">
        <v>0</v>
      </c>
      <c r="K43" s="35">
        <v>0</v>
      </c>
      <c r="L43" s="35">
        <v>0</v>
      </c>
      <c r="M43" s="35">
        <v>0</v>
      </c>
      <c r="N43" s="35">
        <v>6</v>
      </c>
      <c r="O43" s="35">
        <v>0</v>
      </c>
      <c r="P43" s="35">
        <v>0</v>
      </c>
      <c r="Q43" s="35">
        <v>0</v>
      </c>
      <c r="R43" s="35">
        <v>0</v>
      </c>
      <c r="S43" s="35">
        <v>6</v>
      </c>
      <c r="V43" s="35">
        <v>2</v>
      </c>
      <c r="W43" s="3">
        <f>J36</f>
        <v>0</v>
      </c>
      <c r="X43" s="3">
        <f>J37</f>
        <v>0</v>
      </c>
      <c r="Y43" s="35">
        <f>J38</f>
        <v>0</v>
      </c>
      <c r="Z43" s="35">
        <f>J39</f>
        <v>0</v>
      </c>
      <c r="AA43" s="35">
        <f>J40</f>
        <v>0</v>
      </c>
      <c r="AB43" s="35">
        <f>J41</f>
        <v>0</v>
      </c>
      <c r="AC43" s="35">
        <f>J42</f>
        <v>0</v>
      </c>
      <c r="AD43" s="35">
        <f>J43</f>
        <v>0</v>
      </c>
      <c r="AE43" s="2">
        <f>J44</f>
        <v>2</v>
      </c>
      <c r="AF43" s="3">
        <f>J45</f>
        <v>0</v>
      </c>
      <c r="AG43" s="2">
        <f>J46</f>
        <v>0</v>
      </c>
      <c r="AH43" s="2">
        <f>J47</f>
        <v>0</v>
      </c>
      <c r="AI43" s="3">
        <f>J48</f>
        <v>0</v>
      </c>
      <c r="AJ43" s="3">
        <f>J49</f>
        <v>0</v>
      </c>
      <c r="AK43" s="3">
        <f>J50</f>
        <v>3</v>
      </c>
      <c r="AL43" s="4">
        <f>J51</f>
        <v>0</v>
      </c>
      <c r="AM43" s="3">
        <f>J52</f>
        <v>0</v>
      </c>
      <c r="AN43" s="3">
        <f>J53</f>
        <v>0</v>
      </c>
      <c r="AO43" s="4">
        <f>J54</f>
        <v>0</v>
      </c>
      <c r="AP43" s="3">
        <f>J55</f>
        <v>0</v>
      </c>
      <c r="AQ43" s="2">
        <f>J56</f>
        <v>0</v>
      </c>
      <c r="AR43" s="2">
        <f>J57</f>
        <v>3</v>
      </c>
      <c r="AS43" s="2">
        <f>J58</f>
        <v>4</v>
      </c>
      <c r="AT43" s="3">
        <f>J59</f>
        <v>0</v>
      </c>
      <c r="AU43" s="5"/>
      <c r="AV43" s="35">
        <v>2</v>
      </c>
      <c r="AW43" s="26">
        <f t="shared" ref="AW43" si="442">PRODUCT(W43*100*1/W52)</f>
        <v>0</v>
      </c>
      <c r="AX43" s="26">
        <f t="shared" ref="AX43" si="443">PRODUCT(X43*100*1/X52)</f>
        <v>0</v>
      </c>
      <c r="AY43" s="23">
        <f t="shared" ref="AY43" si="444">PRODUCT(Y43*100*1/Y52)</f>
        <v>0</v>
      </c>
      <c r="AZ43" s="23">
        <f t="shared" ref="AZ43" si="445">PRODUCT(Z43*100*1/Z52)</f>
        <v>0</v>
      </c>
      <c r="BA43" s="23">
        <f t="shared" ref="BA43" si="446">PRODUCT(AA43*100*1/AA52)</f>
        <v>0</v>
      </c>
      <c r="BB43" s="23">
        <f t="shared" ref="BB43" si="447">PRODUCT(AB43*100*1/AB52)</f>
        <v>0</v>
      </c>
      <c r="BC43" s="23">
        <f t="shared" ref="BC43" si="448">PRODUCT(AC43*100*1/AC52)</f>
        <v>0</v>
      </c>
      <c r="BD43" s="23">
        <f t="shared" ref="BD43" si="449">PRODUCT(AD43*100*1/AD52)</f>
        <v>0</v>
      </c>
      <c r="BE43" s="24">
        <f t="shared" ref="BE43" si="450">PRODUCT(AE43*100*1/AE52)</f>
        <v>33.333333333333336</v>
      </c>
      <c r="BF43" s="26">
        <f t="shared" ref="BF43" si="451">PRODUCT(AF43*100*1/AF52)</f>
        <v>0</v>
      </c>
      <c r="BG43" s="24">
        <f t="shared" ref="BG43" si="452">PRODUCT(AG43*100*1/AG52)</f>
        <v>0</v>
      </c>
      <c r="BH43" s="24">
        <f t="shared" ref="BH43" si="453">PRODUCT(AH43*100*1/AH52)</f>
        <v>0</v>
      </c>
      <c r="BI43" s="26">
        <f t="shared" ref="BI43" si="454">PRODUCT(AI43*100*1/AI52)</f>
        <v>0</v>
      </c>
      <c r="BJ43" s="26">
        <f t="shared" ref="BJ43" si="455">PRODUCT(AJ43*100*1/AJ52)</f>
        <v>0</v>
      </c>
      <c r="BK43" s="26">
        <f t="shared" ref="BK43" si="456">PRODUCT(AK43*100*1/AK52)</f>
        <v>50</v>
      </c>
      <c r="BL43" s="25">
        <f t="shared" ref="BL43" si="457">PRODUCT(AL43*100*1/AL52)</f>
        <v>0</v>
      </c>
      <c r="BM43" s="26">
        <f t="shared" ref="BM43" si="458">PRODUCT(AM43*100*1/AM52)</f>
        <v>0</v>
      </c>
      <c r="BN43" s="26">
        <f t="shared" ref="BN43" si="459">PRODUCT(AN43*100*1/AN52)</f>
        <v>0</v>
      </c>
      <c r="BO43" s="25">
        <f t="shared" ref="BO43" si="460">PRODUCT(AO43*100*1/AO52)</f>
        <v>0</v>
      </c>
      <c r="BP43" s="26">
        <f t="shared" ref="BP43" si="461">PRODUCT(AP43*100*1/AP52)</f>
        <v>0</v>
      </c>
      <c r="BQ43" s="24">
        <f t="shared" ref="BQ43" si="462">PRODUCT(AQ43*100*1/AQ52)</f>
        <v>0</v>
      </c>
      <c r="BR43" s="24">
        <f t="shared" ref="BR43" si="463">PRODUCT(AR43*100*1/AR52)</f>
        <v>50</v>
      </c>
      <c r="BS43" s="24">
        <f t="shared" ref="BS43" si="464">PRODUCT(AS43*100*1/AS52)</f>
        <v>66.666666666666671</v>
      </c>
      <c r="BT43" s="26">
        <f t="shared" ref="BT43" si="465">PRODUCT(AT43*100*1/AT52)</f>
        <v>0</v>
      </c>
      <c r="BU43" s="35"/>
      <c r="BV43" s="35">
        <v>2</v>
      </c>
      <c r="BW43" s="26">
        <f t="shared" ref="BW43" si="466">AW36+AW37+AW38+AW39+AW40+AW41+AW42+AW43</f>
        <v>0</v>
      </c>
      <c r="BX43" s="26">
        <f t="shared" ref="BX43" si="467">AX36+AX37+AX38+AX39+AX40+AX41+AX42+AX43</f>
        <v>0</v>
      </c>
      <c r="BY43" s="23">
        <f t="shared" ref="BY43" si="468">AY36+AY37+AY38+AY39+AY40+AY41+AY42+AY43</f>
        <v>0</v>
      </c>
      <c r="BZ43" s="23">
        <f t="shared" ref="BZ43" si="469">AZ36+AZ37+AZ38+AZ39+AZ40+AZ41+AZ42+AZ43</f>
        <v>0</v>
      </c>
      <c r="CA43" s="23">
        <f t="shared" ref="CA43" si="470">BA36+BA37+BA38+BA39+BA40+BA41+BA42+BA43</f>
        <v>0</v>
      </c>
      <c r="CB43" s="23">
        <f t="shared" ref="CB43" si="471">BB36+BB37+BB38+BB39+BB40+BB41+BB42+BB43</f>
        <v>0</v>
      </c>
      <c r="CC43" s="23">
        <f t="shared" ref="CC43" si="472">BC36+BC37+BC38+BC39+BC40+BC41+BC42+BC43</f>
        <v>0</v>
      </c>
      <c r="CD43" s="23">
        <f t="shared" ref="CD43" si="473">BD36+BD37+BD38+BD39+BD40+BD41+BD42+BD43</f>
        <v>0</v>
      </c>
      <c r="CE43" s="24">
        <f t="shared" ref="CE43" si="474">BE36+BE37+BE38+BE39+BE40+BE41+BE42+BE43</f>
        <v>50</v>
      </c>
      <c r="CF43" s="26">
        <f t="shared" ref="CF43" si="475">BF36+BF37+BF38+BF39+BF40+BF41+BF42+BF43</f>
        <v>0</v>
      </c>
      <c r="CG43" s="24">
        <f t="shared" ref="CG43" si="476">BG36+BG37+BG38+BG39+BG40+BG41+BG42+BG43</f>
        <v>0</v>
      </c>
      <c r="CH43" s="24">
        <f t="shared" ref="CH43" si="477">BH36+BH37+BH38+BH39+BH40+BH41+BH42+BH43</f>
        <v>0</v>
      </c>
      <c r="CI43" s="26">
        <f t="shared" ref="CI43" si="478">BI36+BI37+BI38+BI39+BI40+BI41+BI42+BI43</f>
        <v>0</v>
      </c>
      <c r="CJ43" s="26">
        <f t="shared" ref="CJ43" si="479">BJ36+BJ37+BJ38+BJ39+BJ40+BJ41+BJ42+BJ43</f>
        <v>0</v>
      </c>
      <c r="CK43" s="26">
        <f t="shared" ref="CK43" si="480">BK36+BK37+BK38+BK39+BK40+BK41+BK42+BK43</f>
        <v>50</v>
      </c>
      <c r="CL43" s="25">
        <f t="shared" ref="CL43" si="481">BL36+BL37+BL38+BL39+BL40+BL41+BL42+BL43</f>
        <v>100</v>
      </c>
      <c r="CM43" s="26">
        <f t="shared" ref="CM43" si="482">BM36+BM37+BM38+BM39+BM40+BM41+BM42+BM43</f>
        <v>83.333333333333329</v>
      </c>
      <c r="CN43" s="26">
        <f t="shared" ref="CN43" si="483">BN36+BN37+BN38+BN39+BN40+BN41+BN42+BN43</f>
        <v>100</v>
      </c>
      <c r="CO43" s="25">
        <f t="shared" ref="CO43" si="484">BO36+BO37+BO38+BO39+BO40+BO41+BO42+BO43</f>
        <v>0</v>
      </c>
      <c r="CP43" s="26">
        <f t="shared" ref="CP43" si="485">BP36+BP37+BP38+BP39+BP40+BP41+BP42+BP43</f>
        <v>83.333333333333343</v>
      </c>
      <c r="CQ43" s="24">
        <f t="shared" ref="CQ43" si="486">BQ36+BQ37+BQ38+BQ39+BQ40+BQ41+BQ42+BQ43</f>
        <v>100</v>
      </c>
      <c r="CR43" s="24">
        <f t="shared" ref="CR43" si="487">BR36+BR37+BR38+BR39+BR40+BR41+BR42+BR43</f>
        <v>100</v>
      </c>
      <c r="CS43" s="24">
        <f t="shared" ref="CS43" si="488">BS36+BS37+BS38+BS39+BS40+BS41+BS42+BS43</f>
        <v>83.333333333333343</v>
      </c>
      <c r="CT43" s="26">
        <f t="shared" ref="CT43" si="489">BT36+BT37+BT38+BT39+BT40+BT41+BT42+BT43</f>
        <v>100.00000000000001</v>
      </c>
      <c r="CW43" s="9"/>
      <c r="CX43" s="9"/>
      <c r="CY43" s="9"/>
      <c r="CZ43" s="9"/>
      <c r="DA43" s="9"/>
      <c r="DB43" s="9"/>
      <c r="DC43" s="9"/>
      <c r="DD43" s="9"/>
      <c r="DE43" s="9"/>
      <c r="DF43" s="9"/>
      <c r="DG43" s="9"/>
      <c r="DH43" s="9"/>
      <c r="DI43" s="9"/>
      <c r="DJ43" s="9"/>
      <c r="DK43" s="9"/>
      <c r="DL43" s="9"/>
      <c r="DM43" s="9"/>
      <c r="DN43" s="9"/>
      <c r="DO43" s="9"/>
      <c r="DP43" s="9"/>
      <c r="DQ43" s="9"/>
      <c r="DR43" s="9"/>
      <c r="DS43" s="9"/>
      <c r="DT43" s="9"/>
      <c r="DU43" s="9"/>
    </row>
    <row r="44" spans="1:127" x14ac:dyDescent="0.25">
      <c r="B44" s="35" t="s">
        <v>13</v>
      </c>
      <c r="C44" s="2">
        <v>0</v>
      </c>
      <c r="D44" s="2">
        <v>0</v>
      </c>
      <c r="E44" s="2">
        <v>0</v>
      </c>
      <c r="F44" s="2">
        <v>0</v>
      </c>
      <c r="G44" s="2">
        <v>0</v>
      </c>
      <c r="H44" s="2">
        <v>0</v>
      </c>
      <c r="I44" s="2">
        <v>1</v>
      </c>
      <c r="J44" s="2">
        <v>2</v>
      </c>
      <c r="K44" s="2">
        <v>1</v>
      </c>
      <c r="L44" s="2">
        <v>2</v>
      </c>
      <c r="M44" s="4">
        <v>0</v>
      </c>
      <c r="N44" s="3">
        <v>0</v>
      </c>
      <c r="O44" s="3">
        <v>0</v>
      </c>
      <c r="P44" s="3">
        <v>0</v>
      </c>
      <c r="Q44" s="3">
        <v>0</v>
      </c>
      <c r="R44" s="3">
        <v>0</v>
      </c>
      <c r="S44" s="35">
        <v>6</v>
      </c>
      <c r="V44" s="35">
        <v>4</v>
      </c>
      <c r="W44" s="3">
        <f>K36</f>
        <v>0</v>
      </c>
      <c r="X44" s="3">
        <f>K37</f>
        <v>0</v>
      </c>
      <c r="Y44" s="35">
        <f>K38</f>
        <v>0</v>
      </c>
      <c r="Z44" s="35">
        <f>K39</f>
        <v>0</v>
      </c>
      <c r="AA44" s="35">
        <f>K40</f>
        <v>0</v>
      </c>
      <c r="AB44" s="35">
        <f>K41</f>
        <v>0</v>
      </c>
      <c r="AC44" s="35">
        <f>K42</f>
        <v>0</v>
      </c>
      <c r="AD44" s="35">
        <f>K43</f>
        <v>0</v>
      </c>
      <c r="AE44" s="2">
        <f>K44</f>
        <v>1</v>
      </c>
      <c r="AF44" s="3">
        <f>K45</f>
        <v>0</v>
      </c>
      <c r="AG44" s="2">
        <f>K46</f>
        <v>0</v>
      </c>
      <c r="AH44" s="4">
        <f>K47</f>
        <v>0</v>
      </c>
      <c r="AI44" s="3">
        <f>K48</f>
        <v>0</v>
      </c>
      <c r="AJ44" s="3">
        <f>K49</f>
        <v>1</v>
      </c>
      <c r="AK44" s="3">
        <f>K50</f>
        <v>3</v>
      </c>
      <c r="AL44" s="3">
        <f>K51</f>
        <v>0</v>
      </c>
      <c r="AM44" s="3">
        <f>K52</f>
        <v>0</v>
      </c>
      <c r="AN44" s="3">
        <f>K53</f>
        <v>0</v>
      </c>
      <c r="AO44" s="3">
        <f>K54</f>
        <v>0</v>
      </c>
      <c r="AP44" s="3">
        <f>K55</f>
        <v>0</v>
      </c>
      <c r="AQ44" s="2">
        <f>K56</f>
        <v>0</v>
      </c>
      <c r="AR44" s="2">
        <f>K57</f>
        <v>0</v>
      </c>
      <c r="AS44" s="2">
        <f>K58</f>
        <v>1</v>
      </c>
      <c r="AT44" s="3">
        <f>K59</f>
        <v>0</v>
      </c>
      <c r="AU44" s="5"/>
      <c r="AV44" s="35">
        <v>4</v>
      </c>
      <c r="AW44" s="26">
        <f t="shared" ref="AW44" si="490">PRODUCT(W44*100*1/W52)</f>
        <v>0</v>
      </c>
      <c r="AX44" s="26">
        <f t="shared" ref="AX44" si="491">PRODUCT(X44*100*1/X52)</f>
        <v>0</v>
      </c>
      <c r="AY44" s="23">
        <f t="shared" ref="AY44" si="492">PRODUCT(Y44*100*1/Y52)</f>
        <v>0</v>
      </c>
      <c r="AZ44" s="23">
        <f t="shared" ref="AZ44" si="493">PRODUCT(Z44*100*1/Z52)</f>
        <v>0</v>
      </c>
      <c r="BA44" s="23">
        <f t="shared" ref="BA44" si="494">PRODUCT(AA44*100*1/AA52)</f>
        <v>0</v>
      </c>
      <c r="BB44" s="23">
        <f t="shared" ref="BB44" si="495">PRODUCT(AB44*100*1/AB52)</f>
        <v>0</v>
      </c>
      <c r="BC44" s="23">
        <f t="shared" ref="BC44" si="496">PRODUCT(AC44*100*1/AC52)</f>
        <v>0</v>
      </c>
      <c r="BD44" s="23">
        <f t="shared" ref="BD44" si="497">PRODUCT(AD44*100*1/AD52)</f>
        <v>0</v>
      </c>
      <c r="BE44" s="24">
        <f t="shared" ref="BE44" si="498">PRODUCT(AE44*100*1/AE52)</f>
        <v>16.666666666666668</v>
      </c>
      <c r="BF44" s="26">
        <f t="shared" ref="BF44" si="499">PRODUCT(AF44*100*1/AF52)</f>
        <v>0</v>
      </c>
      <c r="BG44" s="24">
        <f t="shared" ref="BG44" si="500">PRODUCT(AG44*100*1/AG52)</f>
        <v>0</v>
      </c>
      <c r="BH44" s="25">
        <f t="shared" ref="BH44" si="501">PRODUCT(AH44*100*1/AH52)</f>
        <v>0</v>
      </c>
      <c r="BI44" s="26">
        <f t="shared" ref="BI44" si="502">PRODUCT(AI44*100*1/AI52)</f>
        <v>0</v>
      </c>
      <c r="BJ44" s="26">
        <f t="shared" ref="BJ44" si="503">PRODUCT(AJ44*100*1/AJ52)</f>
        <v>16.666666666666668</v>
      </c>
      <c r="BK44" s="26">
        <f t="shared" ref="BK44" si="504">PRODUCT(AK44*100*1/AK52)</f>
        <v>50</v>
      </c>
      <c r="BL44" s="26">
        <f t="shared" ref="BL44" si="505">PRODUCT(AL44*100*1/AL52)</f>
        <v>0</v>
      </c>
      <c r="BM44" s="26">
        <f t="shared" ref="BM44" si="506">PRODUCT(AM44*100*1/AM52)</f>
        <v>0</v>
      </c>
      <c r="BN44" s="26">
        <f t="shared" ref="BN44" si="507">PRODUCT(AN44*100*1/AN52)</f>
        <v>0</v>
      </c>
      <c r="BO44" s="26">
        <f t="shared" ref="BO44" si="508">PRODUCT(AO44*100*1/AO52)</f>
        <v>0</v>
      </c>
      <c r="BP44" s="26">
        <f t="shared" ref="BP44" si="509">PRODUCT(AP44*100*1/AP52)</f>
        <v>0</v>
      </c>
      <c r="BQ44" s="24">
        <f t="shared" ref="BQ44" si="510">PRODUCT(AQ44*100*1/AQ52)</f>
        <v>0</v>
      </c>
      <c r="BR44" s="24">
        <f t="shared" ref="BR44" si="511">PRODUCT(AR44*100*1/AR52)</f>
        <v>0</v>
      </c>
      <c r="BS44" s="24">
        <f t="shared" ref="BS44" si="512">PRODUCT(AS44*100*1/AS52)</f>
        <v>16.666666666666668</v>
      </c>
      <c r="BT44" s="26">
        <f t="shared" ref="BT44" si="513">PRODUCT(AT44*100*1/AT52)</f>
        <v>0</v>
      </c>
      <c r="BU44" s="35"/>
      <c r="BV44" s="35">
        <v>4</v>
      </c>
      <c r="BW44" s="26">
        <f t="shared" ref="BW44" si="514">AW36+AW37+AW38+AW39+AW40+AW41+AW42+AW43+AW44</f>
        <v>0</v>
      </c>
      <c r="BX44" s="26">
        <f t="shared" ref="BX44" si="515">AX36+AX37+AX38+AX39+AX40+AX41+AX42+AX43+AX44</f>
        <v>0</v>
      </c>
      <c r="BY44" s="23">
        <f t="shared" ref="BY44" si="516">AY36+AY37+AY38+AY39+AY40+AY41+AY42+AY43+AY44</f>
        <v>0</v>
      </c>
      <c r="BZ44" s="23">
        <f t="shared" ref="BZ44" si="517">AZ36+AZ37+AZ38+AZ39+AZ40+AZ41+AZ42+AZ43+AZ44</f>
        <v>0</v>
      </c>
      <c r="CA44" s="23">
        <f t="shared" ref="CA44" si="518">BA36+BA37+BA38+BA39+BA40+BA41+BA42+BA43+BA44</f>
        <v>0</v>
      </c>
      <c r="CB44" s="23">
        <f t="shared" ref="CB44" si="519">BB36+BB37+BB38+BB39+BB40+BB41+BB42+BB43+BB44</f>
        <v>0</v>
      </c>
      <c r="CC44" s="23">
        <f t="shared" ref="CC44" si="520">BC36+BC37+BC38+BC39+BC40+BC41+BC42+BC43+BC44</f>
        <v>0</v>
      </c>
      <c r="CD44" s="23">
        <f t="shared" ref="CD44" si="521">BD36+BD37+BD38+BD39+BD40+BD41+BD42+BD43+BD44</f>
        <v>0</v>
      </c>
      <c r="CE44" s="24">
        <f t="shared" ref="CE44" si="522">BE36+BE37+BE38+BE39+BE40+BE41+BE42+BE43+BE44</f>
        <v>66.666666666666671</v>
      </c>
      <c r="CF44" s="26">
        <f t="shared" ref="CF44" si="523">BF36+BF37+BF38+BF39+BF40+BF41+BF42+BF43+BF44</f>
        <v>0</v>
      </c>
      <c r="CG44" s="24">
        <f t="shared" ref="CG44" si="524">BG36+BG37+BG38+BG39+BG40+BG41+BG42+BG43+BG44</f>
        <v>0</v>
      </c>
      <c r="CH44" s="25">
        <f t="shared" ref="CH44" si="525">BH36+BH37+BH38+BH39+BH40+BH41+BH42+BH43+BH44</f>
        <v>0</v>
      </c>
      <c r="CI44" s="26">
        <f t="shared" ref="CI44" si="526">BI36+BI37+BI38+BI39+BI40+BI41+BI42+BI43+BI44</f>
        <v>0</v>
      </c>
      <c r="CJ44" s="26">
        <f t="shared" ref="CJ44" si="527">BJ36+BJ37+BJ38+BJ39+BJ40+BJ41+BJ42+BJ43+BJ44</f>
        <v>16.666666666666668</v>
      </c>
      <c r="CK44" s="26">
        <f t="shared" ref="CK44" si="528">BK36+BK37+BK38+BK39+BK40+BK41+BK42+BK43+BK44</f>
        <v>100</v>
      </c>
      <c r="CL44" s="26">
        <f t="shared" ref="CL44" si="529">BL36+BL37+BL38+BL39+BL40+BL41+BL42+BL43+BL44</f>
        <v>100</v>
      </c>
      <c r="CM44" s="26">
        <f t="shared" ref="CM44" si="530">BM36+BM37+BM38+BM39+BM40+BM41+BM42+BM43+BM44</f>
        <v>83.333333333333329</v>
      </c>
      <c r="CN44" s="26">
        <f t="shared" ref="CN44" si="531">BN36+BN37+BN38+BN39+BN40+BN41+BN42+BN43+BN44</f>
        <v>100</v>
      </c>
      <c r="CO44" s="26">
        <f t="shared" ref="CO44" si="532">BO36+BO37+BO38+BO39+BO40+BO41+BO42+BO43+BO44</f>
        <v>0</v>
      </c>
      <c r="CP44" s="26">
        <f t="shared" ref="CP44" si="533">BP36+BP37+BP38+BP39+BP40+BP41+BP42+BP43+BP44</f>
        <v>83.333333333333343</v>
      </c>
      <c r="CQ44" s="24">
        <f t="shared" ref="CQ44" si="534">BQ36+BQ37+BQ38+BQ39+BQ40+BQ41+BQ42+BQ43+BQ44</f>
        <v>100</v>
      </c>
      <c r="CR44" s="24">
        <f t="shared" ref="CR44" si="535">BR36+BR37+BR38+BR39+BR40+BR41+BR42+BR43+BR44</f>
        <v>100</v>
      </c>
      <c r="CS44" s="24">
        <f t="shared" ref="CS44" si="536">BS36+BS37+BS38+BS39+BS40+BS41+BS42+BS43+BS44</f>
        <v>100.00000000000001</v>
      </c>
      <c r="CT44" s="26">
        <f t="shared" ref="CT44" si="537">BT36+BT37+BT38+BT39+BT40+BT41+BT42+BT43+BT44</f>
        <v>100.00000000000001</v>
      </c>
      <c r="CW44" s="9"/>
      <c r="CX44" s="9"/>
      <c r="CY44" s="9"/>
      <c r="CZ44" s="9"/>
      <c r="DA44" s="9"/>
      <c r="DB44" s="9"/>
      <c r="DC44" s="9"/>
      <c r="DD44" s="9"/>
      <c r="DE44" s="9"/>
      <c r="DF44" s="9"/>
      <c r="DG44" s="9"/>
      <c r="DH44" s="9"/>
      <c r="DI44" s="9"/>
      <c r="DJ44" s="9"/>
      <c r="DK44" s="9"/>
      <c r="DL44" s="9"/>
      <c r="DM44" s="9"/>
      <c r="DN44" s="9"/>
      <c r="DO44" s="9"/>
      <c r="DP44" s="9"/>
      <c r="DQ44" s="9"/>
      <c r="DR44" s="9"/>
      <c r="DS44" s="9"/>
      <c r="DT44" s="9"/>
      <c r="DU44" s="9"/>
    </row>
    <row r="45" spans="1:127" x14ac:dyDescent="0.25">
      <c r="B45" s="35" t="s">
        <v>14</v>
      </c>
      <c r="C45" s="2">
        <v>0</v>
      </c>
      <c r="D45" s="2">
        <v>0</v>
      </c>
      <c r="E45" s="2">
        <v>0</v>
      </c>
      <c r="F45" s="2">
        <v>0</v>
      </c>
      <c r="G45" s="2">
        <v>0</v>
      </c>
      <c r="H45" s="2">
        <v>0</v>
      </c>
      <c r="I45" s="2">
        <v>0</v>
      </c>
      <c r="J45" s="3">
        <v>0</v>
      </c>
      <c r="K45" s="3">
        <v>0</v>
      </c>
      <c r="L45" s="3">
        <v>1</v>
      </c>
      <c r="M45" s="3">
        <v>5</v>
      </c>
      <c r="N45" s="3">
        <v>0</v>
      </c>
      <c r="O45" s="3">
        <v>0</v>
      </c>
      <c r="P45" s="3">
        <v>0</v>
      </c>
      <c r="Q45" s="3">
        <v>0</v>
      </c>
      <c r="R45" s="3">
        <v>0</v>
      </c>
      <c r="S45" s="35">
        <v>6</v>
      </c>
      <c r="V45" s="35">
        <v>8</v>
      </c>
      <c r="W45" s="3">
        <f>L36</f>
        <v>6</v>
      </c>
      <c r="X45" s="3">
        <f>L37</f>
        <v>0</v>
      </c>
      <c r="Y45" s="35">
        <f>L38</f>
        <v>0</v>
      </c>
      <c r="Z45" s="35">
        <f>L39</f>
        <v>0</v>
      </c>
      <c r="AA45" s="35">
        <f>L40</f>
        <v>0</v>
      </c>
      <c r="AB45" s="35">
        <f>L41</f>
        <v>0</v>
      </c>
      <c r="AC45" s="35">
        <f>L42</f>
        <v>0</v>
      </c>
      <c r="AD45" s="35">
        <f>L43</f>
        <v>0</v>
      </c>
      <c r="AE45" s="2">
        <f>L44</f>
        <v>2</v>
      </c>
      <c r="AF45" s="3">
        <f>L45</f>
        <v>1</v>
      </c>
      <c r="AG45" s="2">
        <f>L46</f>
        <v>0</v>
      </c>
      <c r="AH45" s="3">
        <f>L47</f>
        <v>0</v>
      </c>
      <c r="AI45" s="3">
        <f>L48</f>
        <v>6</v>
      </c>
      <c r="AJ45" s="3">
        <f>L49</f>
        <v>1</v>
      </c>
      <c r="AK45" s="3">
        <f>L50</f>
        <v>0</v>
      </c>
      <c r="AL45" s="3">
        <f>L51</f>
        <v>0</v>
      </c>
      <c r="AM45" s="3">
        <f>L52</f>
        <v>1</v>
      </c>
      <c r="AN45" s="3">
        <f>L53</f>
        <v>0</v>
      </c>
      <c r="AO45" s="3">
        <f>L54</f>
        <v>0</v>
      </c>
      <c r="AP45" s="3">
        <f>L55</f>
        <v>1</v>
      </c>
      <c r="AQ45" s="3">
        <f>L56</f>
        <v>0</v>
      </c>
      <c r="AR45" s="3">
        <f>L57</f>
        <v>0</v>
      </c>
      <c r="AS45" s="3">
        <f>L58</f>
        <v>0</v>
      </c>
      <c r="AT45" s="3">
        <f>L59</f>
        <v>0</v>
      </c>
      <c r="AU45" s="7"/>
      <c r="AV45" s="35">
        <v>8</v>
      </c>
      <c r="AW45" s="26">
        <f t="shared" ref="AW45" si="538">PRODUCT(W45*100*1/W52)</f>
        <v>100</v>
      </c>
      <c r="AX45" s="26">
        <f t="shared" ref="AX45" si="539">PRODUCT(X45*100*1/X52)</f>
        <v>0</v>
      </c>
      <c r="AY45" s="23">
        <f t="shared" ref="AY45" si="540">PRODUCT(Y45*100*1/Y52)</f>
        <v>0</v>
      </c>
      <c r="AZ45" s="23">
        <f t="shared" ref="AZ45" si="541">PRODUCT(Z45*100*1/Z52)</f>
        <v>0</v>
      </c>
      <c r="BA45" s="23">
        <f t="shared" ref="BA45" si="542">PRODUCT(AA45*100*1/AA52)</f>
        <v>0</v>
      </c>
      <c r="BB45" s="23">
        <f t="shared" ref="BB45" si="543">PRODUCT(AB45*100*1/AB52)</f>
        <v>0</v>
      </c>
      <c r="BC45" s="23">
        <f t="shared" ref="BC45" si="544">PRODUCT(AC45*100*1/AC52)</f>
        <v>0</v>
      </c>
      <c r="BD45" s="23">
        <f t="shared" ref="BD45" si="545">PRODUCT(AD45*100*1/AD52)</f>
        <v>0</v>
      </c>
      <c r="BE45" s="24">
        <f t="shared" ref="BE45" si="546">PRODUCT(AE45*100*1/AE52)</f>
        <v>33.333333333333336</v>
      </c>
      <c r="BF45" s="26">
        <f t="shared" ref="BF45" si="547">PRODUCT(AF45*100*1/AF52)</f>
        <v>16.666666666666668</v>
      </c>
      <c r="BG45" s="24">
        <f t="shared" ref="BG45" si="548">PRODUCT(AG45*100*1/AG52)</f>
        <v>0</v>
      </c>
      <c r="BH45" s="26">
        <f t="shared" ref="BH45" si="549">PRODUCT(AH45*100*1/AH52)</f>
        <v>0</v>
      </c>
      <c r="BI45" s="26">
        <f t="shared" ref="BI45" si="550">PRODUCT(AI45*100*1/AI52)</f>
        <v>100</v>
      </c>
      <c r="BJ45" s="26">
        <f t="shared" ref="BJ45" si="551">PRODUCT(AJ45*100*1/AJ52)</f>
        <v>16.666666666666668</v>
      </c>
      <c r="BK45" s="26">
        <f t="shared" ref="BK45" si="552">PRODUCT(AK45*100*1/AK52)</f>
        <v>0</v>
      </c>
      <c r="BL45" s="26">
        <f t="shared" ref="BL45" si="553">PRODUCT(AL45*100*1/AL52)</f>
        <v>0</v>
      </c>
      <c r="BM45" s="26">
        <f t="shared" ref="BM45" si="554">PRODUCT(AM45*100*1/AM52)</f>
        <v>16.666666666666668</v>
      </c>
      <c r="BN45" s="26">
        <f t="shared" ref="BN45" si="555">PRODUCT(AN45*100*1/AN52)</f>
        <v>0</v>
      </c>
      <c r="BO45" s="26">
        <f t="shared" ref="BO45" si="556">PRODUCT(AO45*100*1/AO52)</f>
        <v>0</v>
      </c>
      <c r="BP45" s="26">
        <f t="shared" ref="BP45" si="557">PRODUCT(AP45*100*1/AP52)</f>
        <v>16.666666666666668</v>
      </c>
      <c r="BQ45" s="26">
        <f t="shared" ref="BQ45" si="558">PRODUCT(AQ45*100*1/AQ52)</f>
        <v>0</v>
      </c>
      <c r="BR45" s="26">
        <f t="shared" ref="BR45" si="559">PRODUCT(AR45*100*1/AR52)</f>
        <v>0</v>
      </c>
      <c r="BS45" s="26">
        <f t="shared" ref="BS45" si="560">PRODUCT(AS45*100*1/AS52)</f>
        <v>0</v>
      </c>
      <c r="BT45" s="26">
        <f t="shared" ref="BT45" si="561">PRODUCT(AT45*100*1/AT52)</f>
        <v>0</v>
      </c>
      <c r="BU45" s="35"/>
      <c r="BV45" s="35">
        <v>8</v>
      </c>
      <c r="BW45" s="26">
        <f t="shared" ref="BW45" si="562">AW36+AW37+AW38+AW39+AW40+AW41+AW42+AW43+AW44+AW45</f>
        <v>100</v>
      </c>
      <c r="BX45" s="26">
        <f t="shared" ref="BX45" si="563">AX36+AX37+AX38+AX39+AX40+AX41+AX42+AX43+AX44+AX45</f>
        <v>0</v>
      </c>
      <c r="BY45" s="23">
        <f t="shared" ref="BY45" si="564">AY36+AY37+AY38+AY39+AY40+AY41+AY42+AY43+AY44+AY45</f>
        <v>0</v>
      </c>
      <c r="BZ45" s="23">
        <f t="shared" ref="BZ45" si="565">AZ36+AZ37+AZ38+AZ39+AZ40+AZ41+AZ42+AZ43+AZ44+AZ45</f>
        <v>0</v>
      </c>
      <c r="CA45" s="23">
        <f t="shared" ref="CA45" si="566">BA36+BA37+BA38+BA39+BA40+BA41+BA42+BA43+BA44+BA45</f>
        <v>0</v>
      </c>
      <c r="CB45" s="23">
        <f t="shared" ref="CB45" si="567">BB36+BB37+BB38+BB39+BB40+BB41+BB42+BB43+BB44+BB45</f>
        <v>0</v>
      </c>
      <c r="CC45" s="23">
        <f t="shared" ref="CC45" si="568">BC36+BC37+BC38+BC39+BC40+BC41+BC42+BC43+BC44+BC45</f>
        <v>0</v>
      </c>
      <c r="CD45" s="23">
        <f t="shared" ref="CD45" si="569">BD36+BD37+BD38+BD39+BD40+BD41+BD42+BD43+BD44+BD45</f>
        <v>0</v>
      </c>
      <c r="CE45" s="24">
        <f t="shared" ref="CE45" si="570">BE36+BE37+BE38+BE39+BE40+BE41+BE42+BE43+BE44+BE45</f>
        <v>100</v>
      </c>
      <c r="CF45" s="26">
        <f t="shared" ref="CF45" si="571">BF36+BF37+BF38+BF39+BF40+BF41+BF42+BF43+BF44+BF45</f>
        <v>16.666666666666668</v>
      </c>
      <c r="CG45" s="24">
        <f t="shared" ref="CG45" si="572">BG36+BG37+BG38+BG39+BG40+BG41+BG42+BG43+BG44+BG45</f>
        <v>0</v>
      </c>
      <c r="CH45" s="26">
        <f t="shared" ref="CH45" si="573">BH36+BH37+BH38+BH39+BH40+BH41+BH42+BH43+BH44+BH45</f>
        <v>0</v>
      </c>
      <c r="CI45" s="26">
        <f t="shared" ref="CI45" si="574">BI36+BI37+BI38+BI39+BI40+BI41+BI42+BI43+BI44+BI45</f>
        <v>100</v>
      </c>
      <c r="CJ45" s="26">
        <f t="shared" ref="CJ45" si="575">BJ36+BJ37+BJ38+BJ39+BJ40+BJ41+BJ42+BJ43+BJ44+BJ45</f>
        <v>33.333333333333336</v>
      </c>
      <c r="CK45" s="26">
        <f t="shared" ref="CK45" si="576">BK36+BK37+BK38+BK39+BK40+BK41+BK42+BK43+BK44+BK45</f>
        <v>100</v>
      </c>
      <c r="CL45" s="26">
        <f t="shared" ref="CL45" si="577">BL36+BL37+BL38+BL39+BL40+BL41+BL42+BL43+BL44+BL45</f>
        <v>100</v>
      </c>
      <c r="CM45" s="26">
        <f t="shared" ref="CM45" si="578">BM36+BM37+BM38+BM39+BM40+BM41+BM42+BM43+BM44+BM45</f>
        <v>100</v>
      </c>
      <c r="CN45" s="26">
        <f t="shared" ref="CN45" si="579">BN36+BN37+BN38+BN39+BN40+BN41+BN42+BN43+BN44+BN45</f>
        <v>100</v>
      </c>
      <c r="CO45" s="26">
        <f t="shared" ref="CO45" si="580">BO36+BO37+BO38+BO39+BO40+BO41+BO42+BO43+BO44+BO45</f>
        <v>0</v>
      </c>
      <c r="CP45" s="26">
        <f t="shared" ref="CP45" si="581">BP36+BP37+BP38+BP39+BP40+BP41+BP42+BP43+BP44+BP45</f>
        <v>100.00000000000001</v>
      </c>
      <c r="CQ45" s="26">
        <f t="shared" ref="CQ45" si="582">BQ36+BQ37+BQ38+BQ39+BQ40+BQ41+BQ42+BQ43+BQ44+BQ45</f>
        <v>100</v>
      </c>
      <c r="CR45" s="26">
        <f t="shared" ref="CR45" si="583">BR36+BR37+BR38+BR39+BR40+BR41+BR42+BR43+BR44+BR45</f>
        <v>100</v>
      </c>
      <c r="CS45" s="26">
        <f t="shared" ref="CS45" si="584">BS36+BS37+BS38+BS39+BS40+BS41+BS42+BS43+BS44+BS45</f>
        <v>100.00000000000001</v>
      </c>
      <c r="CT45" s="26">
        <f t="shared" ref="CT45" si="585">BT36+BT37+BT38+BT39+BT40+BT41+BT42+BT43+BT44+BT45</f>
        <v>100.00000000000001</v>
      </c>
      <c r="CW45" s="9"/>
      <c r="CX45" s="9"/>
      <c r="CY45" s="9"/>
      <c r="CZ45" s="9"/>
      <c r="DA45" s="9"/>
      <c r="DB45" s="9"/>
      <c r="DC45" s="9"/>
      <c r="DD45" s="9"/>
      <c r="DE45" s="9"/>
      <c r="DF45" s="9"/>
      <c r="DG45" s="9"/>
      <c r="DH45" s="9"/>
      <c r="DI45" s="9"/>
      <c r="DJ45" s="9"/>
      <c r="DK45" s="9"/>
      <c r="DL45" s="9"/>
      <c r="DM45" s="9"/>
      <c r="DN45" s="9"/>
      <c r="DO45" s="9"/>
      <c r="DP45" s="9"/>
      <c r="DQ45" s="9"/>
      <c r="DR45" s="9"/>
      <c r="DS45" s="9"/>
      <c r="DT45" s="9"/>
      <c r="DU45" s="9"/>
    </row>
    <row r="46" spans="1:127" x14ac:dyDescent="0.25">
      <c r="B46" s="35" t="s">
        <v>16</v>
      </c>
      <c r="C46" s="2">
        <v>0</v>
      </c>
      <c r="D46" s="2">
        <v>0</v>
      </c>
      <c r="E46" s="2">
        <v>0</v>
      </c>
      <c r="F46" s="2">
        <v>0</v>
      </c>
      <c r="G46" s="2">
        <v>0</v>
      </c>
      <c r="H46" s="2">
        <v>0</v>
      </c>
      <c r="I46" s="2">
        <v>0</v>
      </c>
      <c r="J46" s="2">
        <v>0</v>
      </c>
      <c r="K46" s="2">
        <v>0</v>
      </c>
      <c r="L46" s="2">
        <v>0</v>
      </c>
      <c r="M46" s="2">
        <v>6</v>
      </c>
      <c r="N46" s="2">
        <v>0</v>
      </c>
      <c r="O46" s="3">
        <v>0</v>
      </c>
      <c r="P46" s="3">
        <v>0</v>
      </c>
      <c r="Q46" s="3">
        <v>0</v>
      </c>
      <c r="R46" s="3">
        <v>0</v>
      </c>
      <c r="S46" s="35">
        <v>6</v>
      </c>
      <c r="V46" s="35">
        <v>16</v>
      </c>
      <c r="W46" s="3">
        <f>M36</f>
        <v>0</v>
      </c>
      <c r="X46" s="3">
        <f>M37</f>
        <v>6</v>
      </c>
      <c r="Y46" s="35">
        <f>M38</f>
        <v>0</v>
      </c>
      <c r="Z46" s="35">
        <f>M39</f>
        <v>0</v>
      </c>
      <c r="AA46" s="35">
        <f>M40</f>
        <v>6</v>
      </c>
      <c r="AB46" s="35">
        <f>M41</f>
        <v>0</v>
      </c>
      <c r="AC46" s="35">
        <f>M42</f>
        <v>0</v>
      </c>
      <c r="AD46" s="35">
        <f>M43</f>
        <v>0</v>
      </c>
      <c r="AE46" s="4">
        <f>M44</f>
        <v>0</v>
      </c>
      <c r="AF46" s="3">
        <f>M45</f>
        <v>5</v>
      </c>
      <c r="AG46" s="2">
        <f>M46</f>
        <v>6</v>
      </c>
      <c r="AH46" s="3">
        <f>M47</f>
        <v>2</v>
      </c>
      <c r="AI46" s="3">
        <f>M48</f>
        <v>0</v>
      </c>
      <c r="AJ46" s="3">
        <f>M49</f>
        <v>4</v>
      </c>
      <c r="AK46" s="3">
        <f>M50</f>
        <v>0</v>
      </c>
      <c r="AL46" s="3">
        <f>M51</f>
        <v>0</v>
      </c>
      <c r="AM46" s="3">
        <f>M52</f>
        <v>0</v>
      </c>
      <c r="AN46" s="3">
        <f>M53</f>
        <v>0</v>
      </c>
      <c r="AO46" s="3">
        <f>M54</f>
        <v>0</v>
      </c>
      <c r="AP46" s="3">
        <f>M55</f>
        <v>0</v>
      </c>
      <c r="AQ46" s="3">
        <f>M56</f>
        <v>0</v>
      </c>
      <c r="AR46" s="3">
        <f>M57</f>
        <v>0</v>
      </c>
      <c r="AS46" s="3">
        <f>M58</f>
        <v>0</v>
      </c>
      <c r="AT46" s="3">
        <f>M59</f>
        <v>0</v>
      </c>
      <c r="AU46" s="7"/>
      <c r="AV46" s="35">
        <v>16</v>
      </c>
      <c r="AW46" s="26">
        <f t="shared" ref="AW46" si="586">PRODUCT(W46*100*1/W52)</f>
        <v>0</v>
      </c>
      <c r="AX46" s="26">
        <f t="shared" ref="AX46" si="587">PRODUCT(X46*100*1/X52)</f>
        <v>100</v>
      </c>
      <c r="AY46" s="23">
        <f t="shared" ref="AY46" si="588">PRODUCT(Y46*100*1/Y52)</f>
        <v>0</v>
      </c>
      <c r="AZ46" s="23">
        <f t="shared" ref="AZ46" si="589">PRODUCT(Z46*100*1/Z52)</f>
        <v>0</v>
      </c>
      <c r="BA46" s="23">
        <f t="shared" ref="BA46" si="590">PRODUCT(AA46*100*1/AA52)</f>
        <v>100</v>
      </c>
      <c r="BB46" s="23">
        <f t="shared" ref="BB46" si="591">PRODUCT(AB46*100*1/AB52)</f>
        <v>0</v>
      </c>
      <c r="BC46" s="23">
        <f t="shared" ref="BC46" si="592">PRODUCT(AC46*100*1/AC52)</f>
        <v>0</v>
      </c>
      <c r="BD46" s="23">
        <f t="shared" ref="BD46" si="593">PRODUCT(AD46*100*1/AD52)</f>
        <v>0</v>
      </c>
      <c r="BE46" s="25">
        <f t="shared" ref="BE46" si="594">PRODUCT(AE46*100*1/AE52)</f>
        <v>0</v>
      </c>
      <c r="BF46" s="26">
        <f t="shared" ref="BF46" si="595">PRODUCT(AF46*100*1/AF52)</f>
        <v>83.333333333333329</v>
      </c>
      <c r="BG46" s="24">
        <f t="shared" ref="BG46" si="596">PRODUCT(AG46*100*1/AG52)</f>
        <v>100</v>
      </c>
      <c r="BH46" s="26">
        <f t="shared" ref="BH46" si="597">PRODUCT(AH46*100*1/AH52)</f>
        <v>33.333333333333336</v>
      </c>
      <c r="BI46" s="26">
        <f t="shared" ref="BI46" si="598">PRODUCT(AI46*100*1/AI52)</f>
        <v>0</v>
      </c>
      <c r="BJ46" s="26">
        <f t="shared" ref="BJ46" si="599">PRODUCT(AJ46*100*1/AJ52)</f>
        <v>66.666666666666671</v>
      </c>
      <c r="BK46" s="26">
        <f t="shared" ref="BK46" si="600">PRODUCT(AK46*100*1/AK52)</f>
        <v>0</v>
      </c>
      <c r="BL46" s="26">
        <f t="shared" ref="BL46" si="601">PRODUCT(AL46*100*1/AL52)</f>
        <v>0</v>
      </c>
      <c r="BM46" s="26">
        <f t="shared" ref="BM46" si="602">PRODUCT(AM46*100*1/AM52)</f>
        <v>0</v>
      </c>
      <c r="BN46" s="26">
        <f t="shared" ref="BN46" si="603">PRODUCT(AN46*100*1/AN52)</f>
        <v>0</v>
      </c>
      <c r="BO46" s="26">
        <f t="shared" ref="BO46" si="604">PRODUCT(AO46*100*1/AO52)</f>
        <v>0</v>
      </c>
      <c r="BP46" s="26">
        <f t="shared" ref="BP46" si="605">PRODUCT(AP46*100*1/AP52)</f>
        <v>0</v>
      </c>
      <c r="BQ46" s="26">
        <f t="shared" ref="BQ46" si="606">PRODUCT(AQ46*100*1/AQ52)</f>
        <v>0</v>
      </c>
      <c r="BR46" s="26">
        <f t="shared" ref="BR46" si="607">PRODUCT(AR46*100*1/AR52)</f>
        <v>0</v>
      </c>
      <c r="BS46" s="26">
        <f t="shared" ref="BS46" si="608">PRODUCT(AS46*100*1/AS52)</f>
        <v>0</v>
      </c>
      <c r="BT46" s="26">
        <f t="shared" ref="BT46" si="609">PRODUCT(AT46*100*1/AT52)</f>
        <v>0</v>
      </c>
      <c r="BU46" s="35"/>
      <c r="BV46" s="35">
        <v>16</v>
      </c>
      <c r="BW46" s="26">
        <f t="shared" ref="BW46" si="610">AW36+AW37+AW38+AW39+AW40+AW41+AW42+AW43+AW44+AW45+AW46</f>
        <v>100</v>
      </c>
      <c r="BX46" s="26">
        <f t="shared" ref="BX46" si="611">AX36+AX37+AX38+AX39+AX40+AX41+AX42+AX43+AX44+AX45+AX46</f>
        <v>100</v>
      </c>
      <c r="BY46" s="23">
        <f t="shared" ref="BY46" si="612">AY36+AY37+AY38+AY39+AY40+AY41+AY42+AY43+AY44+AY45+AY46</f>
        <v>0</v>
      </c>
      <c r="BZ46" s="23">
        <f t="shared" ref="BZ46" si="613">AZ36+AZ37+AZ38+AZ39+AZ40+AZ41+AZ42+AZ43+AZ44+AZ45+AZ46</f>
        <v>0</v>
      </c>
      <c r="CA46" s="23">
        <f t="shared" ref="CA46" si="614">BA36+BA37+BA38+BA39+BA40+BA41+BA42+BA43+BA44+BA45+BA46</f>
        <v>100</v>
      </c>
      <c r="CB46" s="23">
        <f t="shared" ref="CB46" si="615">BB36+BB37+BB38+BB39+BB40+BB41+BB42+BB43+BB44+BB45+BB46</f>
        <v>0</v>
      </c>
      <c r="CC46" s="23">
        <f t="shared" ref="CC46" si="616">BC36+BC37+BC38+BC39+BC40+BC41+BC42+BC43+BC44+BC45+BC46</f>
        <v>0</v>
      </c>
      <c r="CD46" s="23">
        <f t="shared" ref="CD46" si="617">BD36+BD37+BD38+BD39+BD40+BD41+BD42+BD43+BD44+BD45+BD46</f>
        <v>0</v>
      </c>
      <c r="CE46" s="25">
        <f t="shared" ref="CE46" si="618">BE36+BE37+BE38+BE39+BE40+BE41+BE42+BE43+BE44+BE45+BE46</f>
        <v>100</v>
      </c>
      <c r="CF46" s="26">
        <f t="shared" ref="CF46" si="619">BF36+BF37+BF38+BF39+BF40+BF41+BF42+BF43+BF44+BF45+BF46</f>
        <v>100</v>
      </c>
      <c r="CG46" s="24">
        <f t="shared" ref="CG46" si="620">BG36+BG37+BG38+BG39+BG40+BG41+BG42+BG43+BG44+BG45+BG46</f>
        <v>100</v>
      </c>
      <c r="CH46" s="26">
        <f t="shared" ref="CH46" si="621">BH36+BH37+BH38+BH39+BH40+BH41+BH42+BH43+BH44+BH45+BH46</f>
        <v>33.333333333333336</v>
      </c>
      <c r="CI46" s="26">
        <f t="shared" ref="CI46" si="622">BI36+BI37+BI38+BI39+BI40+BI41+BI42+BI43+BI44+BI45+BI46</f>
        <v>100</v>
      </c>
      <c r="CJ46" s="26">
        <f t="shared" ref="CJ46" si="623">BJ36+BJ37+BJ38+BJ39+BJ40+BJ41+BJ42+BJ43+BJ44+BJ45+BJ46</f>
        <v>100</v>
      </c>
      <c r="CK46" s="26">
        <f t="shared" ref="CK46" si="624">BK36+BK37+BK38+BK39+BK40+BK41+BK42+BK43+BK44+BK45+BK46</f>
        <v>100</v>
      </c>
      <c r="CL46" s="26">
        <f t="shared" ref="CL46" si="625">BL36+BL37+BL38+BL39+BL40+BL41+BL42+BL43+BL44+BL45+BL46</f>
        <v>100</v>
      </c>
      <c r="CM46" s="26">
        <f t="shared" ref="CM46" si="626">BM36+BM37+BM38+BM39+BM40+BM41+BM42+BM43+BM44+BM45+BM46</f>
        <v>100</v>
      </c>
      <c r="CN46" s="26">
        <f t="shared" ref="CN46" si="627">BN36+BN37+BN38+BN39+BN40+BN41+BN42+BN43+BN44+BN45+BN46</f>
        <v>100</v>
      </c>
      <c r="CO46" s="26">
        <f t="shared" ref="CO46" si="628">BO36+BO37+BO38+BO39+BO40+BO41+BO42+BO43+BO44+BO45+BO46</f>
        <v>0</v>
      </c>
      <c r="CP46" s="26">
        <f t="shared" ref="CP46" si="629">BP36+BP37+BP38+BP39+BP40+BP41+BP42+BP43+BP44+BP45+BP46</f>
        <v>100.00000000000001</v>
      </c>
      <c r="CQ46" s="26">
        <f t="shared" ref="CQ46" si="630">BQ36+BQ37+BQ38+BQ39+BQ40+BQ41+BQ42+BQ43+BQ44+BQ45+BQ46</f>
        <v>100</v>
      </c>
      <c r="CR46" s="26">
        <f t="shared" ref="CR46" si="631">BR36+BR37+BR38+BR39+BR40+BR41+BR42+BR43+BR44+BR45+BR46</f>
        <v>100</v>
      </c>
      <c r="CS46" s="26">
        <f t="shared" ref="CS46" si="632">BS36+BS37+BS38+BS39+BS40+BS41+BS42+BS43+BS44+BS45+BS46</f>
        <v>100.00000000000001</v>
      </c>
      <c r="CT46" s="26">
        <f t="shared" ref="CT46" si="633">BT36+BT37+BT38+BT39+BT40+BT41+BT42+BT43+BT44+BT45+BT46</f>
        <v>100.00000000000001</v>
      </c>
      <c r="CW46" s="9"/>
      <c r="CX46" s="9"/>
      <c r="CY46" s="9"/>
      <c r="CZ46" s="9"/>
      <c r="DA46" s="9"/>
      <c r="DB46" s="9"/>
      <c r="DC46" s="9"/>
      <c r="DD46" s="9"/>
      <c r="DE46" s="9"/>
      <c r="DF46" s="9"/>
      <c r="DG46" s="9"/>
      <c r="DH46" s="9"/>
      <c r="DI46" s="9"/>
      <c r="DJ46" s="9"/>
      <c r="DK46" s="9"/>
      <c r="DL46" s="9"/>
      <c r="DM46" s="9"/>
      <c r="DN46" s="9"/>
      <c r="DO46" s="9"/>
      <c r="DP46" s="9"/>
      <c r="DQ46" s="9"/>
      <c r="DR46" s="9"/>
      <c r="DS46" s="9"/>
      <c r="DT46" s="9"/>
      <c r="DU46" s="9"/>
    </row>
    <row r="47" spans="1:127" x14ac:dyDescent="0.25">
      <c r="B47" s="35" t="s">
        <v>17</v>
      </c>
      <c r="C47" s="2">
        <v>0</v>
      </c>
      <c r="D47" s="2">
        <v>0</v>
      </c>
      <c r="E47" s="2">
        <v>0</v>
      </c>
      <c r="F47" s="2">
        <v>0</v>
      </c>
      <c r="G47" s="2">
        <v>0</v>
      </c>
      <c r="H47" s="2">
        <v>0</v>
      </c>
      <c r="I47" s="2">
        <v>0</v>
      </c>
      <c r="J47" s="2">
        <v>0</v>
      </c>
      <c r="K47" s="4">
        <v>0</v>
      </c>
      <c r="L47" s="3">
        <v>0</v>
      </c>
      <c r="M47" s="3">
        <v>2</v>
      </c>
      <c r="N47" s="3">
        <v>4</v>
      </c>
      <c r="O47" s="3">
        <v>0</v>
      </c>
      <c r="P47" s="3">
        <v>0</v>
      </c>
      <c r="Q47" s="3">
        <v>0</v>
      </c>
      <c r="R47" s="3">
        <v>0</v>
      </c>
      <c r="S47" s="35">
        <v>6</v>
      </c>
      <c r="V47" s="35">
        <v>32</v>
      </c>
      <c r="W47" s="3">
        <f>N36</f>
        <v>0</v>
      </c>
      <c r="X47" s="3">
        <f>N37</f>
        <v>0</v>
      </c>
      <c r="Y47" s="35">
        <f>N38</f>
        <v>3</v>
      </c>
      <c r="Z47" s="35">
        <f>N39</f>
        <v>0</v>
      </c>
      <c r="AA47" s="35">
        <f>N40</f>
        <v>0</v>
      </c>
      <c r="AB47" s="35">
        <f>N41</f>
        <v>0</v>
      </c>
      <c r="AC47" s="35">
        <f>N42</f>
        <v>6</v>
      </c>
      <c r="AD47" s="35">
        <f>N43</f>
        <v>6</v>
      </c>
      <c r="AE47" s="3">
        <f>N44</f>
        <v>0</v>
      </c>
      <c r="AF47" s="3">
        <f>N45</f>
        <v>0</v>
      </c>
      <c r="AG47" s="2">
        <f>N46</f>
        <v>0</v>
      </c>
      <c r="AH47" s="3">
        <f>N47</f>
        <v>4</v>
      </c>
      <c r="AI47" s="3">
        <f>N48</f>
        <v>0</v>
      </c>
      <c r="AJ47" s="3">
        <f>N49</f>
        <v>0</v>
      </c>
      <c r="AK47" s="3">
        <f>N50</f>
        <v>0</v>
      </c>
      <c r="AL47" s="3">
        <f>N51</f>
        <v>0</v>
      </c>
      <c r="AM47" s="3">
        <f>N52</f>
        <v>0</v>
      </c>
      <c r="AN47" s="3">
        <f>N53</f>
        <v>0</v>
      </c>
      <c r="AO47" s="3">
        <f>N54</f>
        <v>6</v>
      </c>
      <c r="AP47" s="3">
        <f>N55</f>
        <v>0</v>
      </c>
      <c r="AQ47" s="3">
        <f>N56</f>
        <v>0</v>
      </c>
      <c r="AR47" s="3">
        <f>N57</f>
        <v>0</v>
      </c>
      <c r="AS47" s="3">
        <f>N58</f>
        <v>0</v>
      </c>
      <c r="AT47" s="3">
        <f>N59</f>
        <v>0</v>
      </c>
      <c r="AU47" s="7"/>
      <c r="AV47" s="35">
        <v>32</v>
      </c>
      <c r="AW47" s="26">
        <f t="shared" ref="AW47" si="634">PRODUCT(W47*100*1/W52)</f>
        <v>0</v>
      </c>
      <c r="AX47" s="26">
        <f t="shared" ref="AX47" si="635">PRODUCT(X47*100*1/X52)</f>
        <v>0</v>
      </c>
      <c r="AY47" s="23">
        <f t="shared" ref="AY47" si="636">PRODUCT(Y47*100*1/Y52)</f>
        <v>50</v>
      </c>
      <c r="AZ47" s="23">
        <f t="shared" ref="AZ47" si="637">PRODUCT(Z47*100*1/Z52)</f>
        <v>0</v>
      </c>
      <c r="BA47" s="23">
        <f t="shared" ref="BA47" si="638">PRODUCT(AA47*100*1/AA52)</f>
        <v>0</v>
      </c>
      <c r="BB47" s="23">
        <f t="shared" ref="BB47" si="639">PRODUCT(AB47*100*1/AB52)</f>
        <v>0</v>
      </c>
      <c r="BC47" s="23">
        <f t="shared" ref="BC47" si="640">PRODUCT(AC47*100*1/AC52)</f>
        <v>100</v>
      </c>
      <c r="BD47" s="23">
        <f t="shared" ref="BD47" si="641">PRODUCT(AD47*100*1/AD52)</f>
        <v>100</v>
      </c>
      <c r="BE47" s="26">
        <f t="shared" ref="BE47" si="642">PRODUCT(AE47*100*1/AE52)</f>
        <v>0</v>
      </c>
      <c r="BF47" s="26">
        <f t="shared" ref="BF47" si="643">PRODUCT(AF47*100*1/AF52)</f>
        <v>0</v>
      </c>
      <c r="BG47" s="24">
        <f t="shared" ref="BG47" si="644">PRODUCT(AG47*100*1/AG52)</f>
        <v>0</v>
      </c>
      <c r="BH47" s="26">
        <f t="shared" ref="BH47" si="645">PRODUCT(AH47*100*1/AH52)</f>
        <v>66.666666666666671</v>
      </c>
      <c r="BI47" s="26">
        <f t="shared" ref="BI47" si="646">PRODUCT(AI47*100*1/AI52)</f>
        <v>0</v>
      </c>
      <c r="BJ47" s="26">
        <f t="shared" ref="BJ47" si="647">PRODUCT(AJ47*100*1/AJ52)</f>
        <v>0</v>
      </c>
      <c r="BK47" s="26">
        <f t="shared" ref="BK47" si="648">PRODUCT(AK47*100*1/AK52)</f>
        <v>0</v>
      </c>
      <c r="BL47" s="26">
        <f t="shared" ref="BL47" si="649">PRODUCT(AL47*100*1/AL52)</f>
        <v>0</v>
      </c>
      <c r="BM47" s="26">
        <f t="shared" ref="BM47" si="650">PRODUCT(AM47*100*1/AM52)</f>
        <v>0</v>
      </c>
      <c r="BN47" s="26">
        <f t="shared" ref="BN47" si="651">PRODUCT(AN47*100*1/AN52)</f>
        <v>0</v>
      </c>
      <c r="BO47" s="26">
        <f t="shared" ref="BO47" si="652">PRODUCT(AO47*100*1/AO52)</f>
        <v>100</v>
      </c>
      <c r="BP47" s="26">
        <f t="shared" ref="BP47" si="653">PRODUCT(AP47*100*1/AP52)</f>
        <v>0</v>
      </c>
      <c r="BQ47" s="26">
        <f t="shared" ref="BQ47" si="654">PRODUCT(AQ47*100*1/AQ52)</f>
        <v>0</v>
      </c>
      <c r="BR47" s="26">
        <f t="shared" ref="BR47" si="655">PRODUCT(AR47*100*1/AR52)</f>
        <v>0</v>
      </c>
      <c r="BS47" s="26">
        <f t="shared" ref="BS47" si="656">PRODUCT(AS47*100*1/AS52)</f>
        <v>0</v>
      </c>
      <c r="BT47" s="26">
        <f t="shared" ref="BT47" si="657">PRODUCT(AT47*100*1/AT52)</f>
        <v>0</v>
      </c>
      <c r="BU47" s="35"/>
      <c r="BV47" s="35">
        <v>32</v>
      </c>
      <c r="BW47" s="26">
        <f t="shared" ref="BW47" si="658">AW36+AW37+AW38+AW39+AW40+AW41+AW42+AW43+AW44+AW45+AW46+AW47</f>
        <v>100</v>
      </c>
      <c r="BX47" s="26">
        <f t="shared" ref="BX47" si="659">AX36+AX37+AX38+AX39+AX40+AX41+AX42+AX43+AX44+AX45+AX46+AX47</f>
        <v>100</v>
      </c>
      <c r="BY47" s="23">
        <f t="shared" ref="BY47" si="660">AY36+AY37+AY38+AY39+AY40+AY41+AY42+AY43+AY44+AY45+AY46+AY47</f>
        <v>50</v>
      </c>
      <c r="BZ47" s="23">
        <f t="shared" ref="BZ47" si="661">AZ36+AZ37+AZ38+AZ39+AZ40+AZ41+AZ42+AZ43+AZ44+AZ45+AZ46+AZ47</f>
        <v>0</v>
      </c>
      <c r="CA47" s="23">
        <f t="shared" ref="CA47" si="662">BA36+BA37+BA38+BA39+BA40+BA41+BA42+BA43+BA44+BA45+BA46+BA47</f>
        <v>100</v>
      </c>
      <c r="CB47" s="23">
        <f t="shared" ref="CB47" si="663">BB36+BB37+BB38+BB39+BB40+BB41+BB42+BB43+BB44+BB45+BB46+BB47</f>
        <v>0</v>
      </c>
      <c r="CC47" s="23">
        <f t="shared" ref="CC47" si="664">BC36+BC37+BC38+BC39+BC40+BC41+BC42+BC43+BC44+BC45+BC46+BC47</f>
        <v>100</v>
      </c>
      <c r="CD47" s="23">
        <f t="shared" ref="CD47" si="665">BD36+BD37+BD38+BD39+BD40+BD41+BD42+BD43+BD44+BD45+BD46+BD47</f>
        <v>100</v>
      </c>
      <c r="CE47" s="26">
        <f t="shared" ref="CE47" si="666">BE36+BE37+BE38+BE39+BE40+BE41+BE42+BE43+BE44+BE45+BE46+BE47</f>
        <v>100</v>
      </c>
      <c r="CF47" s="26">
        <f t="shared" ref="CF47" si="667">BF36+BF37+BF38+BF39+BF40+BF41+BF42+BF43+BF44+BF45+BF46+BF47</f>
        <v>100</v>
      </c>
      <c r="CG47" s="24">
        <f t="shared" ref="CG47" si="668">BG36+BG37+BG38+BG39+BG40+BG41+BG42+BG43+BG44+BG45+BG46+BG47</f>
        <v>100</v>
      </c>
      <c r="CH47" s="26">
        <f t="shared" ref="CH47" si="669">BH36+BH37+BH38+BH39+BH40+BH41+BH42+BH43+BH44+BH45+BH46+BH47</f>
        <v>100</v>
      </c>
      <c r="CI47" s="26">
        <f t="shared" ref="CI47" si="670">BI36+BI37+BI38+BI39+BI40+BI41+BI42+BI43+BI44+BI45+BI46+BI47</f>
        <v>100</v>
      </c>
      <c r="CJ47" s="26">
        <f t="shared" ref="CJ47" si="671">BJ36+BJ37+BJ38+BJ39+BJ40+BJ41+BJ42+BJ43+BJ44+BJ45+BJ46+BJ47</f>
        <v>100</v>
      </c>
      <c r="CK47" s="26">
        <f t="shared" ref="CK47" si="672">BK36+BK37+BK38+BK39+BK40+BK41+BK42+BK43+BK44+BK45+BK46+BK47</f>
        <v>100</v>
      </c>
      <c r="CL47" s="26">
        <f t="shared" ref="CL47" si="673">BL36+BL37+BL38+BL39+BL40+BL41+BL42+BL43+BL44+BL45+BL46+BL47</f>
        <v>100</v>
      </c>
      <c r="CM47" s="26">
        <f t="shared" ref="CM47" si="674">BM36+BM37+BM38+BM39+BM40+BM41+BM42+BM43+BM44+BM45+BM46+BM47</f>
        <v>100</v>
      </c>
      <c r="CN47" s="26">
        <f t="shared" ref="CN47" si="675">BN36+BN37+BN38+BN39+BN40+BN41+BN42+BN43+BN44+BN45+BN46+BN47</f>
        <v>100</v>
      </c>
      <c r="CO47" s="26">
        <f t="shared" ref="CO47" si="676">BO36+BO37+BO38+BO39+BO40+BO41+BO42+BO43+BO44+BO45+BO46+BO47</f>
        <v>100</v>
      </c>
      <c r="CP47" s="26">
        <f t="shared" ref="CP47" si="677">BP36+BP37+BP38+BP39+BP40+BP41+BP42+BP43+BP44+BP45+BP46+BP47</f>
        <v>100.00000000000001</v>
      </c>
      <c r="CQ47" s="26">
        <f t="shared" ref="CQ47" si="678">BQ36+BQ37+BQ38+BQ39+BQ40+BQ41+BQ42+BQ43+BQ44+BQ45+BQ46+BQ47</f>
        <v>100</v>
      </c>
      <c r="CR47" s="26">
        <f t="shared" ref="CR47" si="679">BR36+BR37+BR38+BR39+BR40+BR41+BR42+BR43+BR44+BR45+BR46+BR47</f>
        <v>100</v>
      </c>
      <c r="CS47" s="26">
        <f t="shared" ref="CS47" si="680">BS36+BS37+BS38+BS39+BS40+BS41+BS42+BS43+BS44+BS45+BS46+BS47</f>
        <v>100.00000000000001</v>
      </c>
      <c r="CT47" s="26">
        <f t="shared" ref="CT47" si="681">BT36+BT37+BT38+BT39+BT40+BT41+BT42+BT43+BT44+BT45+BT46+BT47</f>
        <v>100.00000000000001</v>
      </c>
      <c r="CW47" s="9"/>
      <c r="CX47" s="9"/>
      <c r="CY47" s="9"/>
      <c r="CZ47" s="9"/>
      <c r="DA47" s="9"/>
      <c r="DB47" s="9"/>
      <c r="DC47" s="9"/>
      <c r="DD47" s="9"/>
      <c r="DE47" s="9"/>
      <c r="DF47" s="9"/>
      <c r="DG47" s="9"/>
      <c r="DH47" s="9"/>
      <c r="DI47" s="9"/>
      <c r="DJ47" s="9"/>
      <c r="DK47" s="9"/>
      <c r="DL47" s="9"/>
      <c r="DM47" s="9"/>
      <c r="DN47" s="9"/>
      <c r="DO47" s="9"/>
      <c r="DP47" s="9"/>
      <c r="DQ47" s="9"/>
      <c r="DR47" s="9"/>
      <c r="DS47" s="9"/>
      <c r="DT47" s="9"/>
      <c r="DU47" s="9"/>
    </row>
    <row r="48" spans="1:127" x14ac:dyDescent="0.25">
      <c r="B48" s="35" t="s">
        <v>18</v>
      </c>
      <c r="C48" s="2">
        <v>0</v>
      </c>
      <c r="D48" s="2">
        <v>0</v>
      </c>
      <c r="E48" s="2">
        <v>0</v>
      </c>
      <c r="F48" s="2">
        <v>0</v>
      </c>
      <c r="G48" s="2">
        <v>0</v>
      </c>
      <c r="H48" s="2">
        <v>0</v>
      </c>
      <c r="I48" s="2">
        <v>0</v>
      </c>
      <c r="J48" s="3">
        <v>0</v>
      </c>
      <c r="K48" s="3">
        <v>0</v>
      </c>
      <c r="L48" s="3">
        <v>6</v>
      </c>
      <c r="M48" s="3">
        <v>0</v>
      </c>
      <c r="N48" s="3">
        <v>0</v>
      </c>
      <c r="O48" s="3">
        <v>0</v>
      </c>
      <c r="P48" s="3">
        <v>0</v>
      </c>
      <c r="Q48" s="3">
        <v>0</v>
      </c>
      <c r="R48" s="3">
        <v>0</v>
      </c>
      <c r="S48" s="35">
        <v>6</v>
      </c>
      <c r="V48" s="35">
        <v>64</v>
      </c>
      <c r="W48" s="3">
        <f>O36</f>
        <v>0</v>
      </c>
      <c r="X48" s="3">
        <f>O37</f>
        <v>0</v>
      </c>
      <c r="Y48" s="35">
        <f>O38</f>
        <v>3</v>
      </c>
      <c r="Z48" s="35">
        <f>O39</f>
        <v>0</v>
      </c>
      <c r="AA48" s="35">
        <f>O40</f>
        <v>0</v>
      </c>
      <c r="AB48" s="35">
        <f>O41</f>
        <v>6</v>
      </c>
      <c r="AC48" s="35">
        <f>O42</f>
        <v>0</v>
      </c>
      <c r="AD48" s="35">
        <f>O43</f>
        <v>0</v>
      </c>
      <c r="AE48" s="3">
        <f>O44</f>
        <v>0</v>
      </c>
      <c r="AF48" s="3">
        <f>O45</f>
        <v>0</v>
      </c>
      <c r="AG48" s="3">
        <f>O46</f>
        <v>0</v>
      </c>
      <c r="AH48" s="3">
        <f>O47</f>
        <v>0</v>
      </c>
      <c r="AI48" s="3">
        <f>O48</f>
        <v>0</v>
      </c>
      <c r="AJ48" s="3">
        <f>O49</f>
        <v>0</v>
      </c>
      <c r="AK48" s="3">
        <f>O50</f>
        <v>0</v>
      </c>
      <c r="AL48" s="3">
        <f>O51</f>
        <v>0</v>
      </c>
      <c r="AM48" s="3">
        <f>O52</f>
        <v>0</v>
      </c>
      <c r="AN48" s="3">
        <f>O53</f>
        <v>0</v>
      </c>
      <c r="AO48" s="3">
        <f>O54</f>
        <v>0</v>
      </c>
      <c r="AP48" s="3">
        <f>O55</f>
        <v>0</v>
      </c>
      <c r="AQ48" s="3">
        <f>O56</f>
        <v>0</v>
      </c>
      <c r="AR48" s="3">
        <f>O57</f>
        <v>0</v>
      </c>
      <c r="AS48" s="3">
        <f>O58</f>
        <v>0</v>
      </c>
      <c r="AT48" s="3">
        <f>O59</f>
        <v>0</v>
      </c>
      <c r="AU48" s="7"/>
      <c r="AV48" s="35">
        <v>64</v>
      </c>
      <c r="AW48" s="26">
        <f t="shared" ref="AW48" si="682">PRODUCT(W48*100*1/W52)</f>
        <v>0</v>
      </c>
      <c r="AX48" s="26">
        <f t="shared" ref="AX48" si="683">PRODUCT(X48*100*1/X52)</f>
        <v>0</v>
      </c>
      <c r="AY48" s="23">
        <f t="shared" ref="AY48" si="684">PRODUCT(Y48*100*1/Y52)</f>
        <v>50</v>
      </c>
      <c r="AZ48" s="23">
        <f t="shared" ref="AZ48" si="685">PRODUCT(Z48*100*1/Z52)</f>
        <v>0</v>
      </c>
      <c r="BA48" s="23">
        <f t="shared" ref="BA48" si="686">PRODUCT(AA48*100*1/AA52)</f>
        <v>0</v>
      </c>
      <c r="BB48" s="23">
        <f t="shared" ref="BB48" si="687">PRODUCT(AB48*100*1/AB52)</f>
        <v>100</v>
      </c>
      <c r="BC48" s="23">
        <f t="shared" ref="BC48" si="688">PRODUCT(AC48*100*1/AC52)</f>
        <v>0</v>
      </c>
      <c r="BD48" s="23">
        <f t="shared" ref="BD48" si="689">PRODUCT(AD48*100*1/AD52)</f>
        <v>0</v>
      </c>
      <c r="BE48" s="26">
        <f t="shared" ref="BE48" si="690">PRODUCT(AE48*100*1/AE52)</f>
        <v>0</v>
      </c>
      <c r="BF48" s="26">
        <f t="shared" ref="BF48" si="691">PRODUCT(AF48*100*1/AF52)</f>
        <v>0</v>
      </c>
      <c r="BG48" s="26">
        <f t="shared" ref="BG48" si="692">PRODUCT(AG48*100*1/AG52)</f>
        <v>0</v>
      </c>
      <c r="BH48" s="26">
        <f t="shared" ref="BH48" si="693">PRODUCT(AH48*100*1/AH52)</f>
        <v>0</v>
      </c>
      <c r="BI48" s="26">
        <f t="shared" ref="BI48" si="694">PRODUCT(AI48*100*1/AI52)</f>
        <v>0</v>
      </c>
      <c r="BJ48" s="26">
        <f t="shared" ref="BJ48" si="695">PRODUCT(AJ48*100*1/AJ52)</f>
        <v>0</v>
      </c>
      <c r="BK48" s="26">
        <f t="shared" ref="BK48" si="696">PRODUCT(AK48*100*1/AK52)</f>
        <v>0</v>
      </c>
      <c r="BL48" s="26">
        <f t="shared" ref="BL48" si="697">PRODUCT(AL48*100*1/AL52)</f>
        <v>0</v>
      </c>
      <c r="BM48" s="26">
        <f t="shared" ref="BM48" si="698">PRODUCT(AM48*100*1/AM52)</f>
        <v>0</v>
      </c>
      <c r="BN48" s="26">
        <f t="shared" ref="BN48" si="699">PRODUCT(AN48*100*1/AN52)</f>
        <v>0</v>
      </c>
      <c r="BO48" s="26">
        <f t="shared" ref="BO48" si="700">PRODUCT(AO48*100*1/AO52)</f>
        <v>0</v>
      </c>
      <c r="BP48" s="26">
        <f t="shared" ref="BP48" si="701">PRODUCT(AP48*100*1/AP52)</f>
        <v>0</v>
      </c>
      <c r="BQ48" s="26">
        <f t="shared" ref="BQ48" si="702">PRODUCT(AQ48*100*1/AQ52)</f>
        <v>0</v>
      </c>
      <c r="BR48" s="26">
        <f t="shared" ref="BR48" si="703">PRODUCT(AR48*100*1/AR52)</f>
        <v>0</v>
      </c>
      <c r="BS48" s="26">
        <f t="shared" ref="BS48" si="704">PRODUCT(AS48*100*1/AS52)</f>
        <v>0</v>
      </c>
      <c r="BT48" s="26">
        <f t="shared" ref="BT48" si="705">PRODUCT(AT48*100*1/AT52)</f>
        <v>0</v>
      </c>
      <c r="BU48" s="35"/>
      <c r="BV48" s="35">
        <v>64</v>
      </c>
      <c r="BW48" s="26">
        <f t="shared" ref="BW48" si="706">AW36+AW37+AW38+AW39+AW40+AW41+AW42+AW43+AW44+AW45+AW46+AW47+AW48</f>
        <v>100</v>
      </c>
      <c r="BX48" s="26">
        <f t="shared" ref="BX48" si="707">AX36+AX37+AX38+AX39+AX40+AX41+AX42+AX43+AX44+AX45+AX46+AX47+AX48</f>
        <v>100</v>
      </c>
      <c r="BY48" s="23">
        <f t="shared" ref="BY48" si="708">AY36+AY37+AY38+AY39+AY40+AY41+AY42+AY43+AY44+AY45+AY46+AY47+AY48</f>
        <v>100</v>
      </c>
      <c r="BZ48" s="23">
        <f t="shared" ref="BZ48" si="709">AZ36+AZ37+AZ38+AZ39+AZ40+AZ41+AZ42+AZ43+AZ44+AZ45+AZ46+AZ47+AZ48</f>
        <v>0</v>
      </c>
      <c r="CA48" s="23">
        <f t="shared" ref="CA48" si="710">BA36+BA37+BA38+BA39+BA40+BA41+BA42+BA43+BA44+BA45+BA46+BA47+BA48</f>
        <v>100</v>
      </c>
      <c r="CB48" s="23">
        <f t="shared" ref="CB48" si="711">BB36+BB37+BB38+BB39+BB40+BB41+BB42+BB43+BB44+BB45+BB46+BB47+BB48</f>
        <v>100</v>
      </c>
      <c r="CC48" s="23">
        <f t="shared" ref="CC48" si="712">BC36+BC37+BC38+BC39+BC40+BC41+BC42+BC43+BC44+BC45+BC46+BC47+BC48</f>
        <v>100</v>
      </c>
      <c r="CD48" s="23">
        <f t="shared" ref="CD48" si="713">BD36+BD37+BD38+BD39+BD40+BD41+BD42+BD43+BD44+BD45+BD46+BD47+BD48</f>
        <v>100</v>
      </c>
      <c r="CE48" s="26">
        <f t="shared" ref="CE48" si="714">BE36+BE37+BE38+BE39+BE40+BE41+BE42+BE43+BE44+BE45+BE46+BE47+BE48</f>
        <v>100</v>
      </c>
      <c r="CF48" s="26">
        <f t="shared" ref="CF48" si="715">BF36+BF37+BF38+BF39+BF40+BF41+BF42+BF43+BF44+BF45+BF46+BF47+BF48</f>
        <v>100</v>
      </c>
      <c r="CG48" s="26">
        <f t="shared" ref="CG48" si="716">BG36+BG37+BG38+BG39+BG40+BG41+BG42+BG43+BG44+BG45+BG46+BG47+BG48</f>
        <v>100</v>
      </c>
      <c r="CH48" s="26">
        <f t="shared" ref="CH48" si="717">BH36+BH37+BH38+BH39+BH40+BH41+BH42+BH43+BH44+BH45+BH46+BH47+BH48</f>
        <v>100</v>
      </c>
      <c r="CI48" s="26">
        <f t="shared" ref="CI48" si="718">BI36+BI37+BI38+BI39+BI40+BI41+BI42+BI43+BI44+BI45+BI46+BI47+BI48</f>
        <v>100</v>
      </c>
      <c r="CJ48" s="26">
        <f t="shared" ref="CJ48" si="719">BJ36+BJ37+BJ38+BJ39+BJ40+BJ41+BJ42+BJ43+BJ44+BJ45+BJ46+BJ47+BJ48</f>
        <v>100</v>
      </c>
      <c r="CK48" s="26">
        <f t="shared" ref="CK48" si="720">BK36+BK37+BK38+BK39+BK40+BK41+BK42+BK43+BK44+BK45+BK46+BK47+BK48</f>
        <v>100</v>
      </c>
      <c r="CL48" s="26">
        <f t="shared" ref="CL48" si="721">BL36+BL37+BL38+BL39+BL40+BL41+BL42+BL43+BL44+BL45+BL46+BL47+BL48</f>
        <v>100</v>
      </c>
      <c r="CM48" s="26">
        <f t="shared" ref="CM48" si="722">BM36+BM37+BM38+BM39+BM40+BM41+BM42+BM43+BM44+BM45+BM46+BM47+BM48</f>
        <v>100</v>
      </c>
      <c r="CN48" s="26">
        <f t="shared" ref="CN48" si="723">BN36+BN37+BN38+BN39+BN40+BN41+BN42+BN43+BN44+BN45+BN46+BN47+BN48</f>
        <v>100</v>
      </c>
      <c r="CO48" s="26">
        <f t="shared" ref="CO48" si="724">BO36+BO37+BO38+BO39+BO40+BO41+BO42+BO43+BO44+BO45+BO46+BO47+BO48</f>
        <v>100</v>
      </c>
      <c r="CP48" s="26">
        <f t="shared" ref="CP48" si="725">BP36+BP37+BP38+BP39+BP40+BP41+BP42+BP43+BP44+BP45+BP46+BP47+BP48</f>
        <v>100.00000000000001</v>
      </c>
      <c r="CQ48" s="26">
        <f t="shared" ref="CQ48" si="726">BQ36+BQ37+BQ38+BQ39+BQ40+BQ41+BQ42+BQ43+BQ44+BQ45+BQ46+BQ47+BQ48</f>
        <v>100</v>
      </c>
      <c r="CR48" s="26">
        <f t="shared" ref="CR48" si="727">BR36+BR37+BR38+BR39+BR40+BR41+BR42+BR43+BR44+BR45+BR46+BR47+BR48</f>
        <v>100</v>
      </c>
      <c r="CS48" s="26">
        <f t="shared" ref="CS48" si="728">BS36+BS37+BS38+BS39+BS40+BS41+BS42+BS43+BS44+BS45+BS46+BS47+BS48</f>
        <v>100.00000000000001</v>
      </c>
      <c r="CT48" s="26">
        <f t="shared" ref="CT48" si="729">BT36+BT37+BT38+BT39+BT40+BT41+BT42+BT43+BT44+BT45+BT46+BT47+BT48</f>
        <v>100.00000000000001</v>
      </c>
      <c r="CW48" s="9"/>
      <c r="CX48" s="9"/>
      <c r="CY48" s="9"/>
      <c r="CZ48" s="9"/>
      <c r="DA48" s="9"/>
      <c r="DB48" s="9"/>
      <c r="DC48" s="9"/>
      <c r="DD48" s="9"/>
      <c r="DE48" s="9"/>
      <c r="DF48" s="9"/>
      <c r="DG48" s="9"/>
      <c r="DH48" s="9"/>
      <c r="DI48" s="9"/>
      <c r="DJ48" s="9"/>
      <c r="DK48" s="9"/>
      <c r="DL48" s="9"/>
      <c r="DM48" s="9"/>
      <c r="DN48" s="9"/>
      <c r="DO48" s="9"/>
      <c r="DP48" s="9"/>
      <c r="DQ48" s="9"/>
      <c r="DR48" s="9"/>
      <c r="DS48" s="9"/>
      <c r="DT48" s="9"/>
      <c r="DU48" s="9"/>
    </row>
    <row r="49" spans="2:125" x14ac:dyDescent="0.25">
      <c r="B49" s="35" t="s">
        <v>19</v>
      </c>
      <c r="C49" s="2">
        <v>0</v>
      </c>
      <c r="D49" s="2">
        <v>0</v>
      </c>
      <c r="E49" s="2">
        <v>0</v>
      </c>
      <c r="F49" s="2">
        <v>0</v>
      </c>
      <c r="G49" s="2">
        <v>0</v>
      </c>
      <c r="H49" s="2">
        <v>0</v>
      </c>
      <c r="I49" s="2">
        <v>0</v>
      </c>
      <c r="J49" s="3">
        <v>0</v>
      </c>
      <c r="K49" s="3">
        <v>1</v>
      </c>
      <c r="L49" s="3">
        <v>1</v>
      </c>
      <c r="M49" s="3">
        <v>4</v>
      </c>
      <c r="N49" s="3">
        <v>0</v>
      </c>
      <c r="O49" s="3">
        <v>0</v>
      </c>
      <c r="P49" s="3">
        <v>0</v>
      </c>
      <c r="Q49" s="3">
        <v>0</v>
      </c>
      <c r="R49" s="3">
        <v>0</v>
      </c>
      <c r="S49" s="35">
        <v>6</v>
      </c>
      <c r="V49" s="35">
        <v>128</v>
      </c>
      <c r="W49" s="3">
        <f>P36</f>
        <v>0</v>
      </c>
      <c r="X49" s="3">
        <f>P37</f>
        <v>0</v>
      </c>
      <c r="Y49" s="35">
        <f>P38</f>
        <v>0</v>
      </c>
      <c r="Z49" s="35">
        <f>P39</f>
        <v>6</v>
      </c>
      <c r="AA49" s="35">
        <f>P40</f>
        <v>0</v>
      </c>
      <c r="AB49" s="35">
        <f>P41</f>
        <v>0</v>
      </c>
      <c r="AC49" s="35">
        <f>P42</f>
        <v>0</v>
      </c>
      <c r="AD49" s="35">
        <f>P43</f>
        <v>0</v>
      </c>
      <c r="AE49" s="3">
        <f>P44</f>
        <v>0</v>
      </c>
      <c r="AF49" s="3">
        <f>P45</f>
        <v>0</v>
      </c>
      <c r="AG49" s="3">
        <f>P46</f>
        <v>0</v>
      </c>
      <c r="AH49" s="3">
        <f>P47</f>
        <v>0</v>
      </c>
      <c r="AI49" s="3">
        <f>P48</f>
        <v>0</v>
      </c>
      <c r="AJ49" s="3">
        <f>P49</f>
        <v>0</v>
      </c>
      <c r="AK49" s="3">
        <f>P50</f>
        <v>0</v>
      </c>
      <c r="AL49" s="3">
        <f>P51</f>
        <v>0</v>
      </c>
      <c r="AM49" s="3">
        <f>P52</f>
        <v>0</v>
      </c>
      <c r="AN49" s="3">
        <f>P53</f>
        <v>0</v>
      </c>
      <c r="AO49" s="3">
        <f>P54</f>
        <v>0</v>
      </c>
      <c r="AP49" s="3">
        <f>P55</f>
        <v>0</v>
      </c>
      <c r="AQ49" s="3">
        <f>P56</f>
        <v>0</v>
      </c>
      <c r="AR49" s="3">
        <f>P57</f>
        <v>0</v>
      </c>
      <c r="AS49" s="3">
        <f>P58</f>
        <v>0</v>
      </c>
      <c r="AT49" s="3">
        <f>P59</f>
        <v>0</v>
      </c>
      <c r="AU49" s="7"/>
      <c r="AV49" s="35">
        <v>128</v>
      </c>
      <c r="AW49" s="26">
        <f t="shared" ref="AW49" si="730">PRODUCT(W49*100*1/W52)</f>
        <v>0</v>
      </c>
      <c r="AX49" s="26">
        <f t="shared" ref="AX49" si="731">PRODUCT(X49*100*1/X52)</f>
        <v>0</v>
      </c>
      <c r="AY49" s="23">
        <f t="shared" ref="AY49" si="732">PRODUCT(Y49*100*1/Y52)</f>
        <v>0</v>
      </c>
      <c r="AZ49" s="23">
        <f t="shared" ref="AZ49" si="733">PRODUCT(Z49*100*1/Z52)</f>
        <v>100</v>
      </c>
      <c r="BA49" s="23">
        <f t="shared" ref="BA49" si="734">PRODUCT(AA49*100*1/AA52)</f>
        <v>0</v>
      </c>
      <c r="BB49" s="23">
        <f t="shared" ref="BB49" si="735">PRODUCT(AB49*100*1/AB52)</f>
        <v>0</v>
      </c>
      <c r="BC49" s="23">
        <f t="shared" ref="BC49" si="736">PRODUCT(AC49*100*1/AC52)</f>
        <v>0</v>
      </c>
      <c r="BD49" s="23">
        <f t="shared" ref="BD49" si="737">PRODUCT(AD49*100*1/AD52)</f>
        <v>0</v>
      </c>
      <c r="BE49" s="26">
        <f t="shared" ref="BE49" si="738">PRODUCT(AE49*100*1/AE52)</f>
        <v>0</v>
      </c>
      <c r="BF49" s="26">
        <f t="shared" ref="BF49" si="739">PRODUCT(AF49*100*1/AF52)</f>
        <v>0</v>
      </c>
      <c r="BG49" s="26">
        <f t="shared" ref="BG49" si="740">PRODUCT(AG49*100*1/AG52)</f>
        <v>0</v>
      </c>
      <c r="BH49" s="26">
        <f t="shared" ref="BH49" si="741">PRODUCT(AH49*100*1/AH52)</f>
        <v>0</v>
      </c>
      <c r="BI49" s="26">
        <f t="shared" ref="BI49" si="742">PRODUCT(AI49*100*1/AI52)</f>
        <v>0</v>
      </c>
      <c r="BJ49" s="26">
        <f t="shared" ref="BJ49" si="743">PRODUCT(AJ49*100*1/AJ52)</f>
        <v>0</v>
      </c>
      <c r="BK49" s="26">
        <f t="shared" ref="BK49" si="744">PRODUCT(AK49*100*1/AK52)</f>
        <v>0</v>
      </c>
      <c r="BL49" s="26">
        <f t="shared" ref="BL49" si="745">PRODUCT(AL49*100*1/AL52)</f>
        <v>0</v>
      </c>
      <c r="BM49" s="26">
        <f t="shared" ref="BM49" si="746">PRODUCT(AM49*100*1/AM52)</f>
        <v>0</v>
      </c>
      <c r="BN49" s="26">
        <f t="shared" ref="BN49" si="747">PRODUCT(AN49*100*1/AN52)</f>
        <v>0</v>
      </c>
      <c r="BO49" s="26">
        <f t="shared" ref="BO49" si="748">PRODUCT(AO49*100*1/AO52)</f>
        <v>0</v>
      </c>
      <c r="BP49" s="26">
        <f t="shared" ref="BP49" si="749">PRODUCT(AP49*100*1/AP52)</f>
        <v>0</v>
      </c>
      <c r="BQ49" s="26">
        <f t="shared" ref="BQ49" si="750">PRODUCT(AQ49*100*1/AQ52)</f>
        <v>0</v>
      </c>
      <c r="BR49" s="26">
        <f t="shared" ref="BR49" si="751">PRODUCT(AR49*100*1/AR52)</f>
        <v>0</v>
      </c>
      <c r="BS49" s="26">
        <f t="shared" ref="BS49" si="752">PRODUCT(AS49*100*1/AS52)</f>
        <v>0</v>
      </c>
      <c r="BT49" s="26">
        <f t="shared" ref="BT49" si="753">PRODUCT(AT49*100*1/AT52)</f>
        <v>0</v>
      </c>
      <c r="BU49" s="35"/>
      <c r="BV49" s="35">
        <v>128</v>
      </c>
      <c r="BW49" s="26">
        <f t="shared" ref="BW49" si="754">AW36+AW37+AW38+AW39+AW40+AW41+AW42+AW43+AW44+AW45+AW46+AW47+AW48+AW49</f>
        <v>100</v>
      </c>
      <c r="BX49" s="26">
        <f t="shared" ref="BX49" si="755">AX36+AX37+AX38+AX39+AX40+AX41+AX42+AX43+AX44+AX45+AX46+AX47+AX48+AX49</f>
        <v>100</v>
      </c>
      <c r="BY49" s="23">
        <f t="shared" ref="BY49" si="756">AY36+AY37+AY38+AY39+AY40+AY41+AY42+AY43+AY44+AY45+AY46+AY47+AY48+AY49</f>
        <v>100</v>
      </c>
      <c r="BZ49" s="23">
        <f t="shared" ref="BZ49" si="757">AZ36+AZ37+AZ38+AZ39+AZ40+AZ41+AZ42+AZ43+AZ44+AZ45+AZ46+AZ47+AZ48+AZ49</f>
        <v>100</v>
      </c>
      <c r="CA49" s="23">
        <f t="shared" ref="CA49" si="758">BA36+BA37+BA38+BA39+BA40+BA41+BA42+BA43+BA44+BA45+BA46+BA47+BA48+BA49</f>
        <v>100</v>
      </c>
      <c r="CB49" s="23">
        <f t="shared" ref="CB49" si="759">BB36+BB37+BB38+BB39+BB40+BB41+BB42+BB43+BB44+BB45+BB46+BB47+BB48+BB49</f>
        <v>100</v>
      </c>
      <c r="CC49" s="23">
        <f t="shared" ref="CC49" si="760">BC36+BC37+BC38+BC39+BC40+BC41+BC42+BC43+BC44+BC45+BC46+BC47+BC48+BC49</f>
        <v>100</v>
      </c>
      <c r="CD49" s="23">
        <f t="shared" ref="CD49" si="761">BD36+BD37+BD38+BD39+BD40+BD41+BD42+BD43+BD44+BD45+BD46+BD47+BD48+BD49</f>
        <v>100</v>
      </c>
      <c r="CE49" s="26">
        <f t="shared" ref="CE49" si="762">BE36+BE37+BE38+BE39+BE40+BE41+BE42+BE43+BE44+BE45+BE46+BE47+BE48+BE49</f>
        <v>100</v>
      </c>
      <c r="CF49" s="26">
        <f t="shared" ref="CF49" si="763">BF36+BF37+BF38+BF39+BF40+BF41+BF42+BF43+BF44+BF45+BF46+BF47+BF48+BF49</f>
        <v>100</v>
      </c>
      <c r="CG49" s="26">
        <f t="shared" ref="CG49" si="764">BG36+BG37+BG38+BG39+BG40+BG41+BG42+BG43+BG44+BG45+BG46+BG47+BG48+BG49</f>
        <v>100</v>
      </c>
      <c r="CH49" s="26">
        <f t="shared" ref="CH49" si="765">BH36+BH37+BH38+BH39+BH40+BH41+BH42+BH43+BH44+BH45+BH46+BH47+BH48+BH49</f>
        <v>100</v>
      </c>
      <c r="CI49" s="26">
        <f t="shared" ref="CI49" si="766">BI36+BI37+BI38+BI39+BI40+BI41+BI42+BI43+BI44+BI45+BI46+BI47+BI48+BI49</f>
        <v>100</v>
      </c>
      <c r="CJ49" s="26">
        <f t="shared" ref="CJ49" si="767">BJ36+BJ37+BJ38+BJ39+BJ40+BJ41+BJ42+BJ43+BJ44+BJ45+BJ46+BJ47+BJ48+BJ49</f>
        <v>100</v>
      </c>
      <c r="CK49" s="26">
        <f t="shared" ref="CK49" si="768">BK36+BK37+BK38+BK39+BK40+BK41+BK42+BK43+BK44+BK45+BK46+BK47+BK48+BK49</f>
        <v>100</v>
      </c>
      <c r="CL49" s="26">
        <f t="shared" ref="CL49" si="769">BL36+BL37+BL38+BL39+BL40+BL41+BL42+BL43+BL44+BL45+BL46+BL47+BL48+BL49</f>
        <v>100</v>
      </c>
      <c r="CM49" s="26">
        <f t="shared" ref="CM49" si="770">BM36+BM37+BM38+BM39+BM40+BM41+BM42+BM43+BM44+BM45+BM46+BM47+BM48+BM49</f>
        <v>100</v>
      </c>
      <c r="CN49" s="26">
        <f t="shared" ref="CN49" si="771">BN36+BN37+BN38+BN39+BN40+BN41+BN42+BN43+BN44+BN45+BN46+BN47+BN48+BN49</f>
        <v>100</v>
      </c>
      <c r="CO49" s="26">
        <f t="shared" ref="CO49" si="772">BO36+BO37+BO38+BO39+BO40+BO41+BO42+BO43+BO44+BO45+BO46+BO47+BO48+BO49</f>
        <v>100</v>
      </c>
      <c r="CP49" s="26">
        <f t="shared" ref="CP49" si="773">BP36+BP37+BP38+BP39+BP40+BP41+BP42+BP43+BP44+BP45+BP46+BP47+BP48+BP49</f>
        <v>100.00000000000001</v>
      </c>
      <c r="CQ49" s="26">
        <f t="shared" ref="CQ49" si="774">BQ36+BQ37+BQ38+BQ39+BQ40+BQ41+BQ42+BQ43+BQ44+BQ45+BQ46+BQ47+BQ48+BQ49</f>
        <v>100</v>
      </c>
      <c r="CR49" s="26">
        <f t="shared" ref="CR49" si="775">BR36+BR37+BR38+BR39+BR40+BR41+BR42+BR43+BR44+BR45+BR46+BR47+BR48+BR49</f>
        <v>100</v>
      </c>
      <c r="CS49" s="26">
        <f t="shared" ref="CS49" si="776">BS36+BS37+BS38+BS39+BS40+BS41+BS42+BS43+BS44+BS45+BS46+BS47+BS48+BS49</f>
        <v>100.00000000000001</v>
      </c>
      <c r="CT49" s="26">
        <f t="shared" ref="CT49" si="777">BT36+BT37+BT38+BT39+BT40+BT41+BT42+BT43+BT44+BT45+BT46+BT47+BT48+BT49</f>
        <v>100.00000000000001</v>
      </c>
      <c r="CW49" s="9"/>
      <c r="CX49" s="9"/>
      <c r="CY49" s="9"/>
      <c r="CZ49" s="9"/>
      <c r="DA49" s="9"/>
      <c r="DB49" s="9"/>
      <c r="DC49" s="9"/>
      <c r="DD49" s="9"/>
      <c r="DE49" s="9"/>
      <c r="DF49" s="9"/>
      <c r="DG49" s="9"/>
      <c r="DH49" s="9"/>
      <c r="DI49" s="9"/>
      <c r="DJ49" s="9"/>
      <c r="DK49" s="9"/>
      <c r="DL49" s="9"/>
      <c r="DM49" s="9"/>
      <c r="DN49" s="9"/>
      <c r="DO49" s="9"/>
      <c r="DP49" s="9"/>
      <c r="DQ49" s="9"/>
      <c r="DR49" s="9"/>
      <c r="DS49" s="9"/>
      <c r="DT49" s="9"/>
      <c r="DU49" s="9"/>
    </row>
    <row r="50" spans="2:125" x14ac:dyDescent="0.25">
      <c r="B50" s="35" t="s">
        <v>20</v>
      </c>
      <c r="C50" s="2">
        <v>0</v>
      </c>
      <c r="D50" s="2">
        <v>0</v>
      </c>
      <c r="E50" s="2">
        <v>0</v>
      </c>
      <c r="F50" s="2">
        <v>0</v>
      </c>
      <c r="G50" s="2">
        <v>0</v>
      </c>
      <c r="H50" s="3">
        <v>0</v>
      </c>
      <c r="I50" s="3">
        <v>0</v>
      </c>
      <c r="J50" s="3">
        <v>3</v>
      </c>
      <c r="K50" s="3">
        <v>3</v>
      </c>
      <c r="L50" s="3">
        <v>0</v>
      </c>
      <c r="M50" s="3">
        <v>0</v>
      </c>
      <c r="N50" s="3">
        <v>0</v>
      </c>
      <c r="O50" s="3">
        <v>0</v>
      </c>
      <c r="P50" s="3">
        <v>0</v>
      </c>
      <c r="Q50" s="3">
        <v>0</v>
      </c>
      <c r="R50" s="3">
        <v>0</v>
      </c>
      <c r="S50" s="35">
        <v>6</v>
      </c>
      <c r="V50" s="35">
        <v>256</v>
      </c>
      <c r="W50" s="3">
        <f>Q36</f>
        <v>0</v>
      </c>
      <c r="X50" s="3">
        <f>Q37</f>
        <v>0</v>
      </c>
      <c r="Y50" s="35">
        <f>Q38</f>
        <v>0</v>
      </c>
      <c r="Z50" s="35">
        <f>Q39</f>
        <v>0</v>
      </c>
      <c r="AA50" s="35">
        <f>Q40</f>
        <v>0</v>
      </c>
      <c r="AB50" s="35">
        <f>Q41</f>
        <v>0</v>
      </c>
      <c r="AC50" s="35">
        <f>Q42</f>
        <v>0</v>
      </c>
      <c r="AD50" s="35">
        <f>Q43</f>
        <v>0</v>
      </c>
      <c r="AE50" s="3">
        <f>Q44</f>
        <v>0</v>
      </c>
      <c r="AF50" s="3">
        <f>Q45</f>
        <v>0</v>
      </c>
      <c r="AG50" s="3">
        <f>Q46</f>
        <v>0</v>
      </c>
      <c r="AH50" s="3">
        <f>Q47</f>
        <v>0</v>
      </c>
      <c r="AI50" s="3">
        <f>Q48</f>
        <v>0</v>
      </c>
      <c r="AJ50" s="3">
        <f>Q49</f>
        <v>0</v>
      </c>
      <c r="AK50" s="3">
        <f>Q50</f>
        <v>0</v>
      </c>
      <c r="AL50" s="3">
        <f>Q51</f>
        <v>0</v>
      </c>
      <c r="AM50" s="3">
        <f>Q52</f>
        <v>0</v>
      </c>
      <c r="AN50" s="3">
        <f>Q53</f>
        <v>0</v>
      </c>
      <c r="AO50" s="3">
        <f>Q54</f>
        <v>0</v>
      </c>
      <c r="AP50" s="3">
        <f>Q55</f>
        <v>0</v>
      </c>
      <c r="AQ50" s="3">
        <f>Q56</f>
        <v>0</v>
      </c>
      <c r="AR50" s="3">
        <f>Q57</f>
        <v>0</v>
      </c>
      <c r="AS50" s="3">
        <f>Q58</f>
        <v>0</v>
      </c>
      <c r="AT50" s="3">
        <f>Q59</f>
        <v>0</v>
      </c>
      <c r="AU50" s="7"/>
      <c r="AV50" s="35">
        <v>256</v>
      </c>
      <c r="AW50" s="26">
        <f t="shared" ref="AW50" si="778">PRODUCT(W50*100*1/W52)</f>
        <v>0</v>
      </c>
      <c r="AX50" s="26">
        <f t="shared" ref="AX50" si="779">PRODUCT(X50*100*1/X52)</f>
        <v>0</v>
      </c>
      <c r="AY50" s="23">
        <f t="shared" ref="AY50" si="780">PRODUCT(Y50*100*1/Y52)</f>
        <v>0</v>
      </c>
      <c r="AZ50" s="23">
        <f t="shared" ref="AZ50" si="781">PRODUCT(Z50*100*1/Z52)</f>
        <v>0</v>
      </c>
      <c r="BA50" s="23">
        <f t="shared" ref="BA50" si="782">PRODUCT(AA50*100*1/AA52)</f>
        <v>0</v>
      </c>
      <c r="BB50" s="23">
        <f t="shared" ref="BB50" si="783">PRODUCT(AB50*100*1/AB52)</f>
        <v>0</v>
      </c>
      <c r="BC50" s="23">
        <f t="shared" ref="BC50" si="784">PRODUCT(AC50*100*1/AC52)</f>
        <v>0</v>
      </c>
      <c r="BD50" s="23">
        <f t="shared" ref="BD50" si="785">PRODUCT(AD50*100*1/AD52)</f>
        <v>0</v>
      </c>
      <c r="BE50" s="26">
        <f t="shared" ref="BE50" si="786">PRODUCT(AE50*100*1/AE52)</f>
        <v>0</v>
      </c>
      <c r="BF50" s="26">
        <f t="shared" ref="BF50" si="787">PRODUCT(AF50*100*1/AF52)</f>
        <v>0</v>
      </c>
      <c r="BG50" s="26">
        <f t="shared" ref="BG50" si="788">PRODUCT(AG50*100*1/AG52)</f>
        <v>0</v>
      </c>
      <c r="BH50" s="26">
        <f t="shared" ref="BH50" si="789">PRODUCT(AH50*100*1/AH52)</f>
        <v>0</v>
      </c>
      <c r="BI50" s="26">
        <f t="shared" ref="BI50" si="790">PRODUCT(AI50*100*1/AI52)</f>
        <v>0</v>
      </c>
      <c r="BJ50" s="26">
        <f t="shared" ref="BJ50" si="791">PRODUCT(AJ50*100*1/AJ52)</f>
        <v>0</v>
      </c>
      <c r="BK50" s="26">
        <f t="shared" ref="BK50" si="792">PRODUCT(AK50*100*1/AK52)</f>
        <v>0</v>
      </c>
      <c r="BL50" s="26">
        <f t="shared" ref="BL50" si="793">PRODUCT(AL50*100*1/AL52)</f>
        <v>0</v>
      </c>
      <c r="BM50" s="26">
        <f t="shared" ref="BM50" si="794">PRODUCT(AM50*100*1/AM52)</f>
        <v>0</v>
      </c>
      <c r="BN50" s="26">
        <f t="shared" ref="BN50" si="795">PRODUCT(AN50*100*1/AN52)</f>
        <v>0</v>
      </c>
      <c r="BO50" s="26">
        <f t="shared" ref="BO50" si="796">PRODUCT(AO50*100*1/AO52)</f>
        <v>0</v>
      </c>
      <c r="BP50" s="26">
        <f t="shared" ref="BP50" si="797">PRODUCT(AP50*100*1/AP52)</f>
        <v>0</v>
      </c>
      <c r="BQ50" s="26">
        <f t="shared" ref="BQ50" si="798">PRODUCT(AQ50*100*1/AQ52)</f>
        <v>0</v>
      </c>
      <c r="BR50" s="26">
        <f t="shared" ref="BR50" si="799">PRODUCT(AR50*100*1/AR52)</f>
        <v>0</v>
      </c>
      <c r="BS50" s="26">
        <f t="shared" ref="BS50" si="800">PRODUCT(AS50*100*1/AS52)</f>
        <v>0</v>
      </c>
      <c r="BT50" s="26">
        <f t="shared" ref="BT50" si="801">PRODUCT(AT50*100*1/AT52)</f>
        <v>0</v>
      </c>
      <c r="BU50" s="35"/>
      <c r="BV50" s="35">
        <v>256</v>
      </c>
      <c r="BW50" s="26">
        <f t="shared" ref="BW50" si="802">AW36+AW37+AW38+AW39+AW40+AW41+AW42+AW43+AW44+AW45+AW46+AW47+AW48+AW49+AW50</f>
        <v>100</v>
      </c>
      <c r="BX50" s="26">
        <f t="shared" ref="BX50" si="803">AX36+AX37+AX38+AX39+AX40+AX41+AX42+AX43+AX44+AX45+AX46+AX47+AX48+AX49+AX50</f>
        <v>100</v>
      </c>
      <c r="BY50" s="23">
        <f t="shared" ref="BY50" si="804">AY36+AY37+AY38+AY39+AY40+AY41+AY42+AY43+AY44+AY45+AY46+AY47+AY48+AY49+AY50</f>
        <v>100</v>
      </c>
      <c r="BZ50" s="23">
        <f t="shared" ref="BZ50" si="805">AZ36+AZ37+AZ38+AZ39+AZ40+AZ41+AZ42+AZ43+AZ44+AZ45+AZ46+AZ47+AZ48+AZ49+AZ50</f>
        <v>100</v>
      </c>
      <c r="CA50" s="23">
        <f t="shared" ref="CA50" si="806">BA36+BA37+BA38+BA39+BA40+BA41+BA42+BA43+BA44+BA45+BA46+BA47+BA48+BA49+BA50</f>
        <v>100</v>
      </c>
      <c r="CB50" s="23">
        <f t="shared" ref="CB50" si="807">BB36+BB37+BB38+BB39+BB40+BB41+BB42+BB43+BB44+BB45+BB46+BB47+BB48+BB49+BB50</f>
        <v>100</v>
      </c>
      <c r="CC50" s="23">
        <f t="shared" ref="CC50" si="808">BC36+BC37+BC38+BC39+BC40+BC41+BC42+BC43+BC44+BC45+BC46+BC47+BC48+BC49+BC50</f>
        <v>100</v>
      </c>
      <c r="CD50" s="23">
        <f t="shared" ref="CD50" si="809">BD36+BD37+BD38+BD39+BD40+BD41+BD42+BD43+BD44+BD45+BD46+BD47+BD48+BD49+BD50</f>
        <v>100</v>
      </c>
      <c r="CE50" s="26">
        <f t="shared" ref="CE50" si="810">BE36+BE37+BE38+BE39+BE40+BE41+BE42+BE43+BE44+BE45+BE46+BE47+BE48+BE49+BE50</f>
        <v>100</v>
      </c>
      <c r="CF50" s="26">
        <f t="shared" ref="CF50" si="811">BF36+BF37+BF38+BF39+BF40+BF41+BF42+BF43+BF44+BF45+BF46+BF47+BF48+BF49+BF50</f>
        <v>100</v>
      </c>
      <c r="CG50" s="26">
        <f t="shared" ref="CG50" si="812">BG36+BG37+BG38+BG39+BG40+BG41+BG42+BG43+BG44+BG45+BG46+BG47+BG48+BG49+BG50</f>
        <v>100</v>
      </c>
      <c r="CH50" s="26">
        <f t="shared" ref="CH50" si="813">BH36+BH37+BH38+BH39+BH40+BH41+BH42+BH43+BH44+BH45+BH46+BH47+BH48+BH49+BH50</f>
        <v>100</v>
      </c>
      <c r="CI50" s="26">
        <f t="shared" ref="CI50" si="814">BI36+BI37+BI38+BI39+BI40+BI41+BI42+BI43+BI44+BI45+BI46+BI47+BI48+BI49+BI50</f>
        <v>100</v>
      </c>
      <c r="CJ50" s="26">
        <f t="shared" ref="CJ50" si="815">BJ36+BJ37+BJ38+BJ39+BJ40+BJ41+BJ42+BJ43+BJ44+BJ45+BJ46+BJ47+BJ48+BJ49+BJ50</f>
        <v>100</v>
      </c>
      <c r="CK50" s="26">
        <f t="shared" ref="CK50" si="816">BK36+BK37+BK38+BK39+BK40+BK41+BK42+BK43+BK44+BK45+BK46+BK47+BK48+BK49+BK50</f>
        <v>100</v>
      </c>
      <c r="CL50" s="26">
        <f t="shared" ref="CL50" si="817">BL36+BL37+BL38+BL39+BL40+BL41+BL42+BL43+BL44+BL45+BL46+BL47+BL48+BL49+BL50</f>
        <v>100</v>
      </c>
      <c r="CM50" s="26">
        <f t="shared" ref="CM50" si="818">BM36+BM37+BM38+BM39+BM40+BM41+BM42+BM43+BM44+BM45+BM46+BM47+BM48+BM49+BM50</f>
        <v>100</v>
      </c>
      <c r="CN50" s="26">
        <f t="shared" ref="CN50" si="819">BN36+BN37+BN38+BN39+BN40+BN41+BN42+BN43+BN44+BN45+BN46+BN47+BN48+BN49+BN50</f>
        <v>100</v>
      </c>
      <c r="CO50" s="26">
        <f t="shared" ref="CO50" si="820">BO36+BO37+BO38+BO39+BO40+BO41+BO42+BO43+BO44+BO45+BO46+BO47+BO48+BO49+BO50</f>
        <v>100</v>
      </c>
      <c r="CP50" s="26">
        <f t="shared" ref="CP50" si="821">BP36+BP37+BP38+BP39+BP40+BP41+BP42+BP43+BP44+BP45+BP46+BP47+BP48+BP49+BP50</f>
        <v>100.00000000000001</v>
      </c>
      <c r="CQ50" s="26">
        <f t="shared" ref="CQ50" si="822">BQ36+BQ37+BQ38+BQ39+BQ40+BQ41+BQ42+BQ43+BQ44+BQ45+BQ46+BQ47+BQ48+BQ49+BQ50</f>
        <v>100</v>
      </c>
      <c r="CR50" s="26">
        <f t="shared" ref="CR50" si="823">BR36+BR37+BR38+BR39+BR40+BR41+BR42+BR43+BR44+BR45+BR46+BR47+BR48+BR49+BR50</f>
        <v>100</v>
      </c>
      <c r="CS50" s="26">
        <f t="shared" ref="CS50" si="824">BS36+BS37+BS38+BS39+BS40+BS41+BS42+BS43+BS44+BS45+BS46+BS47+BS48+BS49+BS50</f>
        <v>100.00000000000001</v>
      </c>
      <c r="CT50" s="26">
        <f t="shared" ref="CT50" si="825">BT36+BT37+BT38+BT39+BT40+BT41+BT42+BT43+BT44+BT45+BT46+BT47+BT48+BT49+BT50</f>
        <v>100.00000000000001</v>
      </c>
      <c r="CW50" s="9"/>
      <c r="CX50" s="9"/>
      <c r="CY50" s="9"/>
      <c r="CZ50" s="9"/>
      <c r="DA50" s="9"/>
      <c r="DB50" s="9"/>
      <c r="DC50" s="9"/>
      <c r="DD50" s="9"/>
      <c r="DE50" s="9"/>
      <c r="DF50" s="9"/>
      <c r="DG50" s="9"/>
      <c r="DH50" s="9"/>
      <c r="DI50" s="9"/>
      <c r="DJ50" s="9"/>
      <c r="DK50" s="9"/>
      <c r="DL50" s="9"/>
      <c r="DM50" s="9"/>
      <c r="DN50" s="9"/>
      <c r="DO50" s="9"/>
      <c r="DP50" s="9"/>
      <c r="DQ50" s="9"/>
      <c r="DR50" s="9"/>
      <c r="DS50" s="9"/>
      <c r="DT50" s="9"/>
      <c r="DU50" s="9"/>
    </row>
    <row r="51" spans="2:125" x14ac:dyDescent="0.25">
      <c r="B51" s="35" t="s">
        <v>21</v>
      </c>
      <c r="C51" s="2">
        <v>0</v>
      </c>
      <c r="D51" s="2">
        <v>0</v>
      </c>
      <c r="E51" s="2">
        <v>3</v>
      </c>
      <c r="F51" s="2">
        <v>0</v>
      </c>
      <c r="G51" s="2">
        <v>0</v>
      </c>
      <c r="H51" s="2">
        <v>1</v>
      </c>
      <c r="I51" s="2">
        <v>2</v>
      </c>
      <c r="J51" s="4">
        <v>0</v>
      </c>
      <c r="K51" s="3">
        <v>0</v>
      </c>
      <c r="L51" s="3">
        <v>0</v>
      </c>
      <c r="M51" s="3">
        <v>0</v>
      </c>
      <c r="N51" s="3">
        <v>0</v>
      </c>
      <c r="O51" s="3">
        <v>0</v>
      </c>
      <c r="P51" s="3">
        <v>0</v>
      </c>
      <c r="Q51" s="3">
        <v>0</v>
      </c>
      <c r="R51" s="3">
        <v>0</v>
      </c>
      <c r="S51" s="35">
        <v>6</v>
      </c>
      <c r="V51" s="35">
        <v>512</v>
      </c>
      <c r="W51" s="3">
        <f>R36</f>
        <v>0</v>
      </c>
      <c r="X51" s="3">
        <f>R37</f>
        <v>0</v>
      </c>
      <c r="Y51" s="35">
        <f>R38</f>
        <v>0</v>
      </c>
      <c r="Z51" s="35">
        <f>R39</f>
        <v>0</v>
      </c>
      <c r="AA51" s="35">
        <f>R40</f>
        <v>0</v>
      </c>
      <c r="AB51" s="35">
        <f>R41</f>
        <v>0</v>
      </c>
      <c r="AC51" s="35">
        <f>R42</f>
        <v>0</v>
      </c>
      <c r="AD51" s="35">
        <f>R43</f>
        <v>0</v>
      </c>
      <c r="AE51" s="3">
        <f>R44</f>
        <v>0</v>
      </c>
      <c r="AF51" s="3">
        <f>R45</f>
        <v>0</v>
      </c>
      <c r="AG51" s="3">
        <f>R46</f>
        <v>0</v>
      </c>
      <c r="AH51" s="3">
        <f>R47</f>
        <v>0</v>
      </c>
      <c r="AI51" s="3">
        <f>R48</f>
        <v>0</v>
      </c>
      <c r="AJ51" s="3">
        <f>R49</f>
        <v>0</v>
      </c>
      <c r="AK51" s="3">
        <f>R50</f>
        <v>0</v>
      </c>
      <c r="AL51" s="3">
        <f>R51</f>
        <v>0</v>
      </c>
      <c r="AM51" s="3">
        <f>R52</f>
        <v>0</v>
      </c>
      <c r="AN51" s="3">
        <f>R53</f>
        <v>0</v>
      </c>
      <c r="AO51" s="3">
        <f>R54</f>
        <v>0</v>
      </c>
      <c r="AP51" s="3">
        <f>R55</f>
        <v>0</v>
      </c>
      <c r="AQ51" s="3">
        <f>R56</f>
        <v>0</v>
      </c>
      <c r="AR51" s="3">
        <f>R57</f>
        <v>0</v>
      </c>
      <c r="AS51" s="3">
        <f>R58</f>
        <v>0</v>
      </c>
      <c r="AT51" s="3">
        <f>R59</f>
        <v>0</v>
      </c>
      <c r="AU51" s="7"/>
      <c r="AV51" s="35">
        <v>512</v>
      </c>
      <c r="AW51" s="26">
        <f t="shared" ref="AW51" si="826">PRODUCT(W51*100*1/W52)</f>
        <v>0</v>
      </c>
      <c r="AX51" s="26">
        <f t="shared" ref="AX51" si="827">PRODUCT(X51*100*1/X52)</f>
        <v>0</v>
      </c>
      <c r="AY51" s="23">
        <f t="shared" ref="AY51" si="828">PRODUCT(Y51*100*1/Y52)</f>
        <v>0</v>
      </c>
      <c r="AZ51" s="23">
        <f t="shared" ref="AZ51" si="829">PRODUCT(Z51*100*1/Z52)</f>
        <v>0</v>
      </c>
      <c r="BA51" s="23">
        <f t="shared" ref="BA51" si="830">PRODUCT(AA51*100*1/AA52)</f>
        <v>0</v>
      </c>
      <c r="BB51" s="23">
        <f t="shared" ref="BB51" si="831">PRODUCT(AB51*100*1/AB52)</f>
        <v>0</v>
      </c>
      <c r="BC51" s="23">
        <f t="shared" ref="BC51" si="832">PRODUCT(AC51*100*1/AC52)</f>
        <v>0</v>
      </c>
      <c r="BD51" s="23">
        <f t="shared" ref="BD51" si="833">PRODUCT(AD51*100*1/AD52)</f>
        <v>0</v>
      </c>
      <c r="BE51" s="26">
        <f t="shared" ref="BE51" si="834">PRODUCT(AE51*100*1/AE52)</f>
        <v>0</v>
      </c>
      <c r="BF51" s="26">
        <f t="shared" ref="BF51" si="835">PRODUCT(AF51*100*1/AF52)</f>
        <v>0</v>
      </c>
      <c r="BG51" s="26">
        <f t="shared" ref="BG51" si="836">PRODUCT(AG51*100*1/AG52)</f>
        <v>0</v>
      </c>
      <c r="BH51" s="26">
        <f t="shared" ref="BH51" si="837">PRODUCT(AH51*100*1/AH52)</f>
        <v>0</v>
      </c>
      <c r="BI51" s="26">
        <f t="shared" ref="BI51" si="838">PRODUCT(AI51*100*1/AI52)</f>
        <v>0</v>
      </c>
      <c r="BJ51" s="26">
        <f t="shared" ref="BJ51" si="839">PRODUCT(AJ51*100*1/AJ52)</f>
        <v>0</v>
      </c>
      <c r="BK51" s="26">
        <f t="shared" ref="BK51" si="840">PRODUCT(AK51*100*1/AK52)</f>
        <v>0</v>
      </c>
      <c r="BL51" s="26">
        <f t="shared" ref="BL51" si="841">PRODUCT(AL51*100*1/AL52)</f>
        <v>0</v>
      </c>
      <c r="BM51" s="26">
        <f t="shared" ref="BM51" si="842">PRODUCT(AM51*100*1/AM52)</f>
        <v>0</v>
      </c>
      <c r="BN51" s="26">
        <f t="shared" ref="BN51" si="843">PRODUCT(AN51*100*1/AN52)</f>
        <v>0</v>
      </c>
      <c r="BO51" s="26">
        <f t="shared" ref="BO51" si="844">PRODUCT(AO51*100*1/AO52)</f>
        <v>0</v>
      </c>
      <c r="BP51" s="26">
        <f t="shared" ref="BP51" si="845">PRODUCT(AP51*100*1/AP52)</f>
        <v>0</v>
      </c>
      <c r="BQ51" s="26">
        <f t="shared" ref="BQ51" si="846">PRODUCT(AQ51*100*1/AQ52)</f>
        <v>0</v>
      </c>
      <c r="BR51" s="26">
        <f t="shared" ref="BR51" si="847">PRODUCT(AR51*100*1/AR52)</f>
        <v>0</v>
      </c>
      <c r="BS51" s="26">
        <f t="shared" ref="BS51" si="848">PRODUCT(AS51*100*1/AS52)</f>
        <v>0</v>
      </c>
      <c r="BT51" s="26">
        <f t="shared" ref="BT51" si="849">PRODUCT(AT51*100*1/AT52)</f>
        <v>0</v>
      </c>
      <c r="BU51" s="35"/>
      <c r="BV51" s="35">
        <v>512</v>
      </c>
      <c r="BW51" s="26">
        <f t="shared" ref="BW51" si="850">AW36+AW37+AW38+AW39+AW40+AW41+AW42+AW43+AW44+AW45+AW46+AW47+AW48+AW49+AW50+AW51</f>
        <v>100</v>
      </c>
      <c r="BX51" s="26">
        <f t="shared" ref="BX51" si="851">AX36+AX37+AX38+AX39+AX40+AX41+AX42+AX43+AX44+AX45+AX46+AX47+AX48+AX49+AX50+AX51</f>
        <v>100</v>
      </c>
      <c r="BY51" s="23">
        <f t="shared" ref="BY51" si="852">AY36+AY37+AY38+AY39+AY40+AY41+AY42+AY43+AY44+AY45+AY46+AY47+AY48+AY49+AY50+AY51</f>
        <v>100</v>
      </c>
      <c r="BZ51" s="23">
        <f t="shared" ref="BZ51" si="853">AZ36+AZ37+AZ38+AZ39+AZ40+AZ41+AZ42+AZ43+AZ44+AZ45+AZ46+AZ47+AZ48+AZ49+AZ50+AZ51</f>
        <v>100</v>
      </c>
      <c r="CA51" s="23">
        <f t="shared" ref="CA51" si="854">BA36+BA37+BA38+BA39+BA40+BA41+BA42+BA43+BA44+BA45+BA46+BA47+BA48+BA49+BA50+BA51</f>
        <v>100</v>
      </c>
      <c r="CB51" s="23">
        <f t="shared" ref="CB51" si="855">BB36+BB37+BB38+BB39+BB40+BB41+BB42+BB43+BB44+BB45+BB46+BB47+BB48+BB49+BB50+BB51</f>
        <v>100</v>
      </c>
      <c r="CC51" s="23">
        <f t="shared" ref="CC51" si="856">BC36+BC37+BC38+BC39+BC40+BC41+BC42+BC43+BC44+BC45+BC46+BC47+BC48+BC49+BC50+BC51</f>
        <v>100</v>
      </c>
      <c r="CD51" s="23">
        <f t="shared" ref="CD51" si="857">BD36+BD37+BD38+BD39+BD40+BD41+BD42+BD43+BD44+BD45+BD46+BD47+BD48+BD49+BD50+BD51</f>
        <v>100</v>
      </c>
      <c r="CE51" s="26">
        <f t="shared" ref="CE51" si="858">BE36+BE37+BE38+BE39+BE40+BE41+BE42+BE43+BE44+BE45+BE46+BE47+BE48+BE49+BE50+BE51</f>
        <v>100</v>
      </c>
      <c r="CF51" s="26">
        <f t="shared" ref="CF51" si="859">BF36+BF37+BF38+BF39+BF40+BF41+BF42+BF43+BF44+BF45+BF46+BF47+BF48+BF49+BF50+BF51</f>
        <v>100</v>
      </c>
      <c r="CG51" s="26">
        <f t="shared" ref="CG51" si="860">BG36+BG37+BG38+BG39+BG40+BG41+BG42+BG43+BG44+BG45+BG46+BG47+BG48+BG49+BG50+BG51</f>
        <v>100</v>
      </c>
      <c r="CH51" s="26">
        <f t="shared" ref="CH51" si="861">BH36+BH37+BH38+BH39+BH40+BH41+BH42+BH43+BH44+BH45+BH46+BH47+BH48+BH49+BH50+BH51</f>
        <v>100</v>
      </c>
      <c r="CI51" s="26">
        <f t="shared" ref="CI51" si="862">BI36+BI37+BI38+BI39+BI40+BI41+BI42+BI43+BI44+BI45+BI46+BI47+BI48+BI49+BI50+BI51</f>
        <v>100</v>
      </c>
      <c r="CJ51" s="26">
        <f t="shared" ref="CJ51" si="863">BJ36+BJ37+BJ38+BJ39+BJ40+BJ41+BJ42+BJ43+BJ44+BJ45+BJ46+BJ47+BJ48+BJ49+BJ50+BJ51</f>
        <v>100</v>
      </c>
      <c r="CK51" s="26">
        <f t="shared" ref="CK51" si="864">BK36+BK37+BK38+BK39+BK40+BK41+BK42+BK43+BK44+BK45+BK46+BK47+BK48+BK49+BK50+BK51</f>
        <v>100</v>
      </c>
      <c r="CL51" s="26">
        <f t="shared" ref="CL51" si="865">BL36+BL37+BL38+BL39+BL40+BL41+BL42+BL43+BL44+BL45+BL46+BL47+BL48+BL49+BL50+BL51</f>
        <v>100</v>
      </c>
      <c r="CM51" s="26">
        <f t="shared" ref="CM51" si="866">BM36+BM37+BM38+BM39+BM40+BM41+BM42+BM43+BM44+BM45+BM46+BM47+BM48+BM49+BM50+BM51</f>
        <v>100</v>
      </c>
      <c r="CN51" s="26">
        <f t="shared" ref="CN51" si="867">BN36+BN37+BN38+BN39+BN40+BN41+BN42+BN43+BN44+BN45+BN46+BN47+BN48+BN49+BN50+BN51</f>
        <v>100</v>
      </c>
      <c r="CO51" s="26">
        <f t="shared" ref="CO51" si="868">BO36+BO37+BO38+BO39+BO40+BO41+BO42+BO43+BO44+BO45+BO46+BO47+BO48+BO49+BO50+BO51</f>
        <v>100</v>
      </c>
      <c r="CP51" s="26">
        <f t="shared" ref="CP51" si="869">BP36+BP37+BP38+BP39+BP40+BP41+BP42+BP43+BP44+BP45+BP46+BP47+BP48+BP49+BP50+BP51</f>
        <v>100.00000000000001</v>
      </c>
      <c r="CQ51" s="26">
        <f t="shared" ref="CQ51" si="870">BQ36+BQ37+BQ38+BQ39+BQ40+BQ41+BQ42+BQ43+BQ44+BQ45+BQ46+BQ47+BQ48+BQ49+BQ50+BQ51</f>
        <v>100</v>
      </c>
      <c r="CR51" s="26">
        <f t="shared" ref="CR51" si="871">BR36+BR37+BR38+BR39+BR40+BR41+BR42+BR43+BR44+BR45+BR46+BR47+BR48+BR49+BR50+BR51</f>
        <v>100</v>
      </c>
      <c r="CS51" s="26">
        <f t="shared" ref="CS51" si="872">BS36+BS37+BS38+BS39+BS40+BS41+BS42+BS43+BS44+BS45+BS46+BS47+BS48+BS49+BS50+BS51</f>
        <v>100.00000000000001</v>
      </c>
      <c r="CT51" s="26">
        <f t="shared" ref="CT51" si="873">BT36+BT37+BT38+BT39+BT40+BT41+BT42+BT43+BT44+BT45+BT46+BT47+BT48+BT49+BT50+BT51</f>
        <v>100.00000000000001</v>
      </c>
      <c r="CW51" s="9"/>
      <c r="CX51" s="9"/>
      <c r="CY51" s="9"/>
      <c r="CZ51" s="9"/>
      <c r="DA51" s="9"/>
      <c r="DB51" s="9"/>
      <c r="DC51" s="9"/>
      <c r="DD51" s="9"/>
      <c r="DE51" s="9"/>
      <c r="DF51" s="9"/>
      <c r="DG51" s="9"/>
      <c r="DH51" s="9"/>
      <c r="DI51" s="9"/>
      <c r="DJ51" s="9"/>
      <c r="DK51" s="9"/>
      <c r="DL51" s="9"/>
      <c r="DM51" s="9"/>
      <c r="DN51" s="9"/>
      <c r="DO51" s="9"/>
      <c r="DP51" s="9"/>
      <c r="DQ51" s="9"/>
      <c r="DR51" s="9"/>
      <c r="DS51" s="9"/>
      <c r="DT51" s="9"/>
      <c r="DU51" s="9"/>
    </row>
    <row r="52" spans="2:125" x14ac:dyDescent="0.25">
      <c r="B52" s="35" t="s">
        <v>26</v>
      </c>
      <c r="C52" s="2">
        <v>0</v>
      </c>
      <c r="D52" s="2">
        <v>5</v>
      </c>
      <c r="E52" s="2">
        <v>0</v>
      </c>
      <c r="F52" s="4">
        <v>0</v>
      </c>
      <c r="G52" s="4">
        <v>0</v>
      </c>
      <c r="H52" s="4">
        <v>0</v>
      </c>
      <c r="I52" s="3">
        <v>0</v>
      </c>
      <c r="J52" s="3">
        <v>0</v>
      </c>
      <c r="K52" s="3">
        <v>0</v>
      </c>
      <c r="L52" s="3">
        <v>1</v>
      </c>
      <c r="M52" s="3">
        <v>0</v>
      </c>
      <c r="N52" s="3">
        <v>0</v>
      </c>
      <c r="O52" s="3">
        <v>0</v>
      </c>
      <c r="P52" s="3">
        <v>0</v>
      </c>
      <c r="Q52" s="3">
        <v>0</v>
      </c>
      <c r="R52" s="3">
        <v>0</v>
      </c>
      <c r="S52" s="35">
        <v>6</v>
      </c>
      <c r="V52" s="35" t="s">
        <v>1</v>
      </c>
      <c r="W52" s="35">
        <f>S36</f>
        <v>6</v>
      </c>
      <c r="X52" s="35">
        <f>S37</f>
        <v>6</v>
      </c>
      <c r="Y52" s="35">
        <f>S38</f>
        <v>6</v>
      </c>
      <c r="Z52" s="35">
        <f>S39</f>
        <v>6</v>
      </c>
      <c r="AA52" s="35">
        <f>S40</f>
        <v>6</v>
      </c>
      <c r="AB52" s="35">
        <f>S41</f>
        <v>6</v>
      </c>
      <c r="AC52" s="35">
        <f>S42</f>
        <v>6</v>
      </c>
      <c r="AD52" s="35">
        <f>S43</f>
        <v>6</v>
      </c>
      <c r="AE52" s="35">
        <f>S44</f>
        <v>6</v>
      </c>
      <c r="AF52" s="35">
        <f>S45</f>
        <v>6</v>
      </c>
      <c r="AG52" s="35">
        <f>S46</f>
        <v>6</v>
      </c>
      <c r="AH52" s="35">
        <f>S47</f>
        <v>6</v>
      </c>
      <c r="AI52" s="35">
        <f>S48</f>
        <v>6</v>
      </c>
      <c r="AJ52" s="35">
        <f>S49</f>
        <v>6</v>
      </c>
      <c r="AK52" s="35">
        <f>S50</f>
        <v>6</v>
      </c>
      <c r="AL52" s="35">
        <f>S51</f>
        <v>6</v>
      </c>
      <c r="AM52" s="35">
        <f>S52</f>
        <v>6</v>
      </c>
      <c r="AN52" s="35">
        <f>S53</f>
        <v>6</v>
      </c>
      <c r="AO52" s="35">
        <f>S54</f>
        <v>6</v>
      </c>
      <c r="AP52" s="35">
        <f>S55</f>
        <v>6</v>
      </c>
      <c r="AQ52" s="35">
        <f>S56</f>
        <v>6</v>
      </c>
      <c r="AR52" s="35">
        <f>S57</f>
        <v>6</v>
      </c>
      <c r="AS52" s="35">
        <f>S58</f>
        <v>6</v>
      </c>
      <c r="AT52" s="35">
        <f>S59</f>
        <v>6</v>
      </c>
      <c r="AV52" s="35" t="s">
        <v>1</v>
      </c>
      <c r="AW52" s="23">
        <f t="shared" ref="AW52:BT52" si="874">SUM(AW36:AW51)</f>
        <v>100</v>
      </c>
      <c r="AX52" s="23">
        <f t="shared" si="874"/>
        <v>100</v>
      </c>
      <c r="AY52" s="23">
        <f t="shared" si="874"/>
        <v>100</v>
      </c>
      <c r="AZ52" s="23">
        <f t="shared" si="874"/>
        <v>100</v>
      </c>
      <c r="BA52" s="23">
        <f t="shared" si="874"/>
        <v>100</v>
      </c>
      <c r="BB52" s="23">
        <f t="shared" si="874"/>
        <v>100</v>
      </c>
      <c r="BC52" s="23">
        <f t="shared" si="874"/>
        <v>100</v>
      </c>
      <c r="BD52" s="23">
        <f t="shared" si="874"/>
        <v>100</v>
      </c>
      <c r="BE52" s="23">
        <f t="shared" si="874"/>
        <v>100</v>
      </c>
      <c r="BF52" s="23">
        <f t="shared" si="874"/>
        <v>100</v>
      </c>
      <c r="BG52" s="23">
        <f t="shared" si="874"/>
        <v>100</v>
      </c>
      <c r="BH52" s="23">
        <f t="shared" si="874"/>
        <v>100</v>
      </c>
      <c r="BI52" s="23">
        <f t="shared" si="874"/>
        <v>100</v>
      </c>
      <c r="BJ52" s="23">
        <f t="shared" si="874"/>
        <v>100</v>
      </c>
      <c r="BK52" s="23">
        <f t="shared" si="874"/>
        <v>100</v>
      </c>
      <c r="BL52" s="23">
        <f t="shared" si="874"/>
        <v>100</v>
      </c>
      <c r="BM52" s="23">
        <f t="shared" si="874"/>
        <v>100</v>
      </c>
      <c r="BN52" s="23">
        <f t="shared" si="874"/>
        <v>100</v>
      </c>
      <c r="BO52" s="23">
        <f t="shared" si="874"/>
        <v>100</v>
      </c>
      <c r="BP52" s="23">
        <f t="shared" si="874"/>
        <v>100.00000000000001</v>
      </c>
      <c r="BQ52" s="23">
        <f t="shared" si="874"/>
        <v>100</v>
      </c>
      <c r="BR52" s="23">
        <f t="shared" si="874"/>
        <v>100</v>
      </c>
      <c r="BS52" s="23">
        <f t="shared" si="874"/>
        <v>100.00000000000001</v>
      </c>
      <c r="BT52" s="23">
        <f t="shared" si="874"/>
        <v>100.00000000000001</v>
      </c>
      <c r="BU52" s="35"/>
      <c r="BV52" s="35"/>
      <c r="CQ52" s="23"/>
      <c r="CR52" s="23"/>
      <c r="CS52" s="23"/>
      <c r="CW52" s="9"/>
      <c r="CX52" s="9"/>
      <c r="CY52" s="9"/>
      <c r="CZ52" s="9"/>
      <c r="DA52" s="9"/>
      <c r="DB52" s="9"/>
      <c r="DC52" s="9"/>
      <c r="DD52" s="9"/>
      <c r="DE52" s="9"/>
      <c r="DF52" s="9"/>
      <c r="DG52" s="9"/>
      <c r="DH52" s="9"/>
      <c r="DI52" s="9"/>
      <c r="DJ52" s="9"/>
      <c r="DK52" s="9"/>
      <c r="DL52" s="9"/>
      <c r="DM52" s="9"/>
      <c r="DN52" s="9"/>
      <c r="DO52" s="9"/>
      <c r="DP52" s="9"/>
      <c r="DQ52" s="9"/>
      <c r="DR52" s="9"/>
      <c r="DS52" s="9"/>
      <c r="DT52" s="9"/>
      <c r="DU52" s="9"/>
    </row>
    <row r="53" spans="2:125" x14ac:dyDescent="0.25">
      <c r="B53" s="35" t="s">
        <v>27</v>
      </c>
      <c r="C53" s="2">
        <v>0</v>
      </c>
      <c r="D53" s="2">
        <v>0</v>
      </c>
      <c r="E53" s="2">
        <v>0</v>
      </c>
      <c r="F53" s="2">
        <v>0</v>
      </c>
      <c r="G53" s="2">
        <v>0</v>
      </c>
      <c r="H53" s="2">
        <v>5</v>
      </c>
      <c r="I53" s="2">
        <v>1</v>
      </c>
      <c r="J53" s="3">
        <v>0</v>
      </c>
      <c r="K53" s="3">
        <v>0</v>
      </c>
      <c r="L53" s="3">
        <v>0</v>
      </c>
      <c r="M53" s="3">
        <v>0</v>
      </c>
      <c r="N53" s="3">
        <v>0</v>
      </c>
      <c r="O53" s="3">
        <v>0</v>
      </c>
      <c r="P53" s="3">
        <v>0</v>
      </c>
      <c r="Q53" s="3">
        <v>0</v>
      </c>
      <c r="R53" s="3">
        <v>0</v>
      </c>
      <c r="S53" s="35">
        <v>6</v>
      </c>
      <c r="CT53" s="9"/>
      <c r="CU53" s="9"/>
      <c r="CV53" s="9"/>
      <c r="CW53" s="9"/>
      <c r="CX53" s="9"/>
      <c r="CY53" s="9"/>
      <c r="CZ53" s="9"/>
      <c r="DA53" s="9"/>
      <c r="DB53" s="9"/>
      <c r="DC53" s="9"/>
      <c r="DD53" s="9"/>
      <c r="DE53" s="9"/>
      <c r="DF53" s="9"/>
      <c r="DG53" s="9"/>
      <c r="DH53" s="9"/>
      <c r="DI53" s="9"/>
      <c r="DJ53" s="9"/>
      <c r="DK53" s="9"/>
      <c r="DL53" s="9"/>
      <c r="DM53" s="9"/>
      <c r="DN53" s="9"/>
      <c r="DO53" s="9"/>
      <c r="DP53" s="9"/>
      <c r="DQ53" s="9"/>
      <c r="DR53" s="9"/>
    </row>
    <row r="54" spans="2:125" x14ac:dyDescent="0.25">
      <c r="B54" s="35" t="s">
        <v>28</v>
      </c>
      <c r="C54" s="2">
        <v>0</v>
      </c>
      <c r="D54" s="2">
        <v>0</v>
      </c>
      <c r="E54" s="2">
        <v>0</v>
      </c>
      <c r="F54" s="2">
        <v>0</v>
      </c>
      <c r="G54" s="2">
        <v>0</v>
      </c>
      <c r="H54" s="2">
        <v>0</v>
      </c>
      <c r="I54" s="2">
        <v>0</v>
      </c>
      <c r="J54" s="4">
        <v>0</v>
      </c>
      <c r="K54" s="3">
        <v>0</v>
      </c>
      <c r="L54" s="3">
        <v>0</v>
      </c>
      <c r="M54" s="3">
        <v>0</v>
      </c>
      <c r="N54" s="3">
        <v>6</v>
      </c>
      <c r="O54" s="3">
        <v>0</v>
      </c>
      <c r="P54" s="3">
        <v>0</v>
      </c>
      <c r="Q54" s="3">
        <v>0</v>
      </c>
      <c r="R54" s="3">
        <v>0</v>
      </c>
      <c r="S54" s="35">
        <v>6</v>
      </c>
      <c r="CT54" s="9"/>
      <c r="CU54" s="9"/>
      <c r="CV54" s="9"/>
      <c r="CW54" s="9"/>
      <c r="CX54" s="9"/>
      <c r="CY54" s="9"/>
      <c r="CZ54" s="9"/>
      <c r="DA54" s="9"/>
      <c r="DB54" s="9"/>
      <c r="DC54" s="9"/>
      <c r="DD54" s="9"/>
      <c r="DE54" s="9"/>
      <c r="DF54" s="9"/>
      <c r="DG54" s="9"/>
      <c r="DH54" s="9"/>
      <c r="DI54" s="9"/>
      <c r="DJ54" s="9"/>
      <c r="DK54" s="9"/>
      <c r="DL54" s="9"/>
      <c r="DM54" s="9"/>
      <c r="DN54" s="9"/>
      <c r="DO54" s="9"/>
      <c r="DP54" s="9"/>
      <c r="DQ54" s="9"/>
      <c r="DR54" s="9"/>
    </row>
    <row r="55" spans="2:125" x14ac:dyDescent="0.25">
      <c r="B55" s="35" t="s">
        <v>23</v>
      </c>
      <c r="C55" s="2">
        <v>0</v>
      </c>
      <c r="D55" s="2">
        <v>0</v>
      </c>
      <c r="E55" s="2">
        <v>0</v>
      </c>
      <c r="F55" s="2">
        <v>4</v>
      </c>
      <c r="G55" s="2">
        <v>1</v>
      </c>
      <c r="H55" s="4">
        <v>0</v>
      </c>
      <c r="I55" s="3">
        <v>0</v>
      </c>
      <c r="J55" s="3">
        <v>0</v>
      </c>
      <c r="K55" s="3">
        <v>0</v>
      </c>
      <c r="L55" s="3">
        <v>1</v>
      </c>
      <c r="M55" s="3">
        <v>0</v>
      </c>
      <c r="N55" s="3">
        <v>0</v>
      </c>
      <c r="O55" s="3">
        <v>0</v>
      </c>
      <c r="P55" s="3">
        <v>0</v>
      </c>
      <c r="Q55" s="3">
        <v>0</v>
      </c>
      <c r="R55" s="3">
        <v>0</v>
      </c>
      <c r="S55" s="35">
        <v>6</v>
      </c>
      <c r="CT55" s="9"/>
      <c r="CU55" s="9"/>
      <c r="CV55" s="9"/>
      <c r="CW55" s="9"/>
      <c r="CX55" s="9"/>
      <c r="CY55" s="9"/>
      <c r="CZ55" s="9"/>
      <c r="DA55" s="9"/>
      <c r="DB55" s="9"/>
      <c r="DC55" s="9"/>
      <c r="DD55" s="9"/>
      <c r="DE55" s="9"/>
      <c r="DF55" s="9"/>
      <c r="DG55" s="9"/>
      <c r="DH55" s="9"/>
      <c r="DI55" s="9"/>
      <c r="DJ55" s="9"/>
      <c r="DK55" s="9"/>
      <c r="DL55" s="9"/>
      <c r="DM55" s="9"/>
      <c r="DN55" s="9"/>
      <c r="DO55" s="9"/>
      <c r="DP55" s="9"/>
      <c r="DQ55" s="9"/>
      <c r="DR55" s="9"/>
    </row>
    <row r="56" spans="2:125" x14ac:dyDescent="0.25">
      <c r="B56" s="35" t="s">
        <v>29</v>
      </c>
      <c r="C56" s="2">
        <v>0</v>
      </c>
      <c r="D56" s="2">
        <v>0</v>
      </c>
      <c r="E56" s="2">
        <v>0</v>
      </c>
      <c r="F56" s="2">
        <v>0</v>
      </c>
      <c r="G56" s="2">
        <v>0</v>
      </c>
      <c r="H56" s="2">
        <v>1</v>
      </c>
      <c r="I56" s="2">
        <v>5</v>
      </c>
      <c r="J56" s="2">
        <v>0</v>
      </c>
      <c r="K56" s="2">
        <v>0</v>
      </c>
      <c r="L56" s="3">
        <v>0</v>
      </c>
      <c r="M56" s="3">
        <v>0</v>
      </c>
      <c r="N56" s="3">
        <v>0</v>
      </c>
      <c r="O56" s="3">
        <v>0</v>
      </c>
      <c r="P56" s="3">
        <v>0</v>
      </c>
      <c r="Q56" s="3">
        <v>0</v>
      </c>
      <c r="R56" s="3">
        <v>0</v>
      </c>
      <c r="S56" s="35">
        <v>6</v>
      </c>
      <c r="CT56" s="9"/>
      <c r="CU56" s="9"/>
      <c r="CV56" s="9"/>
      <c r="CW56" s="9"/>
      <c r="CX56" s="9"/>
      <c r="CY56" s="9"/>
      <c r="CZ56" s="9"/>
      <c r="DA56" s="9"/>
      <c r="DB56" s="9"/>
      <c r="DC56" s="9"/>
      <c r="DD56" s="9"/>
      <c r="DE56" s="9"/>
      <c r="DF56" s="9"/>
      <c r="DG56" s="9"/>
      <c r="DH56" s="9"/>
      <c r="DI56" s="9"/>
      <c r="DJ56" s="9"/>
      <c r="DK56" s="9"/>
      <c r="DL56" s="9"/>
      <c r="DM56" s="9"/>
      <c r="DN56" s="9"/>
      <c r="DO56" s="9"/>
      <c r="DP56" s="9"/>
      <c r="DQ56" s="9"/>
      <c r="DR56" s="9"/>
    </row>
    <row r="57" spans="2:125" x14ac:dyDescent="0.25">
      <c r="B57" s="35" t="s">
        <v>30</v>
      </c>
      <c r="C57" s="2">
        <v>0</v>
      </c>
      <c r="D57" s="2">
        <v>0</v>
      </c>
      <c r="E57" s="2">
        <v>0</v>
      </c>
      <c r="F57" s="2">
        <v>0</v>
      </c>
      <c r="G57" s="2">
        <v>0</v>
      </c>
      <c r="H57" s="2">
        <v>0</v>
      </c>
      <c r="I57" s="2">
        <v>3</v>
      </c>
      <c r="J57" s="2">
        <v>3</v>
      </c>
      <c r="K57" s="2">
        <v>0</v>
      </c>
      <c r="L57" s="3">
        <v>0</v>
      </c>
      <c r="M57" s="3">
        <v>0</v>
      </c>
      <c r="N57" s="3">
        <v>0</v>
      </c>
      <c r="O57" s="3">
        <v>0</v>
      </c>
      <c r="P57" s="3">
        <v>0</v>
      </c>
      <c r="Q57" s="3">
        <v>0</v>
      </c>
      <c r="R57" s="3">
        <v>0</v>
      </c>
      <c r="S57" s="35">
        <v>6</v>
      </c>
      <c r="CT57" s="9"/>
      <c r="CU57" s="9"/>
      <c r="CV57" s="9"/>
      <c r="CW57" s="9"/>
      <c r="CX57" s="9"/>
      <c r="CY57" s="9"/>
      <c r="CZ57" s="9"/>
      <c r="DA57" s="9"/>
      <c r="DB57" s="9"/>
      <c r="DC57" s="9"/>
      <c r="DD57" s="9"/>
      <c r="DE57" s="9"/>
      <c r="DF57" s="9"/>
      <c r="DG57" s="9"/>
      <c r="DH57" s="9"/>
      <c r="DI57" s="9"/>
      <c r="DJ57" s="9"/>
      <c r="DK57" s="9"/>
      <c r="DL57" s="9"/>
      <c r="DM57" s="9"/>
      <c r="DN57" s="9"/>
      <c r="DO57" s="9"/>
      <c r="DP57" s="9"/>
      <c r="DQ57" s="9"/>
      <c r="DR57" s="9"/>
    </row>
    <row r="58" spans="2:125" x14ac:dyDescent="0.25">
      <c r="B58" s="35" t="s">
        <v>31</v>
      </c>
      <c r="C58" s="2">
        <v>0</v>
      </c>
      <c r="D58" s="2">
        <v>0</v>
      </c>
      <c r="E58" s="2">
        <v>0</v>
      </c>
      <c r="F58" s="2">
        <v>0</v>
      </c>
      <c r="G58" s="2">
        <v>0</v>
      </c>
      <c r="H58" s="2">
        <v>0</v>
      </c>
      <c r="I58" s="2">
        <v>1</v>
      </c>
      <c r="J58" s="2">
        <v>4</v>
      </c>
      <c r="K58" s="2">
        <v>1</v>
      </c>
      <c r="L58" s="3">
        <v>0</v>
      </c>
      <c r="M58" s="3">
        <v>0</v>
      </c>
      <c r="N58" s="3">
        <v>0</v>
      </c>
      <c r="O58" s="3">
        <v>0</v>
      </c>
      <c r="P58" s="3">
        <v>0</v>
      </c>
      <c r="Q58" s="3">
        <v>0</v>
      </c>
      <c r="R58" s="3">
        <v>0</v>
      </c>
      <c r="S58" s="35">
        <v>6</v>
      </c>
      <c r="CT58" s="9"/>
      <c r="CU58" s="9"/>
      <c r="CV58" s="9"/>
      <c r="CW58" s="9"/>
      <c r="CX58" s="9"/>
      <c r="CY58" s="9"/>
      <c r="CZ58" s="9"/>
      <c r="DA58" s="9"/>
      <c r="DB58" s="9"/>
      <c r="DC58" s="9"/>
      <c r="DD58" s="9"/>
      <c r="DE58" s="9"/>
      <c r="DF58" s="9"/>
      <c r="DG58" s="9"/>
      <c r="DH58" s="9"/>
      <c r="DI58" s="9"/>
      <c r="DJ58" s="9"/>
      <c r="DK58" s="9"/>
      <c r="DL58" s="9"/>
      <c r="DM58" s="9"/>
      <c r="DN58" s="9"/>
      <c r="DO58" s="9"/>
      <c r="DP58" s="9"/>
      <c r="DQ58" s="9"/>
      <c r="DR58" s="9"/>
    </row>
    <row r="59" spans="2:125" x14ac:dyDescent="0.25">
      <c r="B59" s="35" t="s">
        <v>22</v>
      </c>
      <c r="C59" s="2">
        <v>0</v>
      </c>
      <c r="D59" s="2">
        <v>3</v>
      </c>
      <c r="E59" s="2">
        <v>0</v>
      </c>
      <c r="F59" s="2">
        <v>2</v>
      </c>
      <c r="G59" s="2">
        <v>1</v>
      </c>
      <c r="H59" s="2">
        <v>0</v>
      </c>
      <c r="I59" s="3">
        <v>0</v>
      </c>
      <c r="J59" s="3">
        <v>0</v>
      </c>
      <c r="K59" s="3">
        <v>0</v>
      </c>
      <c r="L59" s="3">
        <v>0</v>
      </c>
      <c r="M59" s="3">
        <v>0</v>
      </c>
      <c r="N59" s="3">
        <v>0</v>
      </c>
      <c r="O59" s="3">
        <v>0</v>
      </c>
      <c r="P59" s="3">
        <v>0</v>
      </c>
      <c r="Q59" s="3">
        <v>0</v>
      </c>
      <c r="R59" s="3">
        <v>0</v>
      </c>
      <c r="S59" s="35">
        <v>6</v>
      </c>
      <c r="CT59" s="9"/>
      <c r="CU59" s="9"/>
      <c r="CV59" s="9"/>
      <c r="CW59" s="9"/>
      <c r="CX59" s="9"/>
      <c r="CY59" s="9"/>
      <c r="CZ59" s="9"/>
      <c r="DA59" s="9"/>
      <c r="DB59" s="9"/>
      <c r="DC59" s="9"/>
      <c r="DD59" s="9"/>
      <c r="DE59" s="9"/>
      <c r="DF59" s="9"/>
      <c r="DG59" s="9"/>
      <c r="DH59" s="9"/>
      <c r="DI59" s="9"/>
      <c r="DJ59" s="9"/>
      <c r="DK59" s="9"/>
      <c r="DL59" s="9"/>
      <c r="DM59" s="9"/>
      <c r="DN59" s="9"/>
      <c r="DO59" s="9"/>
      <c r="DP59" s="9"/>
      <c r="DQ59" s="9"/>
      <c r="DR59" s="9"/>
    </row>
    <row r="60" spans="2:125" x14ac:dyDescent="0.25">
      <c r="CT60" s="9"/>
      <c r="CU60" s="9"/>
      <c r="CV60" s="9"/>
      <c r="CW60" s="9"/>
      <c r="CX60" s="9"/>
      <c r="CY60" s="9"/>
      <c r="CZ60" s="9"/>
      <c r="DA60" s="9"/>
      <c r="DB60" s="9"/>
      <c r="DC60" s="9"/>
      <c r="DD60" s="9"/>
      <c r="DE60" s="9"/>
      <c r="DF60" s="9"/>
      <c r="DG60" s="9"/>
      <c r="DH60" s="9"/>
      <c r="DI60" s="9"/>
      <c r="DJ60" s="9"/>
      <c r="DK60" s="9"/>
      <c r="DL60" s="9"/>
      <c r="DM60" s="9"/>
      <c r="DN60" s="9"/>
      <c r="DO60" s="9"/>
      <c r="DP60" s="9"/>
      <c r="DQ60" s="9"/>
      <c r="DR60" s="9"/>
    </row>
    <row r="61" spans="2:125" x14ac:dyDescent="0.25">
      <c r="CT61" s="9"/>
      <c r="CU61" s="9"/>
      <c r="CV61" s="9"/>
      <c r="CW61" s="9"/>
      <c r="CX61" s="9"/>
      <c r="CY61" s="9"/>
      <c r="CZ61" s="9"/>
      <c r="DA61" s="9"/>
      <c r="DB61" s="9"/>
      <c r="DC61" s="9"/>
      <c r="DD61" s="9"/>
      <c r="DE61" s="9"/>
      <c r="DF61" s="9"/>
      <c r="DG61" s="9"/>
      <c r="DH61" s="9"/>
      <c r="DI61" s="9"/>
      <c r="DJ61" s="9"/>
      <c r="DK61" s="9"/>
      <c r="DL61" s="9"/>
      <c r="DM61" s="9"/>
      <c r="DN61" s="9"/>
      <c r="DO61" s="9"/>
      <c r="DP61" s="9"/>
      <c r="DQ61" s="9"/>
      <c r="DR61" s="9"/>
    </row>
    <row r="62" spans="2:125" x14ac:dyDescent="0.25">
      <c r="CT62" s="9"/>
      <c r="CU62" s="9"/>
      <c r="CV62" s="9"/>
      <c r="CW62" s="9"/>
      <c r="CX62" s="9"/>
      <c r="CY62" s="9"/>
      <c r="CZ62" s="9"/>
      <c r="DA62" s="9"/>
      <c r="DB62" s="9"/>
      <c r="DC62" s="9"/>
      <c r="DD62" s="9"/>
      <c r="DE62" s="9"/>
      <c r="DF62" s="9"/>
      <c r="DG62" s="9"/>
      <c r="DH62" s="9"/>
      <c r="DI62" s="9"/>
      <c r="DJ62" s="9"/>
      <c r="DK62" s="9"/>
      <c r="DL62" s="9"/>
      <c r="DM62" s="9"/>
      <c r="DN62" s="9"/>
      <c r="DO62" s="9"/>
      <c r="DP62" s="9"/>
      <c r="DQ62" s="9"/>
      <c r="DR62" s="9"/>
    </row>
    <row r="63" spans="2:125" x14ac:dyDescent="0.25">
      <c r="CT63" s="9"/>
      <c r="CU63" s="9"/>
      <c r="CV63" s="9"/>
      <c r="CW63" s="9"/>
      <c r="CX63" s="9"/>
      <c r="CY63" s="9"/>
      <c r="CZ63" s="9"/>
      <c r="DA63" s="9"/>
      <c r="DB63" s="9"/>
      <c r="DC63" s="9"/>
      <c r="DD63" s="9"/>
      <c r="DE63" s="9"/>
      <c r="DF63" s="9"/>
      <c r="DG63" s="9"/>
      <c r="DH63" s="9"/>
      <c r="DI63" s="9"/>
      <c r="DJ63" s="9"/>
      <c r="DK63" s="9"/>
      <c r="DL63" s="9"/>
      <c r="DM63" s="9"/>
      <c r="DN63" s="9"/>
      <c r="DO63" s="9"/>
      <c r="DP63" s="9"/>
      <c r="DQ63" s="9"/>
      <c r="DR63" s="9"/>
    </row>
    <row r="64" spans="2:125" x14ac:dyDescent="0.25">
      <c r="CT64" s="9"/>
      <c r="CU64" s="9"/>
      <c r="CV64" s="9"/>
      <c r="CW64" s="9"/>
      <c r="CX64" s="9"/>
      <c r="CY64" s="9"/>
      <c r="CZ64" s="9"/>
      <c r="DA64" s="9"/>
      <c r="DB64" s="9"/>
      <c r="DC64" s="9"/>
      <c r="DD64" s="9"/>
      <c r="DE64" s="9"/>
      <c r="DF64" s="9"/>
      <c r="DG64" s="9"/>
      <c r="DH64" s="9"/>
      <c r="DI64" s="9"/>
      <c r="DJ64" s="9"/>
      <c r="DK64" s="9"/>
      <c r="DL64" s="9"/>
      <c r="DM64" s="9"/>
      <c r="DN64" s="9"/>
      <c r="DO64" s="9"/>
      <c r="DP64" s="9"/>
      <c r="DQ64" s="9"/>
      <c r="DR64" s="9"/>
    </row>
    <row r="65" spans="1:127" x14ac:dyDescent="0.25">
      <c r="CT65" s="9"/>
      <c r="CU65" s="9"/>
      <c r="CV65" s="9"/>
      <c r="CW65" s="9"/>
      <c r="CX65" s="9"/>
      <c r="CY65" s="9"/>
      <c r="CZ65" s="9"/>
      <c r="DA65" s="9"/>
      <c r="DB65" s="9"/>
      <c r="DC65" s="9"/>
      <c r="DD65" s="9"/>
      <c r="DE65" s="9"/>
      <c r="DF65" s="9"/>
      <c r="DG65" s="9"/>
      <c r="DH65" s="9"/>
      <c r="DI65" s="9"/>
      <c r="DJ65" s="9"/>
      <c r="DK65" s="9"/>
      <c r="DL65" s="9"/>
      <c r="DM65" s="9"/>
      <c r="DN65" s="9"/>
      <c r="DO65" s="9"/>
      <c r="DP65" s="9"/>
      <c r="DQ65" s="9"/>
      <c r="DR65" s="9"/>
    </row>
    <row r="66" spans="1:127" x14ac:dyDescent="0.25">
      <c r="A66" s="35" t="s">
        <v>80</v>
      </c>
      <c r="V66" s="35" t="str">
        <f>A66</f>
        <v>Staphylococcus hominis</v>
      </c>
      <c r="AV66" s="35" t="str">
        <f>A66</f>
        <v>Staphylococcus hominis</v>
      </c>
      <c r="BV66" s="23" t="str">
        <f>A66</f>
        <v>Staphylococcus hominis</v>
      </c>
      <c r="CT66" s="9"/>
      <c r="CU66" s="9"/>
      <c r="CV66" s="9"/>
      <c r="CW66" s="9"/>
      <c r="CX66" s="9"/>
      <c r="CY66" s="9"/>
      <c r="CZ66" s="9"/>
      <c r="DA66" s="9"/>
      <c r="DB66" s="9"/>
      <c r="DC66" s="9"/>
      <c r="DD66" s="9"/>
      <c r="DE66" s="9"/>
      <c r="DF66" s="9"/>
      <c r="DG66" s="9"/>
      <c r="DH66" s="9"/>
      <c r="DI66" s="9"/>
      <c r="DJ66" s="9"/>
      <c r="DK66" s="9"/>
      <c r="DL66" s="9"/>
      <c r="DM66" s="9"/>
      <c r="DN66" s="9"/>
      <c r="DO66" s="9"/>
      <c r="DP66" s="9"/>
      <c r="DQ66" s="9"/>
      <c r="DR66" s="9"/>
    </row>
    <row r="67" spans="1:127" ht="18.75" x14ac:dyDescent="0.25">
      <c r="B67" s="35" t="s">
        <v>0</v>
      </c>
      <c r="C67" s="35">
        <v>1.5625E-2</v>
      </c>
      <c r="D67" s="35">
        <v>3.125E-2</v>
      </c>
      <c r="E67" s="35">
        <v>6.25E-2</v>
      </c>
      <c r="F67" s="35">
        <v>0.125</v>
      </c>
      <c r="G67" s="35">
        <v>0.25</v>
      </c>
      <c r="H67" s="35">
        <v>0.5</v>
      </c>
      <c r="I67" s="35">
        <v>1</v>
      </c>
      <c r="J67" s="35">
        <v>2</v>
      </c>
      <c r="K67" s="35">
        <v>4</v>
      </c>
      <c r="L67" s="35">
        <v>8</v>
      </c>
      <c r="M67" s="35">
        <v>16</v>
      </c>
      <c r="N67" s="35">
        <v>32</v>
      </c>
      <c r="O67" s="35">
        <v>64</v>
      </c>
      <c r="P67" s="35">
        <v>128</v>
      </c>
      <c r="Q67" s="35">
        <v>256</v>
      </c>
      <c r="R67" s="35">
        <v>512</v>
      </c>
      <c r="S67" s="35" t="s">
        <v>1</v>
      </c>
      <c r="V67" s="35" t="s">
        <v>0</v>
      </c>
      <c r="W67" s="35" t="str">
        <f>B68</f>
        <v>Penicillin G</v>
      </c>
      <c r="X67" s="35" t="str">
        <f>B69</f>
        <v>Oxacillin</v>
      </c>
      <c r="Y67" s="35" t="str">
        <f>B70</f>
        <v>Ampicillin/ Sulbactam</v>
      </c>
      <c r="Z67" s="35" t="str">
        <f>B71</f>
        <v>Piperacillin/ Tazobactam</v>
      </c>
      <c r="AA67" s="35" t="str">
        <f>B72</f>
        <v>Cefotaxim</v>
      </c>
      <c r="AB67" s="35" t="str">
        <f>B73</f>
        <v>Cefuroxim</v>
      </c>
      <c r="AC67" s="35" t="str">
        <f>B74</f>
        <v>Imipenem</v>
      </c>
      <c r="AD67" s="35" t="str">
        <f>B75</f>
        <v>Meropenem</v>
      </c>
      <c r="AE67" s="35" t="str">
        <f>B76</f>
        <v>Amikacin</v>
      </c>
      <c r="AF67" s="35" t="str">
        <f>B77</f>
        <v>Gentamicin</v>
      </c>
      <c r="AG67" s="35" t="str">
        <f>B78</f>
        <v>Fosfomycin</v>
      </c>
      <c r="AH67" s="35" t="str">
        <f>B79</f>
        <v>Cotrimoxazol</v>
      </c>
      <c r="AI67" s="35" t="str">
        <f>B80</f>
        <v>Ciprofloxacin</v>
      </c>
      <c r="AJ67" s="35" t="str">
        <f>B81</f>
        <v>Levofloxacin</v>
      </c>
      <c r="AK67" s="35" t="str">
        <f>B82</f>
        <v>Moxifloxacin</v>
      </c>
      <c r="AL67" s="35" t="str">
        <f>B83</f>
        <v>Doxycyclin</v>
      </c>
      <c r="AM67" s="35" t="str">
        <f>B84</f>
        <v>Rifampicin</v>
      </c>
      <c r="AN67" s="35" t="str">
        <f>B85</f>
        <v>Daptomycin</v>
      </c>
      <c r="AO67" s="35" t="str">
        <f>B86</f>
        <v>Roxythromycin</v>
      </c>
      <c r="AP67" s="35" t="str">
        <f>B87</f>
        <v>Clindamycin</v>
      </c>
      <c r="AQ67" s="35" t="str">
        <f>B88</f>
        <v>Linezolid</v>
      </c>
      <c r="AR67" s="35" t="str">
        <f>B89</f>
        <v>Vancomycin</v>
      </c>
      <c r="AS67" s="35" t="s">
        <v>31</v>
      </c>
      <c r="AT67" s="35" t="s">
        <v>22</v>
      </c>
      <c r="AW67" s="35" t="str">
        <f t="shared" ref="AW67" si="875">W67</f>
        <v>Penicillin G</v>
      </c>
      <c r="AX67" s="35" t="str">
        <f t="shared" ref="AX67" si="876">X67</f>
        <v>Oxacillin</v>
      </c>
      <c r="AY67" s="35" t="str">
        <f t="shared" ref="AY67" si="877">Y67</f>
        <v>Ampicillin/ Sulbactam</v>
      </c>
      <c r="AZ67" s="35" t="str">
        <f t="shared" ref="AZ67" si="878">Z67</f>
        <v>Piperacillin/ Tazobactam</v>
      </c>
      <c r="BA67" s="35" t="str">
        <f t="shared" ref="BA67" si="879">AA67</f>
        <v>Cefotaxim</v>
      </c>
      <c r="BB67" s="35" t="str">
        <f t="shared" ref="BB67" si="880">AB67</f>
        <v>Cefuroxim</v>
      </c>
      <c r="BC67" s="35" t="str">
        <f t="shared" ref="BC67" si="881">AC67</f>
        <v>Imipenem</v>
      </c>
      <c r="BD67" s="35" t="str">
        <f t="shared" ref="BD67" si="882">AD67</f>
        <v>Meropenem</v>
      </c>
      <c r="BE67" s="35" t="str">
        <f t="shared" ref="BE67" si="883">AE67</f>
        <v>Amikacin</v>
      </c>
      <c r="BF67" s="35" t="str">
        <f t="shared" ref="BF67" si="884">AF67</f>
        <v>Gentamicin</v>
      </c>
      <c r="BG67" s="35" t="str">
        <f t="shared" ref="BG67" si="885">AG67</f>
        <v>Fosfomycin</v>
      </c>
      <c r="BH67" s="35" t="str">
        <f t="shared" ref="BH67" si="886">AH67</f>
        <v>Cotrimoxazol</v>
      </c>
      <c r="BI67" s="35" t="str">
        <f t="shared" ref="BI67" si="887">AI67</f>
        <v>Ciprofloxacin</v>
      </c>
      <c r="BJ67" s="35" t="str">
        <f t="shared" ref="BJ67" si="888">AJ67</f>
        <v>Levofloxacin</v>
      </c>
      <c r="BK67" s="35" t="str">
        <f t="shared" ref="BK67" si="889">AK67</f>
        <v>Moxifloxacin</v>
      </c>
      <c r="BL67" s="35" t="str">
        <f t="shared" ref="BL67" si="890">AL67</f>
        <v>Doxycyclin</v>
      </c>
      <c r="BM67" s="35" t="str">
        <f t="shared" ref="BM67" si="891">AM67</f>
        <v>Rifampicin</v>
      </c>
      <c r="BN67" s="35" t="str">
        <f t="shared" ref="BN67" si="892">AN67</f>
        <v>Daptomycin</v>
      </c>
      <c r="BO67" s="35" t="str">
        <f t="shared" ref="BO67" si="893">AO67</f>
        <v>Roxythromycin</v>
      </c>
      <c r="BP67" s="35" t="str">
        <f t="shared" ref="BP67" si="894">AP67</f>
        <v>Clindamycin</v>
      </c>
      <c r="BQ67" s="35" t="str">
        <f t="shared" ref="BQ67" si="895">AQ67</f>
        <v>Linezolid</v>
      </c>
      <c r="BR67" s="35" t="str">
        <f t="shared" ref="BR67" si="896">AR67</f>
        <v>Vancomycin</v>
      </c>
      <c r="BS67" s="35" t="str">
        <f t="shared" ref="BS67" si="897">AS67</f>
        <v>Teicoplanin</v>
      </c>
      <c r="BT67" s="35" t="s">
        <v>22</v>
      </c>
      <c r="BU67" s="35"/>
      <c r="BV67" s="35"/>
      <c r="BW67" s="23" t="str">
        <f t="shared" ref="BW67" si="898">W67</f>
        <v>Penicillin G</v>
      </c>
      <c r="BX67" s="23" t="str">
        <f t="shared" ref="BX67" si="899">X67</f>
        <v>Oxacillin</v>
      </c>
      <c r="BY67" s="23" t="str">
        <f t="shared" ref="BY67" si="900">Y67</f>
        <v>Ampicillin/ Sulbactam</v>
      </c>
      <c r="BZ67" s="23" t="str">
        <f t="shared" ref="BZ67" si="901">Z67</f>
        <v>Piperacillin/ Tazobactam</v>
      </c>
      <c r="CA67" s="23" t="str">
        <f t="shared" ref="CA67" si="902">AA67</f>
        <v>Cefotaxim</v>
      </c>
      <c r="CB67" s="23" t="str">
        <f t="shared" ref="CB67" si="903">AB67</f>
        <v>Cefuroxim</v>
      </c>
      <c r="CC67" s="23" t="str">
        <f t="shared" ref="CC67" si="904">AC67</f>
        <v>Imipenem</v>
      </c>
      <c r="CD67" s="23" t="str">
        <f t="shared" ref="CD67" si="905">AD67</f>
        <v>Meropenem</v>
      </c>
      <c r="CE67" s="23" t="str">
        <f t="shared" ref="CE67" si="906">AE67</f>
        <v>Amikacin</v>
      </c>
      <c r="CF67" s="23" t="str">
        <f t="shared" ref="CF67" si="907">AF67</f>
        <v>Gentamicin</v>
      </c>
      <c r="CG67" s="23" t="str">
        <f t="shared" ref="CG67" si="908">AG67</f>
        <v>Fosfomycin</v>
      </c>
      <c r="CH67" s="23" t="str">
        <f t="shared" ref="CH67" si="909">AH67</f>
        <v>Cotrimoxazol</v>
      </c>
      <c r="CI67" s="23" t="str">
        <f t="shared" ref="CI67" si="910">AI67</f>
        <v>Ciprofloxacin</v>
      </c>
      <c r="CJ67" s="23" t="str">
        <f t="shared" ref="CJ67" si="911">AJ67</f>
        <v>Levofloxacin</v>
      </c>
      <c r="CK67" s="23" t="str">
        <f t="shared" ref="CK67" si="912">AK67</f>
        <v>Moxifloxacin</v>
      </c>
      <c r="CL67" s="23" t="str">
        <f t="shared" ref="CL67" si="913">AL67</f>
        <v>Doxycyclin</v>
      </c>
      <c r="CM67" s="23" t="str">
        <f t="shared" ref="CM67" si="914">AM67</f>
        <v>Rifampicin</v>
      </c>
      <c r="CN67" s="23" t="str">
        <f t="shared" ref="CN67" si="915">AN67</f>
        <v>Daptomycin</v>
      </c>
      <c r="CO67" s="23" t="str">
        <f t="shared" ref="CO67" si="916">AO67</f>
        <v>Roxythromycin</v>
      </c>
      <c r="CP67" s="23" t="str">
        <f t="shared" ref="CP67" si="917">AP67</f>
        <v>Clindamycin</v>
      </c>
      <c r="CQ67" s="23" t="str">
        <f t="shared" ref="CQ67" si="918">AQ67</f>
        <v>Linezolid</v>
      </c>
      <c r="CR67" s="23" t="str">
        <f t="shared" ref="CR67" si="919">AR67</f>
        <v>Vancomycin</v>
      </c>
      <c r="CS67" s="23" t="str">
        <f t="shared" ref="CS67" si="920">AS67</f>
        <v>Teicoplanin</v>
      </c>
      <c r="CT67" s="35" t="s">
        <v>22</v>
      </c>
      <c r="CW67" s="32"/>
      <c r="CX67" s="17" t="s">
        <v>61</v>
      </c>
      <c r="CY67" s="17" t="s">
        <v>62</v>
      </c>
      <c r="CZ67" s="17" t="s">
        <v>41</v>
      </c>
      <c r="DA67" s="17" t="s">
        <v>43</v>
      </c>
      <c r="DB67" s="17" t="s">
        <v>45</v>
      </c>
      <c r="DC67" s="17" t="s">
        <v>63</v>
      </c>
      <c r="DD67" s="17" t="s">
        <v>47</v>
      </c>
      <c r="DE67" s="17" t="s">
        <v>48</v>
      </c>
      <c r="DF67" s="17" t="s">
        <v>50</v>
      </c>
      <c r="DG67" s="17" t="s">
        <v>51</v>
      </c>
      <c r="DH67" s="17" t="s">
        <v>53</v>
      </c>
      <c r="DI67" s="17" t="s">
        <v>54</v>
      </c>
      <c r="DJ67" s="17" t="s">
        <v>55</v>
      </c>
      <c r="DK67" s="17" t="s">
        <v>56</v>
      </c>
      <c r="DL67" s="17" t="s">
        <v>57</v>
      </c>
      <c r="DM67" s="17" t="s">
        <v>58</v>
      </c>
      <c r="DN67" s="17" t="s">
        <v>64</v>
      </c>
      <c r="DO67" s="17" t="s">
        <v>65</v>
      </c>
      <c r="DP67" s="17" t="s">
        <v>66</v>
      </c>
      <c r="DQ67" s="17" t="s">
        <v>67</v>
      </c>
      <c r="DR67" s="17" t="s">
        <v>68</v>
      </c>
      <c r="DS67" s="17" t="s">
        <v>69</v>
      </c>
      <c r="DT67" s="17" t="s">
        <v>70</v>
      </c>
      <c r="DU67" s="17" t="s">
        <v>72</v>
      </c>
      <c r="DW67" s="9"/>
    </row>
    <row r="68" spans="1:127" ht="18.75" x14ac:dyDescent="0.25">
      <c r="B68" s="35" t="s">
        <v>24</v>
      </c>
      <c r="C68" s="2">
        <v>0</v>
      </c>
      <c r="D68" s="2">
        <v>0</v>
      </c>
      <c r="E68" s="2">
        <v>0</v>
      </c>
      <c r="F68" s="2">
        <v>0</v>
      </c>
      <c r="G68" s="3">
        <v>1</v>
      </c>
      <c r="H68" s="3">
        <v>0</v>
      </c>
      <c r="I68" s="3">
        <v>2</v>
      </c>
      <c r="J68" s="3">
        <v>1</v>
      </c>
      <c r="K68" s="3">
        <v>2</v>
      </c>
      <c r="L68" s="3">
        <v>9</v>
      </c>
      <c r="M68" s="3">
        <v>0</v>
      </c>
      <c r="N68" s="3">
        <v>0</v>
      </c>
      <c r="O68" s="3">
        <v>0</v>
      </c>
      <c r="P68" s="3">
        <v>0</v>
      </c>
      <c r="Q68" s="3">
        <v>0</v>
      </c>
      <c r="R68" s="3">
        <v>0</v>
      </c>
      <c r="S68" s="35">
        <v>15</v>
      </c>
      <c r="V68" s="35">
        <v>1.5625E-2</v>
      </c>
      <c r="W68" s="2">
        <f>C68</f>
        <v>0</v>
      </c>
      <c r="X68" s="2">
        <f>C69</f>
        <v>0</v>
      </c>
      <c r="Y68" s="35">
        <f>C70</f>
        <v>0</v>
      </c>
      <c r="Z68" s="35">
        <f>C71</f>
        <v>0</v>
      </c>
      <c r="AA68" s="35">
        <f>C72</f>
        <v>0</v>
      </c>
      <c r="AB68" s="35">
        <f>C73</f>
        <v>0</v>
      </c>
      <c r="AC68" s="35">
        <f>C74</f>
        <v>0</v>
      </c>
      <c r="AD68" s="35">
        <f>C75</f>
        <v>0</v>
      </c>
      <c r="AE68" s="2">
        <f>C76</f>
        <v>0</v>
      </c>
      <c r="AF68" s="2">
        <f>C77</f>
        <v>0</v>
      </c>
      <c r="AG68" s="2">
        <f>C78</f>
        <v>0</v>
      </c>
      <c r="AH68" s="2">
        <f>C79</f>
        <v>0</v>
      </c>
      <c r="AI68" s="2">
        <f>C80</f>
        <v>0</v>
      </c>
      <c r="AJ68" s="2">
        <f>C81</f>
        <v>0</v>
      </c>
      <c r="AK68" s="2">
        <f>C82</f>
        <v>0</v>
      </c>
      <c r="AL68" s="2">
        <f>C83</f>
        <v>0</v>
      </c>
      <c r="AM68" s="2">
        <f>C84</f>
        <v>0</v>
      </c>
      <c r="AN68" s="2">
        <f>C85</f>
        <v>0</v>
      </c>
      <c r="AO68" s="2">
        <f>C86</f>
        <v>0</v>
      </c>
      <c r="AP68" s="2">
        <f>C87</f>
        <v>0</v>
      </c>
      <c r="AQ68" s="2">
        <f>C88</f>
        <v>0</v>
      </c>
      <c r="AR68" s="2">
        <f>C89</f>
        <v>0</v>
      </c>
      <c r="AS68" s="2">
        <f>C90</f>
        <v>0</v>
      </c>
      <c r="AT68" s="2">
        <f>C91</f>
        <v>0</v>
      </c>
      <c r="AU68" s="5"/>
      <c r="AV68" s="35">
        <v>1.5625E-2</v>
      </c>
      <c r="AW68" s="24">
        <f t="shared" ref="AW68" si="921">PRODUCT(W68*100*1/W84)</f>
        <v>0</v>
      </c>
      <c r="AX68" s="24">
        <f t="shared" ref="AX68" si="922">PRODUCT(X68*100*1/X84)</f>
        <v>0</v>
      </c>
      <c r="AY68" s="23">
        <f t="shared" ref="AY68" si="923">PRODUCT(Y68*100*1/Y84)</f>
        <v>0</v>
      </c>
      <c r="AZ68" s="23">
        <f t="shared" ref="AZ68" si="924">PRODUCT(Z68*100*1/Z84)</f>
        <v>0</v>
      </c>
      <c r="BA68" s="23">
        <f t="shared" ref="BA68" si="925">PRODUCT(AA68*100*1/AA84)</f>
        <v>0</v>
      </c>
      <c r="BB68" s="23">
        <f t="shared" ref="BB68" si="926">PRODUCT(AB68*100*1/AB84)</f>
        <v>0</v>
      </c>
      <c r="BC68" s="23">
        <f t="shared" ref="BC68" si="927">PRODUCT(AC68*100*1/AC84)</f>
        <v>0</v>
      </c>
      <c r="BD68" s="23">
        <f t="shared" ref="BD68" si="928">PRODUCT(AD68*100*1/AD84)</f>
        <v>0</v>
      </c>
      <c r="BE68" s="24">
        <f t="shared" ref="BE68" si="929">PRODUCT(AE68*100*1/AE84)</f>
        <v>0</v>
      </c>
      <c r="BF68" s="24">
        <f t="shared" ref="BF68" si="930">PRODUCT(AF68*100*1/AF84)</f>
        <v>0</v>
      </c>
      <c r="BG68" s="24">
        <f t="shared" ref="BG68" si="931">PRODUCT(AG68*100*1/AG84)</f>
        <v>0</v>
      </c>
      <c r="BH68" s="24">
        <f t="shared" ref="BH68" si="932">PRODUCT(AH68*100*1/AH84)</f>
        <v>0</v>
      </c>
      <c r="BI68" s="24">
        <f t="shared" ref="BI68" si="933">PRODUCT(AI68*100*1/AI84)</f>
        <v>0</v>
      </c>
      <c r="BJ68" s="24">
        <f t="shared" ref="BJ68" si="934">PRODUCT(AJ68*100*1/AJ84)</f>
        <v>0</v>
      </c>
      <c r="BK68" s="24">
        <f t="shared" ref="BK68" si="935">PRODUCT(AK68*100*1/AK84)</f>
        <v>0</v>
      </c>
      <c r="BL68" s="24">
        <f t="shared" ref="BL68" si="936">PRODUCT(AL68*100*1/AL84)</f>
        <v>0</v>
      </c>
      <c r="BM68" s="24">
        <f t="shared" ref="BM68" si="937">PRODUCT(AM68*100*1/AM84)</f>
        <v>0</v>
      </c>
      <c r="BN68" s="24">
        <f t="shared" ref="BN68" si="938">PRODUCT(AN68*100*1/AN84)</f>
        <v>0</v>
      </c>
      <c r="BO68" s="24">
        <f t="shared" ref="BO68" si="939">PRODUCT(AO68*100*1/AO84)</f>
        <v>0</v>
      </c>
      <c r="BP68" s="24">
        <f t="shared" ref="BP68" si="940">PRODUCT(AP68*100*1/AP84)</f>
        <v>0</v>
      </c>
      <c r="BQ68" s="24">
        <f t="shared" ref="BQ68" si="941">PRODUCT(AQ68*100*1/AQ84)</f>
        <v>0</v>
      </c>
      <c r="BR68" s="24">
        <f t="shared" ref="BR68" si="942">PRODUCT(AR68*100*1/AR84)</f>
        <v>0</v>
      </c>
      <c r="BS68" s="24">
        <f t="shared" ref="BS68" si="943">PRODUCT(AS68*100*1/AS84)</f>
        <v>0</v>
      </c>
      <c r="BT68" s="24">
        <f t="shared" ref="BT68" si="944">PRODUCT(AT68*100*1/AT84)</f>
        <v>0</v>
      </c>
      <c r="BU68" s="35"/>
      <c r="BV68" s="35">
        <v>1.5625E-2</v>
      </c>
      <c r="BW68" s="24">
        <f t="shared" ref="BW68" si="945">AW68</f>
        <v>0</v>
      </c>
      <c r="BX68" s="24">
        <f t="shared" ref="BX68" si="946">AX68</f>
        <v>0</v>
      </c>
      <c r="BY68" s="23">
        <f t="shared" ref="BY68" si="947">AY68</f>
        <v>0</v>
      </c>
      <c r="BZ68" s="23">
        <f t="shared" ref="BZ68" si="948">AZ68</f>
        <v>0</v>
      </c>
      <c r="CA68" s="23">
        <f t="shared" ref="CA68" si="949">BA68</f>
        <v>0</v>
      </c>
      <c r="CB68" s="23">
        <f t="shared" ref="CB68" si="950">BB68</f>
        <v>0</v>
      </c>
      <c r="CC68" s="23">
        <f t="shared" ref="CC68" si="951">BC68</f>
        <v>0</v>
      </c>
      <c r="CD68" s="23">
        <f t="shared" ref="CD68" si="952">BD68</f>
        <v>0</v>
      </c>
      <c r="CE68" s="24">
        <f t="shared" ref="CE68" si="953">BE68</f>
        <v>0</v>
      </c>
      <c r="CF68" s="24">
        <f t="shared" ref="CF68" si="954">BF68</f>
        <v>0</v>
      </c>
      <c r="CG68" s="24">
        <f t="shared" ref="CG68" si="955">BG68</f>
        <v>0</v>
      </c>
      <c r="CH68" s="24">
        <f t="shared" ref="CH68" si="956">BH68</f>
        <v>0</v>
      </c>
      <c r="CI68" s="24">
        <f t="shared" ref="CI68" si="957">BI68</f>
        <v>0</v>
      </c>
      <c r="CJ68" s="24">
        <f t="shared" ref="CJ68" si="958">BJ68</f>
        <v>0</v>
      </c>
      <c r="CK68" s="24">
        <f t="shared" ref="CK68" si="959">BK68</f>
        <v>0</v>
      </c>
      <c r="CL68" s="24">
        <f t="shared" ref="CL68" si="960">BL68</f>
        <v>0</v>
      </c>
      <c r="CM68" s="24">
        <f t="shared" ref="CM68" si="961">BM68</f>
        <v>0</v>
      </c>
      <c r="CN68" s="24">
        <f t="shared" ref="CN68" si="962">BN68</f>
        <v>0</v>
      </c>
      <c r="CO68" s="24">
        <f t="shared" ref="CO68" si="963">BO68</f>
        <v>0</v>
      </c>
      <c r="CP68" s="24">
        <f t="shared" ref="CP68" si="964">BP68</f>
        <v>0</v>
      </c>
      <c r="CQ68" s="24">
        <f t="shared" ref="CQ68" si="965">BQ68</f>
        <v>0</v>
      </c>
      <c r="CR68" s="24">
        <f t="shared" ref="CR68" si="966">BR68</f>
        <v>0</v>
      </c>
      <c r="CS68" s="24">
        <f t="shared" ref="CS68" si="967">BS68</f>
        <v>0</v>
      </c>
      <c r="CT68" s="24">
        <f t="shared" ref="CT68" si="968">BT68</f>
        <v>0</v>
      </c>
      <c r="CW68" s="18" t="s">
        <v>37</v>
      </c>
      <c r="CX68" s="19">
        <f t="shared" ref="CX68" si="969">W84</f>
        <v>15</v>
      </c>
      <c r="CY68" s="19">
        <f t="shared" ref="CY68" si="970">X84</f>
        <v>15</v>
      </c>
      <c r="CZ68" s="19">
        <f t="shared" ref="CZ68" si="971">Y84</f>
        <v>15</v>
      </c>
      <c r="DA68" s="19">
        <f t="shared" ref="DA68" si="972">Z84</f>
        <v>15</v>
      </c>
      <c r="DB68" s="19">
        <f t="shared" ref="DB68" si="973">AA84</f>
        <v>15</v>
      </c>
      <c r="DC68" s="19">
        <f t="shared" ref="DC68" si="974">AB84</f>
        <v>15</v>
      </c>
      <c r="DD68" s="19">
        <f t="shared" ref="DD68" si="975">AC84</f>
        <v>15</v>
      </c>
      <c r="DE68" s="20">
        <f t="shared" ref="DE68" si="976">AD84</f>
        <v>15</v>
      </c>
      <c r="DF68" s="20">
        <f t="shared" ref="DF68" si="977">AE84</f>
        <v>15</v>
      </c>
      <c r="DG68" s="20">
        <f t="shared" ref="DG68" si="978">AF84</f>
        <v>15</v>
      </c>
      <c r="DH68" s="20">
        <f t="shared" ref="DH68" si="979">AG84</f>
        <v>15</v>
      </c>
      <c r="DI68" s="20">
        <f t="shared" ref="DI68" si="980">AH84</f>
        <v>15</v>
      </c>
      <c r="DJ68" s="20">
        <f t="shared" ref="DJ68" si="981">AI84</f>
        <v>15</v>
      </c>
      <c r="DK68" s="20">
        <f t="shared" ref="DK68" si="982">AJ84</f>
        <v>15</v>
      </c>
      <c r="DL68" s="20">
        <f t="shared" ref="DL68" si="983">AK84</f>
        <v>15</v>
      </c>
      <c r="DM68" s="20">
        <f t="shared" ref="DM68" si="984">AL84</f>
        <v>15</v>
      </c>
      <c r="DN68" s="20">
        <f t="shared" ref="DN68" si="985">AM84</f>
        <v>15</v>
      </c>
      <c r="DO68" s="20">
        <f t="shared" ref="DO68" si="986">AN84</f>
        <v>15</v>
      </c>
      <c r="DP68" s="20">
        <f t="shared" ref="DP68" si="987">AO84</f>
        <v>15</v>
      </c>
      <c r="DQ68" s="20">
        <f t="shared" ref="DQ68" si="988">AP84</f>
        <v>15</v>
      </c>
      <c r="DR68" s="20">
        <f t="shared" ref="DR68" si="989">AQ84</f>
        <v>15</v>
      </c>
      <c r="DS68" s="20">
        <f t="shared" ref="DS68" si="990">AR84</f>
        <v>15</v>
      </c>
      <c r="DT68" s="20">
        <f t="shared" ref="DT68" si="991">AS84</f>
        <v>15</v>
      </c>
      <c r="DU68" s="20">
        <f t="shared" ref="DU68" si="992">AT84</f>
        <v>15</v>
      </c>
      <c r="DV68" s="9"/>
    </row>
    <row r="69" spans="1:127" ht="18.75" x14ac:dyDescent="0.25">
      <c r="B69" s="35" t="s">
        <v>25</v>
      </c>
      <c r="C69" s="2">
        <v>0</v>
      </c>
      <c r="D69" s="2">
        <v>0</v>
      </c>
      <c r="E69" s="2">
        <v>1</v>
      </c>
      <c r="F69" s="2">
        <v>0</v>
      </c>
      <c r="G69" s="2">
        <v>0</v>
      </c>
      <c r="H69" s="3">
        <v>0</v>
      </c>
      <c r="I69" s="3">
        <v>1</v>
      </c>
      <c r="J69" s="3">
        <v>3</v>
      </c>
      <c r="K69" s="3">
        <v>1</v>
      </c>
      <c r="L69" s="3">
        <v>0</v>
      </c>
      <c r="M69" s="3">
        <v>9</v>
      </c>
      <c r="N69" s="3">
        <v>0</v>
      </c>
      <c r="O69" s="3">
        <v>0</v>
      </c>
      <c r="P69" s="3">
        <v>0</v>
      </c>
      <c r="Q69" s="3">
        <v>0</v>
      </c>
      <c r="R69" s="3">
        <v>0</v>
      </c>
      <c r="S69" s="35">
        <v>15</v>
      </c>
      <c r="V69" s="35">
        <v>3.125E-2</v>
      </c>
      <c r="W69" s="2">
        <f>D68</f>
        <v>0</v>
      </c>
      <c r="X69" s="2">
        <f>D69</f>
        <v>0</v>
      </c>
      <c r="Y69" s="35">
        <f>D70</f>
        <v>0</v>
      </c>
      <c r="Z69" s="35">
        <f>D71</f>
        <v>0</v>
      </c>
      <c r="AA69" s="35">
        <f>D72</f>
        <v>0</v>
      </c>
      <c r="AB69" s="35">
        <f>D73</f>
        <v>0</v>
      </c>
      <c r="AC69" s="35">
        <f>D74</f>
        <v>0</v>
      </c>
      <c r="AD69" s="35">
        <f>D75</f>
        <v>0</v>
      </c>
      <c r="AE69" s="2">
        <f>D76</f>
        <v>0</v>
      </c>
      <c r="AF69" s="2">
        <f>D77</f>
        <v>0</v>
      </c>
      <c r="AG69" s="2">
        <f>D78</f>
        <v>0</v>
      </c>
      <c r="AH69" s="2">
        <f>D79</f>
        <v>0</v>
      </c>
      <c r="AI69" s="2">
        <f>D80</f>
        <v>0</v>
      </c>
      <c r="AJ69" s="2">
        <f>D81</f>
        <v>0</v>
      </c>
      <c r="AK69" s="2">
        <f>D82</f>
        <v>0</v>
      </c>
      <c r="AL69" s="2">
        <f>D83</f>
        <v>0</v>
      </c>
      <c r="AM69" s="2">
        <f>D84</f>
        <v>12</v>
      </c>
      <c r="AN69" s="2">
        <f>D85</f>
        <v>0</v>
      </c>
      <c r="AO69" s="2">
        <f>D86</f>
        <v>0</v>
      </c>
      <c r="AP69" s="2">
        <f>D87</f>
        <v>1</v>
      </c>
      <c r="AQ69" s="2">
        <f>D88</f>
        <v>0</v>
      </c>
      <c r="AR69" s="2">
        <f>D89</f>
        <v>0</v>
      </c>
      <c r="AS69" s="2">
        <f>D90</f>
        <v>0</v>
      </c>
      <c r="AT69" s="2">
        <f>D91</f>
        <v>11</v>
      </c>
      <c r="AU69" s="5"/>
      <c r="AV69" s="35">
        <v>3.125E-2</v>
      </c>
      <c r="AW69" s="24">
        <f t="shared" ref="AW69" si="993">PRODUCT(W69*100*1/W84)</f>
        <v>0</v>
      </c>
      <c r="AX69" s="24">
        <f t="shared" ref="AX69" si="994">PRODUCT(X69*100*1/X84)</f>
        <v>0</v>
      </c>
      <c r="AY69" s="23">
        <f t="shared" ref="AY69" si="995">PRODUCT(Y69*100*1/Y84)</f>
        <v>0</v>
      </c>
      <c r="AZ69" s="23">
        <f t="shared" ref="AZ69" si="996">PRODUCT(Z69*100*1/Z84)</f>
        <v>0</v>
      </c>
      <c r="BA69" s="23">
        <f t="shared" ref="BA69" si="997">PRODUCT(AA69*100*1/AA84)</f>
        <v>0</v>
      </c>
      <c r="BB69" s="23">
        <f t="shared" ref="BB69" si="998">PRODUCT(AB69*100*1/AB84)</f>
        <v>0</v>
      </c>
      <c r="BC69" s="23">
        <f t="shared" ref="BC69" si="999">PRODUCT(AC69*100*1/AC84)</f>
        <v>0</v>
      </c>
      <c r="BD69" s="23">
        <f t="shared" ref="BD69" si="1000">PRODUCT(AD69*100*1/AD84)</f>
        <v>0</v>
      </c>
      <c r="BE69" s="24">
        <f t="shared" ref="BE69" si="1001">PRODUCT(AE69*100*1/AE84)</f>
        <v>0</v>
      </c>
      <c r="BF69" s="24">
        <f t="shared" ref="BF69" si="1002">PRODUCT(AF69*100*1/AF84)</f>
        <v>0</v>
      </c>
      <c r="BG69" s="24">
        <f t="shared" ref="BG69" si="1003">PRODUCT(AG69*100*1/AG84)</f>
        <v>0</v>
      </c>
      <c r="BH69" s="24">
        <f t="shared" ref="BH69" si="1004">PRODUCT(AH69*100*1/AH84)</f>
        <v>0</v>
      </c>
      <c r="BI69" s="24">
        <f t="shared" ref="BI69" si="1005">PRODUCT(AI69*100*1/AI84)</f>
        <v>0</v>
      </c>
      <c r="BJ69" s="24">
        <f t="shared" ref="BJ69" si="1006">PRODUCT(AJ69*100*1/AJ84)</f>
        <v>0</v>
      </c>
      <c r="BK69" s="24">
        <f t="shared" ref="BK69" si="1007">PRODUCT(AK69*100*1/AK84)</f>
        <v>0</v>
      </c>
      <c r="BL69" s="24">
        <f t="shared" ref="BL69" si="1008">PRODUCT(AL69*100*1/AL84)</f>
        <v>0</v>
      </c>
      <c r="BM69" s="24">
        <f t="shared" ref="BM69" si="1009">PRODUCT(AM69*100*1/AM84)</f>
        <v>80</v>
      </c>
      <c r="BN69" s="24">
        <f t="shared" ref="BN69" si="1010">PRODUCT(AN69*100*1/AN84)</f>
        <v>0</v>
      </c>
      <c r="BO69" s="24">
        <f t="shared" ref="BO69" si="1011">PRODUCT(AO69*100*1/AO84)</f>
        <v>0</v>
      </c>
      <c r="BP69" s="24">
        <f t="shared" ref="BP69" si="1012">PRODUCT(AP69*100*1/AP84)</f>
        <v>6.666666666666667</v>
      </c>
      <c r="BQ69" s="24">
        <f t="shared" ref="BQ69" si="1013">PRODUCT(AQ69*100*1/AQ84)</f>
        <v>0</v>
      </c>
      <c r="BR69" s="24">
        <f t="shared" ref="BR69" si="1014">PRODUCT(AR69*100*1/AR84)</f>
        <v>0</v>
      </c>
      <c r="BS69" s="24">
        <f t="shared" ref="BS69" si="1015">PRODUCT(AS69*100*1/AS84)</f>
        <v>0</v>
      </c>
      <c r="BT69" s="24">
        <f t="shared" ref="BT69" si="1016">PRODUCT(AT69*100*1/AT84)</f>
        <v>73.333333333333329</v>
      </c>
      <c r="BU69" s="35"/>
      <c r="BV69" s="35">
        <v>3.125E-2</v>
      </c>
      <c r="BW69" s="24">
        <f t="shared" ref="BW69" si="1017">AW68+AW69</f>
        <v>0</v>
      </c>
      <c r="BX69" s="24">
        <f t="shared" ref="BX69" si="1018">AX68+AX69</f>
        <v>0</v>
      </c>
      <c r="BY69" s="23">
        <f t="shared" ref="BY69" si="1019">AY68+AY69</f>
        <v>0</v>
      </c>
      <c r="BZ69" s="23">
        <f t="shared" ref="BZ69" si="1020">AZ68+AZ69</f>
        <v>0</v>
      </c>
      <c r="CA69" s="23">
        <f t="shared" ref="CA69" si="1021">BA68+BA69</f>
        <v>0</v>
      </c>
      <c r="CB69" s="23">
        <f t="shared" ref="CB69" si="1022">BB68+BB69</f>
        <v>0</v>
      </c>
      <c r="CC69" s="23">
        <f t="shared" ref="CC69" si="1023">BC68+BC69</f>
        <v>0</v>
      </c>
      <c r="CD69" s="23">
        <f t="shared" ref="CD69" si="1024">BD68+BD69</f>
        <v>0</v>
      </c>
      <c r="CE69" s="24">
        <f t="shared" ref="CE69" si="1025">BE68+BE69</f>
        <v>0</v>
      </c>
      <c r="CF69" s="24">
        <f t="shared" ref="CF69" si="1026">BF68+BF69</f>
        <v>0</v>
      </c>
      <c r="CG69" s="24">
        <f t="shared" ref="CG69" si="1027">BG68+BG69</f>
        <v>0</v>
      </c>
      <c r="CH69" s="24">
        <f t="shared" ref="CH69" si="1028">BH68+BH69</f>
        <v>0</v>
      </c>
      <c r="CI69" s="24">
        <f t="shared" ref="CI69" si="1029">BI68+BI69</f>
        <v>0</v>
      </c>
      <c r="CJ69" s="24">
        <f t="shared" ref="CJ69" si="1030">BJ68+BJ69</f>
        <v>0</v>
      </c>
      <c r="CK69" s="24">
        <f t="shared" ref="CK69" si="1031">BK68+BK69</f>
        <v>0</v>
      </c>
      <c r="CL69" s="24">
        <f t="shared" ref="CL69" si="1032">BL68+BL69</f>
        <v>0</v>
      </c>
      <c r="CM69" s="24">
        <f t="shared" ref="CM69" si="1033">BM68+BM69</f>
        <v>80</v>
      </c>
      <c r="CN69" s="24">
        <f t="shared" ref="CN69" si="1034">BN68+BN69</f>
        <v>0</v>
      </c>
      <c r="CO69" s="24">
        <f t="shared" ref="CO69" si="1035">BO68+BO69</f>
        <v>0</v>
      </c>
      <c r="CP69" s="24">
        <f t="shared" ref="CP69" si="1036">BP68+BP69</f>
        <v>6.666666666666667</v>
      </c>
      <c r="CQ69" s="24">
        <f t="shared" ref="CQ69" si="1037">BQ68+BQ69</f>
        <v>0</v>
      </c>
      <c r="CR69" s="24">
        <f t="shared" ref="CR69" si="1038">BR68+BR69</f>
        <v>0</v>
      </c>
      <c r="CS69" s="24">
        <f t="shared" ref="CS69" si="1039">BS68+BS69</f>
        <v>0</v>
      </c>
      <c r="CT69" s="24">
        <f t="shared" ref="CT69" si="1040">BT68+BT69</f>
        <v>73.333333333333329</v>
      </c>
      <c r="CW69" s="18" t="s">
        <v>38</v>
      </c>
      <c r="CX69" s="16"/>
      <c r="CY69" s="16">
        <f>BX72</f>
        <v>6.666666666666667</v>
      </c>
      <c r="CZ69" s="16"/>
      <c r="DA69" s="16"/>
      <c r="DB69" s="16"/>
      <c r="DC69" s="16"/>
      <c r="DD69" s="16"/>
      <c r="DE69" s="15"/>
      <c r="DF69" s="15">
        <f>CE77</f>
        <v>100.00000000000001</v>
      </c>
      <c r="DG69" s="15">
        <f>CF74</f>
        <v>60</v>
      </c>
      <c r="DH69" s="15">
        <f>CG79</f>
        <v>26.666666666666668</v>
      </c>
      <c r="DI69" s="15">
        <f>CH75</f>
        <v>33.333333333333336</v>
      </c>
      <c r="DJ69" s="12">
        <f>CI74</f>
        <v>26.666666666666668</v>
      </c>
      <c r="DK69" s="15">
        <f>CJ74</f>
        <v>26.666666666666668</v>
      </c>
      <c r="DL69" s="15">
        <f>CK72</f>
        <v>26.666666666666668</v>
      </c>
      <c r="DM69" s="15">
        <f>CL74</f>
        <v>73.333333333333343</v>
      </c>
      <c r="DN69" s="15">
        <f>CM70</f>
        <v>86.666666666666671</v>
      </c>
      <c r="DO69" s="15">
        <f>CN74</f>
        <v>99.999999999999986</v>
      </c>
      <c r="DP69" s="15">
        <f>CO74</f>
        <v>13.333333333333334</v>
      </c>
      <c r="DQ69" s="15">
        <f>CP72</f>
        <v>66.666666666666671</v>
      </c>
      <c r="DR69" s="15">
        <f>CQ76</f>
        <v>100</v>
      </c>
      <c r="DS69" s="15">
        <f>CR76</f>
        <v>99.999999999999986</v>
      </c>
      <c r="DT69" s="15">
        <f>CS76</f>
        <v>100.00000000000001</v>
      </c>
      <c r="DU69" s="15">
        <f>CT73</f>
        <v>99.999999999999986</v>
      </c>
      <c r="DV69" s="9"/>
    </row>
    <row r="70" spans="1:127" ht="18.75" x14ac:dyDescent="0.25">
      <c r="B70" s="35" t="s">
        <v>3</v>
      </c>
      <c r="C70" s="35">
        <v>0</v>
      </c>
      <c r="D70" s="35">
        <v>0</v>
      </c>
      <c r="E70" s="35">
        <v>0</v>
      </c>
      <c r="F70" s="35">
        <v>1</v>
      </c>
      <c r="G70" s="35">
        <v>0</v>
      </c>
      <c r="H70" s="35">
        <v>4</v>
      </c>
      <c r="I70" s="35">
        <v>1</v>
      </c>
      <c r="J70" s="35">
        <v>3</v>
      </c>
      <c r="K70" s="35">
        <v>2</v>
      </c>
      <c r="L70" s="35">
        <v>1</v>
      </c>
      <c r="M70" s="35">
        <v>2</v>
      </c>
      <c r="N70" s="35">
        <v>0</v>
      </c>
      <c r="O70" s="35">
        <v>1</v>
      </c>
      <c r="P70" s="35">
        <v>0</v>
      </c>
      <c r="Q70" s="35">
        <v>0</v>
      </c>
      <c r="R70" s="35">
        <v>0</v>
      </c>
      <c r="S70" s="35">
        <v>15</v>
      </c>
      <c r="V70" s="35">
        <v>6.25E-2</v>
      </c>
      <c r="W70" s="2">
        <f>E68</f>
        <v>0</v>
      </c>
      <c r="X70" s="2">
        <f>E69</f>
        <v>1</v>
      </c>
      <c r="Y70" s="35">
        <f>E70</f>
        <v>0</v>
      </c>
      <c r="Z70" s="35">
        <f>E71</f>
        <v>0</v>
      </c>
      <c r="AA70" s="35">
        <f>E72</f>
        <v>0</v>
      </c>
      <c r="AB70" s="35">
        <f>E73</f>
        <v>0</v>
      </c>
      <c r="AC70" s="35">
        <f>E74</f>
        <v>7</v>
      </c>
      <c r="AD70" s="35">
        <f>E75</f>
        <v>1</v>
      </c>
      <c r="AE70" s="2">
        <f>E76</f>
        <v>0</v>
      </c>
      <c r="AF70" s="2">
        <f>E77</f>
        <v>6</v>
      </c>
      <c r="AG70" s="2">
        <f>E78</f>
        <v>0</v>
      </c>
      <c r="AH70" s="2">
        <f>E79</f>
        <v>1</v>
      </c>
      <c r="AI70" s="2">
        <f>E80</f>
        <v>0</v>
      </c>
      <c r="AJ70" s="2">
        <f>E81</f>
        <v>0</v>
      </c>
      <c r="AK70" s="2">
        <f>E82</f>
        <v>1</v>
      </c>
      <c r="AL70" s="2">
        <f>E83</f>
        <v>4</v>
      </c>
      <c r="AM70" s="2">
        <f>E84</f>
        <v>1</v>
      </c>
      <c r="AN70" s="2">
        <f>E85</f>
        <v>0</v>
      </c>
      <c r="AO70" s="2">
        <f>E86</f>
        <v>0</v>
      </c>
      <c r="AP70" s="2">
        <f>E87</f>
        <v>5</v>
      </c>
      <c r="AQ70" s="2">
        <f>E88</f>
        <v>0</v>
      </c>
      <c r="AR70" s="2">
        <f>E89</f>
        <v>0</v>
      </c>
      <c r="AS70" s="2">
        <f>E90</f>
        <v>0</v>
      </c>
      <c r="AT70" s="2">
        <f>E91</f>
        <v>0</v>
      </c>
      <c r="AU70" s="5"/>
      <c r="AV70" s="35">
        <v>6.25E-2</v>
      </c>
      <c r="AW70" s="24">
        <f t="shared" ref="AW70" si="1041">PRODUCT(W70*100*1/W84)</f>
        <v>0</v>
      </c>
      <c r="AX70" s="24">
        <f t="shared" ref="AX70" si="1042">PRODUCT(X70*100*1/X84)</f>
        <v>6.666666666666667</v>
      </c>
      <c r="AY70" s="23">
        <f t="shared" ref="AY70" si="1043">PRODUCT(Y70*100*1/Y84)</f>
        <v>0</v>
      </c>
      <c r="AZ70" s="23">
        <f t="shared" ref="AZ70" si="1044">PRODUCT(Z70*100*1/Z84)</f>
        <v>0</v>
      </c>
      <c r="BA70" s="23">
        <f t="shared" ref="BA70" si="1045">PRODUCT(AA70*100*1/AA84)</f>
        <v>0</v>
      </c>
      <c r="BB70" s="23">
        <f t="shared" ref="BB70" si="1046">PRODUCT(AB70*100*1/AB84)</f>
        <v>0</v>
      </c>
      <c r="BC70" s="23">
        <f t="shared" ref="BC70" si="1047">PRODUCT(AC70*100*1/AC84)</f>
        <v>46.666666666666664</v>
      </c>
      <c r="BD70" s="23">
        <f t="shared" ref="BD70" si="1048">PRODUCT(AD70*100*1/AD84)</f>
        <v>6.666666666666667</v>
      </c>
      <c r="BE70" s="24">
        <f t="shared" ref="BE70" si="1049">PRODUCT(AE70*100*1/AE84)</f>
        <v>0</v>
      </c>
      <c r="BF70" s="24">
        <f t="shared" ref="BF70" si="1050">PRODUCT(AF70*100*1/AF84)</f>
        <v>40</v>
      </c>
      <c r="BG70" s="24">
        <f t="shared" ref="BG70" si="1051">PRODUCT(AG70*100*1/AG84)</f>
        <v>0</v>
      </c>
      <c r="BH70" s="24">
        <f t="shared" ref="BH70" si="1052">PRODUCT(AH70*100*1/AH84)</f>
        <v>6.666666666666667</v>
      </c>
      <c r="BI70" s="24">
        <f t="shared" ref="BI70" si="1053">PRODUCT(AI70*100*1/AI84)</f>
        <v>0</v>
      </c>
      <c r="BJ70" s="24">
        <f t="shared" ref="BJ70" si="1054">PRODUCT(AJ70*100*1/AJ84)</f>
        <v>0</v>
      </c>
      <c r="BK70" s="24">
        <f t="shared" ref="BK70" si="1055">PRODUCT(AK70*100*1/AK84)</f>
        <v>6.666666666666667</v>
      </c>
      <c r="BL70" s="24">
        <f t="shared" ref="BL70" si="1056">PRODUCT(AL70*100*1/AL84)</f>
        <v>26.666666666666668</v>
      </c>
      <c r="BM70" s="24">
        <f t="shared" ref="BM70" si="1057">PRODUCT(AM70*100*1/AM84)</f>
        <v>6.666666666666667</v>
      </c>
      <c r="BN70" s="24">
        <f t="shared" ref="BN70" si="1058">PRODUCT(AN70*100*1/AN84)</f>
        <v>0</v>
      </c>
      <c r="BO70" s="24">
        <f t="shared" ref="BO70" si="1059">PRODUCT(AO70*100*1/AO84)</f>
        <v>0</v>
      </c>
      <c r="BP70" s="24">
        <f t="shared" ref="BP70" si="1060">PRODUCT(AP70*100*1/AP84)</f>
        <v>33.333333333333336</v>
      </c>
      <c r="BQ70" s="24">
        <f t="shared" ref="BQ70" si="1061">PRODUCT(AQ70*100*1/AQ84)</f>
        <v>0</v>
      </c>
      <c r="BR70" s="24">
        <f t="shared" ref="BR70" si="1062">PRODUCT(AR70*100*1/AR84)</f>
        <v>0</v>
      </c>
      <c r="BS70" s="24">
        <f t="shared" ref="BS70" si="1063">PRODUCT(AS70*100*1/AS84)</f>
        <v>0</v>
      </c>
      <c r="BT70" s="24">
        <f t="shared" ref="BT70" si="1064">PRODUCT(AT70*100*1/AT84)</f>
        <v>0</v>
      </c>
      <c r="BU70" s="35"/>
      <c r="BV70" s="35">
        <v>6.25E-2</v>
      </c>
      <c r="BW70" s="24">
        <f t="shared" ref="BW70" si="1065">AW68+AW69+AW70</f>
        <v>0</v>
      </c>
      <c r="BX70" s="24">
        <f t="shared" ref="BX70" si="1066">AX68+AX69+AX70</f>
        <v>6.666666666666667</v>
      </c>
      <c r="BY70" s="23">
        <f t="shared" ref="BY70" si="1067">AY68+AY69+AY70</f>
        <v>0</v>
      </c>
      <c r="BZ70" s="23">
        <f t="shared" ref="BZ70" si="1068">AZ68+AZ69+AZ70</f>
        <v>0</v>
      </c>
      <c r="CA70" s="23">
        <f t="shared" ref="CA70" si="1069">BA68+BA69+BA70</f>
        <v>0</v>
      </c>
      <c r="CB70" s="23">
        <f t="shared" ref="CB70" si="1070">BB68+BB69+BB70</f>
        <v>0</v>
      </c>
      <c r="CC70" s="23">
        <f t="shared" ref="CC70" si="1071">BC68+BC69+BC70</f>
        <v>46.666666666666664</v>
      </c>
      <c r="CD70" s="23">
        <f t="shared" ref="CD70" si="1072">BD68+BD69+BD70</f>
        <v>6.666666666666667</v>
      </c>
      <c r="CE70" s="24">
        <f t="shared" ref="CE70" si="1073">BE68+BE69+BE70</f>
        <v>0</v>
      </c>
      <c r="CF70" s="24">
        <f t="shared" ref="CF70" si="1074">BF68+BF69+BF70</f>
        <v>40</v>
      </c>
      <c r="CG70" s="24">
        <f t="shared" ref="CG70" si="1075">BG68+BG69+BG70</f>
        <v>0</v>
      </c>
      <c r="CH70" s="24">
        <f t="shared" ref="CH70" si="1076">BH68+BH69+BH70</f>
        <v>6.666666666666667</v>
      </c>
      <c r="CI70" s="24">
        <f t="shared" ref="CI70" si="1077">BI68+BI69+BI70</f>
        <v>0</v>
      </c>
      <c r="CJ70" s="24">
        <f t="shared" ref="CJ70" si="1078">BJ68+BJ69+BJ70</f>
        <v>0</v>
      </c>
      <c r="CK70" s="24">
        <f t="shared" ref="CK70" si="1079">BK68+BK69+BK70</f>
        <v>6.666666666666667</v>
      </c>
      <c r="CL70" s="24">
        <f t="shared" ref="CL70" si="1080">BL68+BL69+BL70</f>
        <v>26.666666666666668</v>
      </c>
      <c r="CM70" s="24">
        <f t="shared" ref="CM70" si="1081">BM68+BM69+BM70</f>
        <v>86.666666666666671</v>
      </c>
      <c r="CN70" s="24">
        <f t="shared" ref="CN70" si="1082">BN68+BN69+BN70</f>
        <v>0</v>
      </c>
      <c r="CO70" s="24">
        <f t="shared" ref="CO70" si="1083">BO68+BO69+BO70</f>
        <v>0</v>
      </c>
      <c r="CP70" s="24">
        <f t="shared" ref="CP70" si="1084">BP68+BP69+BP70</f>
        <v>40</v>
      </c>
      <c r="CQ70" s="24">
        <f t="shared" ref="CQ70" si="1085">BQ68+BQ69+BQ70</f>
        <v>0</v>
      </c>
      <c r="CR70" s="24">
        <f t="shared" ref="CR70" si="1086">BR68+BR69+BR70</f>
        <v>0</v>
      </c>
      <c r="CS70" s="24">
        <f t="shared" ref="CS70" si="1087">BS68+BS69+BS70</f>
        <v>0</v>
      </c>
      <c r="CT70" s="24">
        <f t="shared" ref="CT70" si="1088">BT68+BT69+BT70</f>
        <v>73.333333333333329</v>
      </c>
      <c r="CW70" s="18" t="s">
        <v>39</v>
      </c>
      <c r="CX70" s="16"/>
      <c r="CY70" s="16"/>
      <c r="CZ70" s="16"/>
      <c r="DA70" s="16"/>
      <c r="DB70" s="16"/>
      <c r="DC70" s="16"/>
      <c r="DD70" s="16"/>
      <c r="DE70" s="15"/>
      <c r="DF70" s="15">
        <f>CE78-CE77</f>
        <v>0</v>
      </c>
      <c r="DG70" s="15"/>
      <c r="DH70" s="15"/>
      <c r="DI70" s="15">
        <f>CH76-CH75</f>
        <v>40.000000000000007</v>
      </c>
      <c r="DJ70" s="15"/>
      <c r="DK70" s="15"/>
      <c r="DL70" s="15"/>
      <c r="DM70" s="15">
        <f>CL75-CL74</f>
        <v>13.333333333333329</v>
      </c>
      <c r="DN70" s="15">
        <f>CM73-CM70</f>
        <v>6.6666666666666714</v>
      </c>
      <c r="DO70" s="15"/>
      <c r="DP70" s="15">
        <f>CO75-CO74</f>
        <v>0</v>
      </c>
      <c r="DQ70" s="15">
        <f>CP73-CP72</f>
        <v>0</v>
      </c>
      <c r="DR70" s="15"/>
      <c r="DS70" s="15"/>
      <c r="DT70" s="15"/>
      <c r="DU70" s="15"/>
      <c r="DV70" s="9"/>
    </row>
    <row r="71" spans="1:127" ht="18.75" x14ac:dyDescent="0.25">
      <c r="B71" s="35" t="s">
        <v>5</v>
      </c>
      <c r="C71" s="35">
        <v>0</v>
      </c>
      <c r="D71" s="35">
        <v>0</v>
      </c>
      <c r="E71" s="35">
        <v>0</v>
      </c>
      <c r="F71" s="35">
        <v>0</v>
      </c>
      <c r="G71" s="35">
        <v>1</v>
      </c>
      <c r="H71" s="35">
        <v>0</v>
      </c>
      <c r="I71" s="35">
        <v>1</v>
      </c>
      <c r="J71" s="35">
        <v>3</v>
      </c>
      <c r="K71" s="35">
        <v>1</v>
      </c>
      <c r="L71" s="35">
        <v>5</v>
      </c>
      <c r="M71" s="35">
        <v>0</v>
      </c>
      <c r="N71" s="35">
        <v>1</v>
      </c>
      <c r="O71" s="35">
        <v>2</v>
      </c>
      <c r="P71" s="35">
        <v>1</v>
      </c>
      <c r="Q71" s="35">
        <v>0</v>
      </c>
      <c r="R71" s="35">
        <v>0</v>
      </c>
      <c r="S71" s="35">
        <v>15</v>
      </c>
      <c r="V71" s="35">
        <v>0.125</v>
      </c>
      <c r="W71" s="2">
        <f>F68</f>
        <v>0</v>
      </c>
      <c r="X71" s="2">
        <f>F69</f>
        <v>0</v>
      </c>
      <c r="Y71" s="35">
        <f>F70</f>
        <v>1</v>
      </c>
      <c r="Z71" s="35">
        <f>F71</f>
        <v>0</v>
      </c>
      <c r="AA71" s="35">
        <f>F72</f>
        <v>0</v>
      </c>
      <c r="AB71" s="35">
        <f>F73</f>
        <v>0</v>
      </c>
      <c r="AC71" s="35">
        <f>F74</f>
        <v>0</v>
      </c>
      <c r="AD71" s="35">
        <f>F75</f>
        <v>0</v>
      </c>
      <c r="AE71" s="2">
        <f>F76</f>
        <v>0</v>
      </c>
      <c r="AF71" s="2">
        <f>F77</f>
        <v>0</v>
      </c>
      <c r="AG71" s="2">
        <f>F78</f>
        <v>0</v>
      </c>
      <c r="AH71" s="2">
        <f>F79</f>
        <v>0</v>
      </c>
      <c r="AI71" s="2">
        <f>F80</f>
        <v>3</v>
      </c>
      <c r="AJ71" s="2">
        <f>F81</f>
        <v>1</v>
      </c>
      <c r="AK71" s="2">
        <f>F82</f>
        <v>2</v>
      </c>
      <c r="AL71" s="2">
        <f>F83</f>
        <v>0</v>
      </c>
      <c r="AM71" s="4">
        <f>F84</f>
        <v>1</v>
      </c>
      <c r="AN71" s="2">
        <f>F85</f>
        <v>0</v>
      </c>
      <c r="AO71" s="2">
        <f>F86</f>
        <v>0</v>
      </c>
      <c r="AP71" s="2">
        <f>F87</f>
        <v>2</v>
      </c>
      <c r="AQ71" s="2">
        <f>F88</f>
        <v>0</v>
      </c>
      <c r="AR71" s="2">
        <f>F89</f>
        <v>0</v>
      </c>
      <c r="AS71" s="2">
        <f>F90</f>
        <v>9</v>
      </c>
      <c r="AT71" s="2">
        <f>F91</f>
        <v>2</v>
      </c>
      <c r="AU71" s="5"/>
      <c r="AV71" s="35">
        <v>0.125</v>
      </c>
      <c r="AW71" s="24">
        <f t="shared" ref="AW71" si="1089">PRODUCT(W71*100*1/W84)</f>
        <v>0</v>
      </c>
      <c r="AX71" s="24">
        <f t="shared" ref="AX71" si="1090">PRODUCT(X71*100*1/X84)</f>
        <v>0</v>
      </c>
      <c r="AY71" s="23">
        <f t="shared" ref="AY71" si="1091">PRODUCT(Y71*100*1/Y84)</f>
        <v>6.666666666666667</v>
      </c>
      <c r="AZ71" s="23">
        <f t="shared" ref="AZ71" si="1092">PRODUCT(Z71*100*1/Z84)</f>
        <v>0</v>
      </c>
      <c r="BA71" s="23">
        <f t="shared" ref="BA71" si="1093">PRODUCT(AA71*100*1/AA84)</f>
        <v>0</v>
      </c>
      <c r="BB71" s="23">
        <f t="shared" ref="BB71" si="1094">PRODUCT(AB71*100*1/AB84)</f>
        <v>0</v>
      </c>
      <c r="BC71" s="23">
        <f t="shared" ref="BC71" si="1095">PRODUCT(AC71*100*1/AC84)</f>
        <v>0</v>
      </c>
      <c r="BD71" s="23">
        <f t="shared" ref="BD71" si="1096">PRODUCT(AD71*100*1/AD84)</f>
        <v>0</v>
      </c>
      <c r="BE71" s="24">
        <f t="shared" ref="BE71" si="1097">PRODUCT(AE71*100*1/AE84)</f>
        <v>0</v>
      </c>
      <c r="BF71" s="24">
        <f t="shared" ref="BF71" si="1098">PRODUCT(AF71*100*1/AF84)</f>
        <v>0</v>
      </c>
      <c r="BG71" s="24">
        <f t="shared" ref="BG71" si="1099">PRODUCT(AG71*100*1/AG84)</f>
        <v>0</v>
      </c>
      <c r="BH71" s="24">
        <f t="shared" ref="BH71" si="1100">PRODUCT(AH71*100*1/AH84)</f>
        <v>0</v>
      </c>
      <c r="BI71" s="24">
        <f t="shared" ref="BI71" si="1101">PRODUCT(AI71*100*1/AI84)</f>
        <v>20</v>
      </c>
      <c r="BJ71" s="24">
        <f t="shared" ref="BJ71" si="1102">PRODUCT(AJ71*100*1/AJ84)</f>
        <v>6.666666666666667</v>
      </c>
      <c r="BK71" s="24">
        <f t="shared" ref="BK71" si="1103">PRODUCT(AK71*100*1/AK84)</f>
        <v>13.333333333333334</v>
      </c>
      <c r="BL71" s="24">
        <f t="shared" ref="BL71" si="1104">PRODUCT(AL71*100*1/AL84)</f>
        <v>0</v>
      </c>
      <c r="BM71" s="25">
        <f t="shared" ref="BM71" si="1105">PRODUCT(AM71*100*1/AM84)</f>
        <v>6.666666666666667</v>
      </c>
      <c r="BN71" s="24">
        <f t="shared" ref="BN71" si="1106">PRODUCT(AN71*100*1/AN84)</f>
        <v>0</v>
      </c>
      <c r="BO71" s="24">
        <f t="shared" ref="BO71" si="1107">PRODUCT(AO71*100*1/AO84)</f>
        <v>0</v>
      </c>
      <c r="BP71" s="24">
        <f t="shared" ref="BP71" si="1108">PRODUCT(AP71*100*1/AP84)</f>
        <v>13.333333333333334</v>
      </c>
      <c r="BQ71" s="24">
        <f t="shared" ref="BQ71" si="1109">PRODUCT(AQ71*100*1/AQ84)</f>
        <v>0</v>
      </c>
      <c r="BR71" s="24">
        <f t="shared" ref="BR71" si="1110">PRODUCT(AR71*100*1/AR84)</f>
        <v>0</v>
      </c>
      <c r="BS71" s="24">
        <f t="shared" ref="BS71" si="1111">PRODUCT(AS71*100*1/AS84)</f>
        <v>60</v>
      </c>
      <c r="BT71" s="24">
        <f t="shared" ref="BT71" si="1112">PRODUCT(AT71*100*1/AT84)</f>
        <v>13.333333333333334</v>
      </c>
      <c r="BU71" s="35"/>
      <c r="BV71" s="35">
        <v>0.125</v>
      </c>
      <c r="BW71" s="24">
        <f t="shared" ref="BW71" si="1113">AW68+AW69+AW70+AW71</f>
        <v>0</v>
      </c>
      <c r="BX71" s="24">
        <f t="shared" ref="BX71" si="1114">AX68+AX69+AX70+AX71</f>
        <v>6.666666666666667</v>
      </c>
      <c r="BY71" s="23">
        <f t="shared" ref="BY71" si="1115">AY68+AY69+AY70+AY71</f>
        <v>6.666666666666667</v>
      </c>
      <c r="BZ71" s="23">
        <f t="shared" ref="BZ71" si="1116">AZ68+AZ69+AZ70+AZ71</f>
        <v>0</v>
      </c>
      <c r="CA71" s="23">
        <f t="shared" ref="CA71" si="1117">BA68+BA69+BA70+BA71</f>
        <v>0</v>
      </c>
      <c r="CB71" s="23">
        <f t="shared" ref="CB71" si="1118">BB68+BB69+BB70+BB71</f>
        <v>0</v>
      </c>
      <c r="CC71" s="23">
        <f t="shared" ref="CC71" si="1119">BC68+BC69+BC70+BC71</f>
        <v>46.666666666666664</v>
      </c>
      <c r="CD71" s="23">
        <f t="shared" ref="CD71" si="1120">BD68+BD69+BD70+BD71</f>
        <v>6.666666666666667</v>
      </c>
      <c r="CE71" s="24">
        <f t="shared" ref="CE71" si="1121">BE68+BE69+BE70+BE71</f>
        <v>0</v>
      </c>
      <c r="CF71" s="24">
        <f t="shared" ref="CF71" si="1122">BF68+BF69+BF70+BF71</f>
        <v>40</v>
      </c>
      <c r="CG71" s="24">
        <f t="shared" ref="CG71" si="1123">BG68+BG69+BG70+BG71</f>
        <v>0</v>
      </c>
      <c r="CH71" s="24">
        <f t="shared" ref="CH71" si="1124">BH68+BH69+BH70+BH71</f>
        <v>6.666666666666667</v>
      </c>
      <c r="CI71" s="24">
        <f t="shared" ref="CI71" si="1125">BI68+BI69+BI70+BI71</f>
        <v>20</v>
      </c>
      <c r="CJ71" s="24">
        <f t="shared" ref="CJ71" si="1126">BJ68+BJ69+BJ70+BJ71</f>
        <v>6.666666666666667</v>
      </c>
      <c r="CK71" s="24">
        <f t="shared" ref="CK71" si="1127">BK68+BK69+BK70+BK71</f>
        <v>20</v>
      </c>
      <c r="CL71" s="24">
        <f t="shared" ref="CL71" si="1128">BL68+BL69+BL70+BL71</f>
        <v>26.666666666666668</v>
      </c>
      <c r="CM71" s="25">
        <f t="shared" ref="CM71" si="1129">BM68+BM69+BM70+BM71</f>
        <v>93.333333333333343</v>
      </c>
      <c r="CN71" s="24">
        <f>BN69+BN70+BN71</f>
        <v>0</v>
      </c>
      <c r="CO71" s="24">
        <f t="shared" ref="CO71" si="1130">BO68+BO69+BO70+BO71</f>
        <v>0</v>
      </c>
      <c r="CP71" s="24">
        <f t="shared" ref="CP71" si="1131">BP68+BP69+BP70+BP71</f>
        <v>53.333333333333336</v>
      </c>
      <c r="CQ71" s="24">
        <f t="shared" ref="CQ71" si="1132">BQ68+BQ69+BQ70+BQ71</f>
        <v>0</v>
      </c>
      <c r="CR71" s="24">
        <f t="shared" ref="CR71" si="1133">BR68+BR69+BR70+BR71</f>
        <v>0</v>
      </c>
      <c r="CS71" s="24">
        <f t="shared" ref="CS71" si="1134">BS68+BS69+BS70+BS71</f>
        <v>60</v>
      </c>
      <c r="CT71" s="24">
        <f t="shared" ref="CT71" si="1135">BT68+BT69+BT70+BT71</f>
        <v>86.666666666666657</v>
      </c>
      <c r="CW71" s="18" t="s">
        <v>40</v>
      </c>
      <c r="CX71" s="16"/>
      <c r="CY71" s="16">
        <f>BX83-BX72</f>
        <v>93.333333333333329</v>
      </c>
      <c r="CZ71" s="16"/>
      <c r="DA71" s="16"/>
      <c r="DB71" s="16"/>
      <c r="DC71" s="16"/>
      <c r="DD71" s="16"/>
      <c r="DE71" s="15"/>
      <c r="DF71" s="15">
        <f>CE83-CE78</f>
        <v>0</v>
      </c>
      <c r="DG71" s="15">
        <f>CF83-CF74</f>
        <v>40</v>
      </c>
      <c r="DH71" s="15">
        <f>CG83-CG79</f>
        <v>73.333333333333329</v>
      </c>
      <c r="DI71" s="15">
        <f>CH83-CH76</f>
        <v>26.666666666666671</v>
      </c>
      <c r="DJ71" s="15">
        <f>CI83-CI74</f>
        <v>73.333333333333329</v>
      </c>
      <c r="DK71" s="15">
        <f>CJ83-CJ74</f>
        <v>73.333333333333329</v>
      </c>
      <c r="DL71" s="15">
        <f>CK83-CK72</f>
        <v>73.333333333333343</v>
      </c>
      <c r="DM71" s="15">
        <f>CL83-CL75</f>
        <v>13.333333333333329</v>
      </c>
      <c r="DN71" s="15">
        <f>CM83-CM73</f>
        <v>6.6666666666666714</v>
      </c>
      <c r="DO71" s="15">
        <f>CN83-CN74</f>
        <v>0</v>
      </c>
      <c r="DP71" s="15">
        <f>CO83-CO75</f>
        <v>86.666666666666671</v>
      </c>
      <c r="DQ71" s="15">
        <f>CP83-CP73</f>
        <v>33.333333333333329</v>
      </c>
      <c r="DR71" s="15">
        <f>CQ83-CQ76</f>
        <v>0</v>
      </c>
      <c r="DS71" s="15">
        <f>CR83-CR76</f>
        <v>0</v>
      </c>
      <c r="DT71" s="15">
        <f>CS83-CS76</f>
        <v>0</v>
      </c>
      <c r="DU71" s="15">
        <f>CT83-CT73</f>
        <v>0</v>
      </c>
      <c r="DV71" s="9"/>
    </row>
    <row r="72" spans="1:127" x14ac:dyDescent="0.25">
      <c r="B72" s="35" t="s">
        <v>7</v>
      </c>
      <c r="C72" s="35">
        <v>0</v>
      </c>
      <c r="D72" s="35">
        <v>0</v>
      </c>
      <c r="E72" s="35">
        <v>0</v>
      </c>
      <c r="F72" s="35">
        <v>0</v>
      </c>
      <c r="G72" s="35">
        <v>0</v>
      </c>
      <c r="H72" s="35">
        <v>0</v>
      </c>
      <c r="I72" s="35">
        <v>0</v>
      </c>
      <c r="J72" s="35">
        <v>1</v>
      </c>
      <c r="K72" s="35">
        <v>5</v>
      </c>
      <c r="L72" s="35">
        <v>2</v>
      </c>
      <c r="M72" s="35">
        <v>7</v>
      </c>
      <c r="N72" s="35">
        <v>0</v>
      </c>
      <c r="O72" s="35">
        <v>0</v>
      </c>
      <c r="P72" s="35">
        <v>0</v>
      </c>
      <c r="Q72" s="35">
        <v>0</v>
      </c>
      <c r="R72" s="35">
        <v>0</v>
      </c>
      <c r="S72" s="35">
        <v>15</v>
      </c>
      <c r="V72" s="35">
        <v>0.25</v>
      </c>
      <c r="W72" s="3">
        <f>G68</f>
        <v>1</v>
      </c>
      <c r="X72" s="2">
        <f>G69</f>
        <v>0</v>
      </c>
      <c r="Y72" s="35">
        <f>G70</f>
        <v>0</v>
      </c>
      <c r="Z72" s="35">
        <f>G71</f>
        <v>1</v>
      </c>
      <c r="AA72" s="35">
        <f>G72</f>
        <v>0</v>
      </c>
      <c r="AB72" s="35">
        <f>G73</f>
        <v>0</v>
      </c>
      <c r="AC72" s="35">
        <f>G74</f>
        <v>1</v>
      </c>
      <c r="AD72" s="35">
        <f>G75</f>
        <v>0</v>
      </c>
      <c r="AE72" s="2">
        <f>G76</f>
        <v>9</v>
      </c>
      <c r="AF72" s="2">
        <f>G77</f>
        <v>0</v>
      </c>
      <c r="AG72" s="2">
        <f>G78</f>
        <v>0</v>
      </c>
      <c r="AH72" s="2">
        <f>G79</f>
        <v>1</v>
      </c>
      <c r="AI72" s="2">
        <f>G80</f>
        <v>1</v>
      </c>
      <c r="AJ72" s="2">
        <f>G81</f>
        <v>3</v>
      </c>
      <c r="AK72" s="2">
        <f>G82</f>
        <v>1</v>
      </c>
      <c r="AL72" s="2">
        <f>G83</f>
        <v>2</v>
      </c>
      <c r="AM72" s="4">
        <f>G84</f>
        <v>0</v>
      </c>
      <c r="AN72" s="2">
        <f>G85</f>
        <v>6</v>
      </c>
      <c r="AO72" s="2">
        <f>G86</f>
        <v>1</v>
      </c>
      <c r="AP72" s="2">
        <f>G87</f>
        <v>2</v>
      </c>
      <c r="AQ72" s="2">
        <f>G88</f>
        <v>0</v>
      </c>
      <c r="AR72" s="2">
        <f>G89</f>
        <v>0</v>
      </c>
      <c r="AS72" s="2">
        <f>G90</f>
        <v>0</v>
      </c>
      <c r="AT72" s="2">
        <f>G91</f>
        <v>2</v>
      </c>
      <c r="AU72" s="5"/>
      <c r="AV72" s="35">
        <v>0.25</v>
      </c>
      <c r="AW72" s="26">
        <f t="shared" ref="AW72" si="1136">PRODUCT(W72*100*1/W84)</f>
        <v>6.666666666666667</v>
      </c>
      <c r="AX72" s="24">
        <f t="shared" ref="AX72" si="1137">PRODUCT(X72*100*1/X84)</f>
        <v>0</v>
      </c>
      <c r="AY72" s="23">
        <f t="shared" ref="AY72" si="1138">PRODUCT(Y72*100*1/Y84)</f>
        <v>0</v>
      </c>
      <c r="AZ72" s="23">
        <f t="shared" ref="AZ72" si="1139">PRODUCT(Z72*100*1/Z84)</f>
        <v>6.666666666666667</v>
      </c>
      <c r="BA72" s="23">
        <f t="shared" ref="BA72" si="1140">PRODUCT(AA72*100*1/AA84)</f>
        <v>0</v>
      </c>
      <c r="BB72" s="23">
        <f t="shared" ref="BB72" si="1141">PRODUCT(AB72*100*1/AB84)</f>
        <v>0</v>
      </c>
      <c r="BC72" s="23">
        <f t="shared" ref="BC72" si="1142">PRODUCT(AC72*100*1/AC84)</f>
        <v>6.666666666666667</v>
      </c>
      <c r="BD72" s="23">
        <f t="shared" ref="BD72" si="1143">PRODUCT(AD72*100*1/AD84)</f>
        <v>0</v>
      </c>
      <c r="BE72" s="24">
        <f t="shared" ref="BE72" si="1144">PRODUCT(AE72*100*1/AE84)</f>
        <v>60</v>
      </c>
      <c r="BF72" s="24">
        <f t="shared" ref="BF72" si="1145">PRODUCT(AF72*100*1/AF84)</f>
        <v>0</v>
      </c>
      <c r="BG72" s="24">
        <f t="shared" ref="BG72" si="1146">PRODUCT(AG72*100*1/AG84)</f>
        <v>0</v>
      </c>
      <c r="BH72" s="24">
        <f t="shared" ref="BH72" si="1147">PRODUCT(AH72*100*1/AH84)</f>
        <v>6.666666666666667</v>
      </c>
      <c r="BI72" s="24">
        <f t="shared" ref="BI72" si="1148">PRODUCT(AI72*100*1/AI84)</f>
        <v>6.666666666666667</v>
      </c>
      <c r="BJ72" s="24">
        <f t="shared" ref="BJ72" si="1149">PRODUCT(AJ72*100*1/AJ84)</f>
        <v>20</v>
      </c>
      <c r="BK72" s="24">
        <f t="shared" ref="BK72" si="1150">PRODUCT(AK72*100*1/AK84)</f>
        <v>6.666666666666667</v>
      </c>
      <c r="BL72" s="24">
        <f t="shared" ref="BL72" si="1151">PRODUCT(AL72*100*1/AL84)</f>
        <v>13.333333333333334</v>
      </c>
      <c r="BM72" s="25">
        <f t="shared" ref="BM72" si="1152">PRODUCT(AM72*100*1/AM84)</f>
        <v>0</v>
      </c>
      <c r="BN72" s="24">
        <f t="shared" ref="BN72" si="1153">PRODUCT(AN72*100*1/AN84)</f>
        <v>40</v>
      </c>
      <c r="BO72" s="24">
        <f t="shared" ref="BO72" si="1154">PRODUCT(AO72*100*1/AO84)</f>
        <v>6.666666666666667</v>
      </c>
      <c r="BP72" s="24">
        <f t="shared" ref="BP72" si="1155">PRODUCT(AP72*100*1/AP84)</f>
        <v>13.333333333333334</v>
      </c>
      <c r="BQ72" s="24">
        <f t="shared" ref="BQ72" si="1156">PRODUCT(AQ72*100*1/AQ84)</f>
        <v>0</v>
      </c>
      <c r="BR72" s="24">
        <f t="shared" ref="BR72" si="1157">PRODUCT(AR72*100*1/AR84)</f>
        <v>0</v>
      </c>
      <c r="BS72" s="24">
        <f t="shared" ref="BS72" si="1158">PRODUCT(AS72*100*1/AS84)</f>
        <v>0</v>
      </c>
      <c r="BT72" s="24">
        <f t="shared" ref="BT72" si="1159">PRODUCT(AT72*100*1/AT84)</f>
        <v>13.333333333333334</v>
      </c>
      <c r="BU72" s="35"/>
      <c r="BV72" s="35">
        <v>0.25</v>
      </c>
      <c r="BW72" s="26">
        <f t="shared" ref="BW72" si="1160">AW68+AW69+AW70+AW71+AW72</f>
        <v>6.666666666666667</v>
      </c>
      <c r="BX72" s="24">
        <f t="shared" ref="BX72" si="1161">AX68+AX69+AX70+AX71+AX72</f>
        <v>6.666666666666667</v>
      </c>
      <c r="BY72" s="23">
        <f t="shared" ref="BY72" si="1162">AY68+AY69+AY70+AY71+AY72</f>
        <v>6.666666666666667</v>
      </c>
      <c r="BZ72" s="23">
        <f t="shared" ref="BZ72" si="1163">AZ68+AZ69+AZ70+AZ71+AZ72</f>
        <v>6.666666666666667</v>
      </c>
      <c r="CA72" s="23">
        <f t="shared" ref="CA72" si="1164">BA68+BA69+BA70+BA71+BA72</f>
        <v>0</v>
      </c>
      <c r="CB72" s="23">
        <f t="shared" ref="CB72" si="1165">BB68+BB69+BB70+BB71+BB72</f>
        <v>0</v>
      </c>
      <c r="CC72" s="23">
        <f t="shared" ref="CC72" si="1166">BC68+BC69+BC70+BC71+BC72</f>
        <v>53.333333333333329</v>
      </c>
      <c r="CD72" s="23">
        <f t="shared" ref="CD72" si="1167">BD68+BD69+BD70+BD71+BD72</f>
        <v>6.666666666666667</v>
      </c>
      <c r="CE72" s="24">
        <f t="shared" ref="CE72" si="1168">BE68+BE69+BE70+BE71+BE72</f>
        <v>60</v>
      </c>
      <c r="CF72" s="24">
        <f t="shared" ref="CF72" si="1169">BF68+BF69+BF70+BF71+BF72</f>
        <v>40</v>
      </c>
      <c r="CG72" s="24">
        <f t="shared" ref="CG72" si="1170">BG68+BG69+BG70+BG71+BG72</f>
        <v>0</v>
      </c>
      <c r="CH72" s="24">
        <f t="shared" ref="CH72" si="1171">BH68+BH69+BH70+BH71+BH72</f>
        <v>13.333333333333334</v>
      </c>
      <c r="CI72" s="24">
        <f t="shared" ref="CI72" si="1172">BI68+BI69+BI70+BI71+BI72</f>
        <v>26.666666666666668</v>
      </c>
      <c r="CJ72" s="24">
        <f t="shared" ref="CJ72" si="1173">BJ68+BJ69+BJ70+BJ71+BJ72</f>
        <v>26.666666666666668</v>
      </c>
      <c r="CK72" s="24">
        <f t="shared" ref="CK72" si="1174">BK68+BK69+BK70+BK71+BK72</f>
        <v>26.666666666666668</v>
      </c>
      <c r="CL72" s="24">
        <f t="shared" ref="CL72" si="1175">BL68+BL69+BL70+BL71+BL72</f>
        <v>40</v>
      </c>
      <c r="CM72" s="25">
        <f t="shared" ref="CM72" si="1176">BM68+BM69+BM70+BM71+BM72</f>
        <v>93.333333333333343</v>
      </c>
      <c r="CN72" s="24">
        <f t="shared" ref="CN72" si="1177">BN68+BN69+BN70+BN71+BN72</f>
        <v>40</v>
      </c>
      <c r="CO72" s="24">
        <f t="shared" ref="CO72" si="1178">BO68+BO69+BO70+BO71+BO72</f>
        <v>6.666666666666667</v>
      </c>
      <c r="CP72" s="24">
        <f t="shared" ref="CP72" si="1179">BP68+BP69+BP70+BP71+BP72</f>
        <v>66.666666666666671</v>
      </c>
      <c r="CQ72" s="24">
        <f t="shared" ref="CQ72" si="1180">BQ68+BQ69+BQ70+BQ71+BQ72</f>
        <v>0</v>
      </c>
      <c r="CR72" s="24">
        <f t="shared" ref="CR72" si="1181">BR68+BR69+BR70+BR71+BR72</f>
        <v>0</v>
      </c>
      <c r="CS72" s="24">
        <f t="shared" ref="CS72" si="1182">BS68+BS69+BS70+BS71+BS72</f>
        <v>60</v>
      </c>
      <c r="CT72" s="24">
        <f t="shared" ref="CT72" si="1183">BT68+BT69+BT70+BT71+BT72</f>
        <v>99.999999999999986</v>
      </c>
      <c r="CW72" s="22"/>
      <c r="CX72" s="22"/>
      <c r="CY72" s="22"/>
      <c r="CZ72" s="22"/>
      <c r="DA72" s="22"/>
      <c r="DB72" s="22"/>
      <c r="DC72" s="22"/>
      <c r="DD72" s="22"/>
      <c r="DE72" s="22"/>
      <c r="DF72" s="22"/>
      <c r="DG72" s="22"/>
      <c r="DH72" s="22"/>
      <c r="DI72" s="22"/>
      <c r="DJ72" s="22"/>
      <c r="DK72" s="22"/>
      <c r="DL72" s="22"/>
      <c r="DM72" s="22"/>
      <c r="DN72" s="22"/>
      <c r="DO72" s="22"/>
      <c r="DP72" s="22"/>
      <c r="DQ72" s="22"/>
      <c r="DR72" s="22"/>
      <c r="DS72" s="22"/>
      <c r="DT72" s="22"/>
      <c r="DU72" s="9"/>
    </row>
    <row r="73" spans="1:127" x14ac:dyDescent="0.25">
      <c r="B73" s="35" t="s">
        <v>9</v>
      </c>
      <c r="C73" s="35">
        <v>0</v>
      </c>
      <c r="D73" s="35">
        <v>0</v>
      </c>
      <c r="E73" s="35">
        <v>0</v>
      </c>
      <c r="F73" s="35">
        <v>0</v>
      </c>
      <c r="G73" s="35">
        <v>0</v>
      </c>
      <c r="H73" s="35">
        <v>1</v>
      </c>
      <c r="I73" s="35">
        <v>1</v>
      </c>
      <c r="J73" s="35">
        <v>5</v>
      </c>
      <c r="K73" s="35">
        <v>3</v>
      </c>
      <c r="L73" s="35">
        <v>1</v>
      </c>
      <c r="M73" s="35">
        <v>1</v>
      </c>
      <c r="N73" s="35">
        <v>0</v>
      </c>
      <c r="O73" s="35">
        <v>3</v>
      </c>
      <c r="P73" s="35">
        <v>0</v>
      </c>
      <c r="Q73" s="35">
        <v>0</v>
      </c>
      <c r="R73" s="35">
        <v>0</v>
      </c>
      <c r="S73" s="35">
        <v>15</v>
      </c>
      <c r="V73" s="35">
        <v>0.5</v>
      </c>
      <c r="W73" s="3">
        <f>H68</f>
        <v>0</v>
      </c>
      <c r="X73" s="3">
        <f>H69</f>
        <v>0</v>
      </c>
      <c r="Y73" s="35">
        <f>H70</f>
        <v>4</v>
      </c>
      <c r="Z73" s="35">
        <f>H71</f>
        <v>0</v>
      </c>
      <c r="AA73" s="35">
        <f>H72</f>
        <v>0</v>
      </c>
      <c r="AB73" s="35">
        <f>H73</f>
        <v>1</v>
      </c>
      <c r="AC73" s="35">
        <f>H74</f>
        <v>0</v>
      </c>
      <c r="AD73" s="35">
        <f>H75</f>
        <v>0</v>
      </c>
      <c r="AE73" s="2">
        <f>H76</f>
        <v>0</v>
      </c>
      <c r="AF73" s="2">
        <f>H77</f>
        <v>1</v>
      </c>
      <c r="AG73" s="2">
        <f>H78</f>
        <v>1</v>
      </c>
      <c r="AH73" s="2">
        <f>H79</f>
        <v>1</v>
      </c>
      <c r="AI73" s="2">
        <f>H80</f>
        <v>0</v>
      </c>
      <c r="AJ73" s="2">
        <f>H81</f>
        <v>0</v>
      </c>
      <c r="AK73" s="3">
        <f>H82</f>
        <v>0</v>
      </c>
      <c r="AL73" s="2">
        <f>H83</f>
        <v>2</v>
      </c>
      <c r="AM73" s="4">
        <f>H84</f>
        <v>0</v>
      </c>
      <c r="AN73" s="2">
        <f>H85</f>
        <v>7</v>
      </c>
      <c r="AO73" s="2">
        <f>H86</f>
        <v>0</v>
      </c>
      <c r="AP73" s="4">
        <f>H87</f>
        <v>0</v>
      </c>
      <c r="AQ73" s="2">
        <f>H88</f>
        <v>4</v>
      </c>
      <c r="AR73" s="2">
        <f>H89</f>
        <v>7</v>
      </c>
      <c r="AS73" s="2">
        <f>H90</f>
        <v>3</v>
      </c>
      <c r="AT73" s="2">
        <f>H91</f>
        <v>0</v>
      </c>
      <c r="AU73" s="5"/>
      <c r="AV73" s="35">
        <v>0.5</v>
      </c>
      <c r="AW73" s="26">
        <f t="shared" ref="AW73" si="1184">PRODUCT(W73*100*1/W84)</f>
        <v>0</v>
      </c>
      <c r="AX73" s="26">
        <f t="shared" ref="AX73" si="1185">PRODUCT(X73*100*1/X84)</f>
        <v>0</v>
      </c>
      <c r="AY73" s="23">
        <f t="shared" ref="AY73" si="1186">PRODUCT(Y73*100*1/Y84)</f>
        <v>26.666666666666668</v>
      </c>
      <c r="AZ73" s="23">
        <f t="shared" ref="AZ73" si="1187">PRODUCT(Z73*100*1/Z84)</f>
        <v>0</v>
      </c>
      <c r="BA73" s="23">
        <f t="shared" ref="BA73" si="1188">PRODUCT(AA73*100*1/AA84)</f>
        <v>0</v>
      </c>
      <c r="BB73" s="23">
        <f t="shared" ref="BB73" si="1189">PRODUCT(AB73*100*1/AB84)</f>
        <v>6.666666666666667</v>
      </c>
      <c r="BC73" s="23">
        <f t="shared" ref="BC73" si="1190">PRODUCT(AC73*100*1/AC84)</f>
        <v>0</v>
      </c>
      <c r="BD73" s="23">
        <f t="shared" ref="BD73" si="1191">PRODUCT(AD73*100*1/AD84)</f>
        <v>0</v>
      </c>
      <c r="BE73" s="24">
        <f t="shared" ref="BE73" si="1192">PRODUCT(AE73*100*1/AE84)</f>
        <v>0</v>
      </c>
      <c r="BF73" s="24">
        <f t="shared" ref="BF73" si="1193">PRODUCT(AF73*100*1/AF84)</f>
        <v>6.666666666666667</v>
      </c>
      <c r="BG73" s="24">
        <f t="shared" ref="BG73" si="1194">PRODUCT(AG73*100*1/AG84)</f>
        <v>6.666666666666667</v>
      </c>
      <c r="BH73" s="24">
        <f t="shared" ref="BH73" si="1195">PRODUCT(AH73*100*1/AH84)</f>
        <v>6.666666666666667</v>
      </c>
      <c r="BI73" s="24">
        <f t="shared" ref="BI73" si="1196">PRODUCT(AI73*100*1/AI84)</f>
        <v>0</v>
      </c>
      <c r="BJ73" s="24">
        <f t="shared" ref="BJ73" si="1197">PRODUCT(AJ73*100*1/AJ84)</f>
        <v>0</v>
      </c>
      <c r="BK73" s="26">
        <f t="shared" ref="BK73" si="1198">PRODUCT(AK73*100*1/AK84)</f>
        <v>0</v>
      </c>
      <c r="BL73" s="24">
        <f t="shared" ref="BL73" si="1199">PRODUCT(AL73*100*1/AL84)</f>
        <v>13.333333333333334</v>
      </c>
      <c r="BM73" s="25">
        <f t="shared" ref="BM73" si="1200">PRODUCT(AM73*100*1/AM84)</f>
        <v>0</v>
      </c>
      <c r="BN73" s="24">
        <f t="shared" ref="BN73" si="1201">PRODUCT(AN73*100*1/AN84)</f>
        <v>46.666666666666664</v>
      </c>
      <c r="BO73" s="24">
        <f t="shared" ref="BO73" si="1202">PRODUCT(AO73*100*1/AO84)</f>
        <v>0</v>
      </c>
      <c r="BP73" s="25">
        <f t="shared" ref="BP73" si="1203">PRODUCT(AP73*100*1/AP84)</f>
        <v>0</v>
      </c>
      <c r="BQ73" s="24">
        <f t="shared" ref="BQ73" si="1204">PRODUCT(AQ73*100*1/AQ84)</f>
        <v>26.666666666666668</v>
      </c>
      <c r="BR73" s="24">
        <f t="shared" ref="BR73" si="1205">PRODUCT(AR73*100*1/AR84)</f>
        <v>46.666666666666664</v>
      </c>
      <c r="BS73" s="24">
        <f t="shared" ref="BS73" si="1206">PRODUCT(AS73*100*1/AS84)</f>
        <v>20</v>
      </c>
      <c r="BT73" s="24">
        <f t="shared" ref="BT73" si="1207">PRODUCT(AT73*100*1/AT84)</f>
        <v>0</v>
      </c>
      <c r="BU73" s="35"/>
      <c r="BV73" s="35">
        <v>0.5</v>
      </c>
      <c r="BW73" s="26">
        <f t="shared" ref="BW73" si="1208">AW68+AW69+AW70+AW71+AW72+AW73</f>
        <v>6.666666666666667</v>
      </c>
      <c r="BX73" s="26">
        <f t="shared" ref="BX73" si="1209">AX68+AX69+AX70+AX71+AX72+AX73</f>
        <v>6.666666666666667</v>
      </c>
      <c r="BY73" s="23">
        <f t="shared" ref="BY73" si="1210">AY68+AY69+AY70+AY71+AY72+AY73</f>
        <v>33.333333333333336</v>
      </c>
      <c r="BZ73" s="23">
        <f t="shared" ref="BZ73" si="1211">AZ68+AZ69+AZ70+AZ71+AZ72+AZ73</f>
        <v>6.666666666666667</v>
      </c>
      <c r="CA73" s="23">
        <f t="shared" ref="CA73" si="1212">BA68+BA69+BA70+BA71+BA72+BA73</f>
        <v>0</v>
      </c>
      <c r="CB73" s="23">
        <f t="shared" ref="CB73" si="1213">BB68+BB69+BB70+BB71+BB72+BB73</f>
        <v>6.666666666666667</v>
      </c>
      <c r="CC73" s="23">
        <f t="shared" ref="CC73" si="1214">BC68+BC69+BC70+BC71+BC72+BC73</f>
        <v>53.333333333333329</v>
      </c>
      <c r="CD73" s="23">
        <f t="shared" ref="CD73" si="1215">BD68+BD69+BD70+BD71+BD72+BD73</f>
        <v>6.666666666666667</v>
      </c>
      <c r="CE73" s="24">
        <f t="shared" ref="CE73" si="1216">BE68+BE69+BE70+BE71+BE72+BE73</f>
        <v>60</v>
      </c>
      <c r="CF73" s="24">
        <f t="shared" ref="CF73" si="1217">BF68+BF69+BF70+BF71+BF72+BF73</f>
        <v>46.666666666666664</v>
      </c>
      <c r="CG73" s="24">
        <f t="shared" ref="CG73" si="1218">BG68+BG69+BG70+BG71+BG72+BG73</f>
        <v>6.666666666666667</v>
      </c>
      <c r="CH73" s="24">
        <f t="shared" ref="CH73" si="1219">BH68+BH69+BH70+BH71+BH72+BH73</f>
        <v>20</v>
      </c>
      <c r="CI73" s="24">
        <f t="shared" ref="CI73" si="1220">BI68+BI69+BI70+BI71+BI72+BI73</f>
        <v>26.666666666666668</v>
      </c>
      <c r="CJ73" s="24">
        <f t="shared" ref="CJ73" si="1221">BJ68+BJ69+BJ70+BJ71+BJ72+BJ73</f>
        <v>26.666666666666668</v>
      </c>
      <c r="CK73" s="26">
        <f t="shared" ref="CK73" si="1222">BK68+BK69+BK70+BK71+BK72+BK73</f>
        <v>26.666666666666668</v>
      </c>
      <c r="CL73" s="24">
        <f t="shared" ref="CL73" si="1223">BL68+BL69+BL70+BL71+BL72+BL73</f>
        <v>53.333333333333336</v>
      </c>
      <c r="CM73" s="25">
        <f t="shared" ref="CM73" si="1224">BM68+BM69+BM70+BM71+BM72+BM73</f>
        <v>93.333333333333343</v>
      </c>
      <c r="CN73" s="24">
        <f t="shared" ref="CN73" si="1225">BN68+BN69+BN70+BN71+BN72+BN73</f>
        <v>86.666666666666657</v>
      </c>
      <c r="CO73" s="24">
        <f t="shared" ref="CO73" si="1226">BO68+BO69+BO70+BO71+BO72+BO73</f>
        <v>6.666666666666667</v>
      </c>
      <c r="CP73" s="25">
        <f t="shared" ref="CP73" si="1227">BP68+BP69+BP70+BP71+BP72+BP73</f>
        <v>66.666666666666671</v>
      </c>
      <c r="CQ73" s="24">
        <f t="shared" ref="CQ73" si="1228">BQ68+BQ69+BQ70+BQ71+BQ72+BQ73</f>
        <v>26.666666666666668</v>
      </c>
      <c r="CR73" s="24">
        <f t="shared" ref="CR73" si="1229">BR68+BR69+BR70+BR71+BR72+BR73</f>
        <v>46.666666666666664</v>
      </c>
      <c r="CS73" s="24">
        <f t="shared" ref="CS73" si="1230">BS68+BS69+BS70+BS71+BS72+BS73</f>
        <v>80</v>
      </c>
      <c r="CT73" s="24">
        <f t="shared" ref="CT73" si="1231">BT68+BT69+BT70+BT71+BT72+BT73</f>
        <v>99.999999999999986</v>
      </c>
      <c r="CW73" s="9"/>
      <c r="CX73" s="9"/>
      <c r="CY73" s="9" t="str">
        <f>A66</f>
        <v>Staphylococcus hominis</v>
      </c>
      <c r="CZ73" s="9"/>
      <c r="DA73" s="9"/>
      <c r="DB73" s="9"/>
      <c r="DC73" s="9"/>
      <c r="DD73" s="9"/>
      <c r="DE73" s="9"/>
      <c r="DF73" s="9"/>
      <c r="DG73" s="9"/>
      <c r="DH73" s="9"/>
      <c r="DI73" s="9"/>
      <c r="DJ73" s="9"/>
      <c r="DK73" s="9"/>
      <c r="DL73" s="9"/>
      <c r="DM73" s="9"/>
      <c r="DN73" s="9"/>
      <c r="DO73" s="9"/>
      <c r="DP73" s="9"/>
      <c r="DQ73" s="9"/>
      <c r="DR73" s="9"/>
      <c r="DS73" s="9"/>
      <c r="DT73" s="9"/>
      <c r="DU73" s="9"/>
    </row>
    <row r="74" spans="1:127" x14ac:dyDescent="0.25">
      <c r="B74" s="35" t="s">
        <v>10</v>
      </c>
      <c r="C74" s="35">
        <v>0</v>
      </c>
      <c r="D74" s="35">
        <v>0</v>
      </c>
      <c r="E74" s="35">
        <v>7</v>
      </c>
      <c r="F74" s="35">
        <v>0</v>
      </c>
      <c r="G74" s="35">
        <v>1</v>
      </c>
      <c r="H74" s="35">
        <v>0</v>
      </c>
      <c r="I74" s="35">
        <v>0</v>
      </c>
      <c r="J74" s="35">
        <v>1</v>
      </c>
      <c r="K74" s="35">
        <v>0</v>
      </c>
      <c r="L74" s="35">
        <v>2</v>
      </c>
      <c r="M74" s="35">
        <v>1</v>
      </c>
      <c r="N74" s="35">
        <v>3</v>
      </c>
      <c r="O74" s="35">
        <v>0</v>
      </c>
      <c r="P74" s="35">
        <v>0</v>
      </c>
      <c r="Q74" s="35">
        <v>0</v>
      </c>
      <c r="R74" s="35">
        <v>0</v>
      </c>
      <c r="S74" s="35">
        <v>15</v>
      </c>
      <c r="V74" s="35">
        <v>1</v>
      </c>
      <c r="W74" s="3">
        <f>I68</f>
        <v>2</v>
      </c>
      <c r="X74" s="3">
        <f>I69</f>
        <v>1</v>
      </c>
      <c r="Y74" s="35">
        <f>I70</f>
        <v>1</v>
      </c>
      <c r="Z74" s="35">
        <f>I71</f>
        <v>1</v>
      </c>
      <c r="AA74" s="35">
        <f>I72</f>
        <v>0</v>
      </c>
      <c r="AB74" s="35">
        <f>I73</f>
        <v>1</v>
      </c>
      <c r="AC74" s="35">
        <f>I74</f>
        <v>0</v>
      </c>
      <c r="AD74" s="35">
        <f>I75</f>
        <v>4</v>
      </c>
      <c r="AE74" s="2">
        <f>I76</f>
        <v>4</v>
      </c>
      <c r="AF74" s="2">
        <f>I77</f>
        <v>2</v>
      </c>
      <c r="AG74" s="2">
        <f>I78</f>
        <v>0</v>
      </c>
      <c r="AH74" s="2">
        <f>I79</f>
        <v>0</v>
      </c>
      <c r="AI74" s="2">
        <f>I80</f>
        <v>0</v>
      </c>
      <c r="AJ74" s="2">
        <f>I81</f>
        <v>0</v>
      </c>
      <c r="AK74" s="3">
        <f>I82</f>
        <v>0</v>
      </c>
      <c r="AL74" s="2">
        <f>I83</f>
        <v>3</v>
      </c>
      <c r="AM74" s="3">
        <f>I84</f>
        <v>0</v>
      </c>
      <c r="AN74" s="2">
        <f>I85</f>
        <v>2</v>
      </c>
      <c r="AO74" s="2">
        <f>I86</f>
        <v>1</v>
      </c>
      <c r="AP74" s="3">
        <f>I87</f>
        <v>0</v>
      </c>
      <c r="AQ74" s="2">
        <f>I88</f>
        <v>9</v>
      </c>
      <c r="AR74" s="2">
        <f>I89</f>
        <v>6</v>
      </c>
      <c r="AS74" s="2">
        <f>I90</f>
        <v>1</v>
      </c>
      <c r="AT74" s="3">
        <f>I91</f>
        <v>0</v>
      </c>
      <c r="AU74" s="5"/>
      <c r="AV74" s="35">
        <v>1</v>
      </c>
      <c r="AW74" s="26">
        <f t="shared" ref="AW74" si="1232">PRODUCT(W74*100*1/W84)</f>
        <v>13.333333333333334</v>
      </c>
      <c r="AX74" s="26">
        <f t="shared" ref="AX74" si="1233">PRODUCT(X74*100*1/X84)</f>
        <v>6.666666666666667</v>
      </c>
      <c r="AY74" s="23">
        <f t="shared" ref="AY74" si="1234">PRODUCT(Y74*100*1/Y84)</f>
        <v>6.666666666666667</v>
      </c>
      <c r="AZ74" s="23">
        <f t="shared" ref="AZ74" si="1235">PRODUCT(Z74*100*1/Z84)</f>
        <v>6.666666666666667</v>
      </c>
      <c r="BA74" s="23">
        <f t="shared" ref="BA74" si="1236">PRODUCT(AA74*100*1/AA84)</f>
        <v>0</v>
      </c>
      <c r="BB74" s="23">
        <f t="shared" ref="BB74" si="1237">PRODUCT(AB74*100*1/AB84)</f>
        <v>6.666666666666667</v>
      </c>
      <c r="BC74" s="23">
        <f t="shared" ref="BC74" si="1238">PRODUCT(AC74*100*1/AC84)</f>
        <v>0</v>
      </c>
      <c r="BD74" s="23">
        <f t="shared" ref="BD74" si="1239">PRODUCT(AD74*100*1/AD84)</f>
        <v>26.666666666666668</v>
      </c>
      <c r="BE74" s="24">
        <f t="shared" ref="BE74" si="1240">PRODUCT(AE74*100*1/AE84)</f>
        <v>26.666666666666668</v>
      </c>
      <c r="BF74" s="24">
        <f t="shared" ref="BF74" si="1241">PRODUCT(AF74*100*1/AF84)</f>
        <v>13.333333333333334</v>
      </c>
      <c r="BG74" s="24">
        <f t="shared" ref="BG74" si="1242">PRODUCT(AG74*100*1/AG84)</f>
        <v>0</v>
      </c>
      <c r="BH74" s="24">
        <f t="shared" ref="BH74" si="1243">PRODUCT(AH74*100*1/AH84)</f>
        <v>0</v>
      </c>
      <c r="BI74" s="24">
        <f t="shared" ref="BI74" si="1244">PRODUCT(AI74*100*1/AI84)</f>
        <v>0</v>
      </c>
      <c r="BJ74" s="24">
        <f t="shared" ref="BJ74" si="1245">PRODUCT(AJ74*100*1/AJ84)</f>
        <v>0</v>
      </c>
      <c r="BK74" s="26">
        <f t="shared" ref="BK74" si="1246">PRODUCT(AK74*100*1/AK84)</f>
        <v>0</v>
      </c>
      <c r="BL74" s="24">
        <f t="shared" ref="BL74" si="1247">PRODUCT(AL74*100*1/AL84)</f>
        <v>20</v>
      </c>
      <c r="BM74" s="26">
        <f t="shared" ref="BM74" si="1248">PRODUCT(AM74*100*1/AM84)</f>
        <v>0</v>
      </c>
      <c r="BN74" s="24">
        <f t="shared" ref="BN74" si="1249">PRODUCT(AN74*100*1/AN84)</f>
        <v>13.333333333333334</v>
      </c>
      <c r="BO74" s="24">
        <f t="shared" ref="BO74" si="1250">PRODUCT(AO74*100*1/AO84)</f>
        <v>6.666666666666667</v>
      </c>
      <c r="BP74" s="26">
        <f t="shared" ref="BP74" si="1251">PRODUCT(AP74*100*1/AP84)</f>
        <v>0</v>
      </c>
      <c r="BQ74" s="24">
        <f t="shared" ref="BQ74" si="1252">PRODUCT(AQ74*100*1/AQ84)</f>
        <v>60</v>
      </c>
      <c r="BR74" s="24">
        <f t="shared" ref="BR74" si="1253">PRODUCT(AR74*100*1/AR84)</f>
        <v>40</v>
      </c>
      <c r="BS74" s="24">
        <f t="shared" ref="BS74" si="1254">PRODUCT(AS74*100*1/AS84)</f>
        <v>6.666666666666667</v>
      </c>
      <c r="BT74" s="26">
        <f t="shared" ref="BT74" si="1255">PRODUCT(AT74*100*1/AT84)</f>
        <v>0</v>
      </c>
      <c r="BU74" s="35"/>
      <c r="BV74" s="35">
        <v>1</v>
      </c>
      <c r="BW74" s="26">
        <f t="shared" ref="BW74" si="1256">AW68+AW69+AW70+AW71+AW72+AW73+AW74</f>
        <v>20</v>
      </c>
      <c r="BX74" s="26">
        <f t="shared" ref="BX74" si="1257">AX68+AX69+AX70+AX71+AX72+AX73+AX74</f>
        <v>13.333333333333334</v>
      </c>
      <c r="BY74" s="23">
        <f t="shared" ref="BY74" si="1258">AY68+AY69+AY70+AY71+AY72+AY73+AY74</f>
        <v>40</v>
      </c>
      <c r="BZ74" s="23">
        <f t="shared" ref="BZ74" si="1259">AZ68+AZ69+AZ70+AZ71+AZ72+AZ73+AZ74</f>
        <v>13.333333333333334</v>
      </c>
      <c r="CA74" s="23">
        <f t="shared" ref="CA74" si="1260">BA68+BA69+BA70+BA71+BA72+BA73+BA74</f>
        <v>0</v>
      </c>
      <c r="CB74" s="23">
        <f t="shared" ref="CB74" si="1261">BB68+BB69+BB70+BB71+BB72+BB73+BB74</f>
        <v>13.333333333333334</v>
      </c>
      <c r="CC74" s="23">
        <f t="shared" ref="CC74" si="1262">BC68+BC69+BC70+BC71+BC72+BC73+BC74</f>
        <v>53.333333333333329</v>
      </c>
      <c r="CD74" s="23">
        <f t="shared" ref="CD74" si="1263">BD68+BD69+BD70+BD71+BD72+BD73+BD74</f>
        <v>33.333333333333336</v>
      </c>
      <c r="CE74" s="24">
        <f t="shared" ref="CE74" si="1264">BE68+BE69+BE70+BE71+BE72+BE73+BE74</f>
        <v>86.666666666666671</v>
      </c>
      <c r="CF74" s="24">
        <f t="shared" ref="CF74" si="1265">BF68+BF69+BF70+BF71+BF72+BF73+BF74</f>
        <v>60</v>
      </c>
      <c r="CG74" s="24">
        <f t="shared" ref="CG74" si="1266">BG68+BG69+BG70+BG71+BG72+BG73+BG74</f>
        <v>6.666666666666667</v>
      </c>
      <c r="CH74" s="24">
        <f t="shared" ref="CH74" si="1267">BH68+BH69+BH70+BH71+BH72+BH73+BH74</f>
        <v>20</v>
      </c>
      <c r="CI74" s="24">
        <f t="shared" ref="CI74" si="1268">BI68+BI69+BI70+BI71+BI72+BI73+BI74</f>
        <v>26.666666666666668</v>
      </c>
      <c r="CJ74" s="24">
        <f t="shared" ref="CJ74" si="1269">BJ68+BJ69+BJ70+BJ71+BJ72+BJ73+BJ74</f>
        <v>26.666666666666668</v>
      </c>
      <c r="CK74" s="26">
        <f t="shared" ref="CK74" si="1270">BK68+BK69+BK70+BK71+BK72+BK73+BK74</f>
        <v>26.666666666666668</v>
      </c>
      <c r="CL74" s="24">
        <f t="shared" ref="CL74" si="1271">BL68+BL69+BL70+BL71+BL72+BL73+BL74</f>
        <v>73.333333333333343</v>
      </c>
      <c r="CM74" s="26">
        <f t="shared" ref="CM74" si="1272">BM68+BM69+BM70+BM71+BM72+BM73+BM74</f>
        <v>93.333333333333343</v>
      </c>
      <c r="CN74" s="24">
        <f t="shared" ref="CN74" si="1273">BN68+BN69+BN70+BN71+BN72+BN73+BN74</f>
        <v>99.999999999999986</v>
      </c>
      <c r="CO74" s="24">
        <f t="shared" ref="CO74" si="1274">BO68+BO69+BO70+BO71+BO72+BO73+BO74</f>
        <v>13.333333333333334</v>
      </c>
      <c r="CP74" s="26">
        <f t="shared" ref="CP74" si="1275">BP68+BP69+BP70+BP71+BP72+BP73+BP74</f>
        <v>66.666666666666671</v>
      </c>
      <c r="CQ74" s="24">
        <f t="shared" ref="CQ74" si="1276">BQ68+BQ69+BQ70+BQ71+BQ72+BQ73+BQ74</f>
        <v>86.666666666666671</v>
      </c>
      <c r="CR74" s="24">
        <f t="shared" ref="CR74" si="1277">BR68+BR69+BR70+BR71+BR72+BR73+BR74</f>
        <v>86.666666666666657</v>
      </c>
      <c r="CS74" s="24">
        <f t="shared" ref="CS74" si="1278">BS68+BS69+BS70+BS71+BS72+BS73+BS74</f>
        <v>86.666666666666671</v>
      </c>
      <c r="CT74" s="26">
        <f t="shared" ref="CT74" si="1279">BT68+BT69+BT70+BT71+BT72+BT73+BT74</f>
        <v>99.999999999999986</v>
      </c>
      <c r="CW74" s="9"/>
      <c r="CX74" s="9"/>
      <c r="CY74" s="9"/>
      <c r="CZ74" s="9"/>
      <c r="DA74" s="9"/>
      <c r="DB74" s="9"/>
      <c r="DC74" s="9"/>
      <c r="DD74" s="9"/>
      <c r="DE74" s="9"/>
      <c r="DF74" s="9"/>
      <c r="DG74" s="9"/>
      <c r="DH74" s="9"/>
      <c r="DI74" s="9"/>
      <c r="DJ74" s="9"/>
      <c r="DK74" s="9"/>
      <c r="DL74" s="9"/>
      <c r="DM74" s="9"/>
      <c r="DN74" s="9"/>
      <c r="DO74" s="9"/>
      <c r="DP74" s="9"/>
      <c r="DQ74" s="9"/>
      <c r="DR74" s="9"/>
      <c r="DS74" s="9"/>
      <c r="DT74" s="9"/>
      <c r="DU74" s="9"/>
    </row>
    <row r="75" spans="1:127" x14ac:dyDescent="0.25">
      <c r="B75" s="35" t="s">
        <v>11</v>
      </c>
      <c r="C75" s="35">
        <v>0</v>
      </c>
      <c r="D75" s="35">
        <v>0</v>
      </c>
      <c r="E75" s="35">
        <v>1</v>
      </c>
      <c r="F75" s="35">
        <v>0</v>
      </c>
      <c r="G75" s="35">
        <v>0</v>
      </c>
      <c r="H75" s="35">
        <v>0</v>
      </c>
      <c r="I75" s="35">
        <v>4</v>
      </c>
      <c r="J75" s="35">
        <v>0</v>
      </c>
      <c r="K75" s="35">
        <v>3</v>
      </c>
      <c r="L75" s="35">
        <v>4</v>
      </c>
      <c r="M75" s="35">
        <v>2</v>
      </c>
      <c r="N75" s="35">
        <v>1</v>
      </c>
      <c r="O75" s="35">
        <v>0</v>
      </c>
      <c r="P75" s="35">
        <v>0</v>
      </c>
      <c r="Q75" s="35">
        <v>0</v>
      </c>
      <c r="R75" s="35">
        <v>0</v>
      </c>
      <c r="S75" s="35">
        <v>15</v>
      </c>
      <c r="V75" s="35">
        <v>2</v>
      </c>
      <c r="W75" s="3">
        <f>J68</f>
        <v>1</v>
      </c>
      <c r="X75" s="3">
        <f>J69</f>
        <v>3</v>
      </c>
      <c r="Y75" s="35">
        <f>J70</f>
        <v>3</v>
      </c>
      <c r="Z75" s="35">
        <f>J71</f>
        <v>3</v>
      </c>
      <c r="AA75" s="35">
        <f>J72</f>
        <v>1</v>
      </c>
      <c r="AB75" s="35">
        <f>J73</f>
        <v>5</v>
      </c>
      <c r="AC75" s="35">
        <f>J74</f>
        <v>1</v>
      </c>
      <c r="AD75" s="35">
        <f>J75</f>
        <v>0</v>
      </c>
      <c r="AE75" s="2">
        <f>J76</f>
        <v>1</v>
      </c>
      <c r="AF75" s="3">
        <f>J77</f>
        <v>2</v>
      </c>
      <c r="AG75" s="2">
        <f>J78</f>
        <v>0</v>
      </c>
      <c r="AH75" s="2">
        <f>J79</f>
        <v>2</v>
      </c>
      <c r="AI75" s="3">
        <f>J80</f>
        <v>0</v>
      </c>
      <c r="AJ75" s="3">
        <f>J81</f>
        <v>1</v>
      </c>
      <c r="AK75" s="3">
        <f>J82</f>
        <v>3</v>
      </c>
      <c r="AL75" s="4">
        <f>J83</f>
        <v>2</v>
      </c>
      <c r="AM75" s="3">
        <f>J84</f>
        <v>0</v>
      </c>
      <c r="AN75" s="3">
        <f>J85</f>
        <v>0</v>
      </c>
      <c r="AO75" s="4">
        <f>J86</f>
        <v>0</v>
      </c>
      <c r="AP75" s="3">
        <f>J87</f>
        <v>0</v>
      </c>
      <c r="AQ75" s="2">
        <f>J88</f>
        <v>2</v>
      </c>
      <c r="AR75" s="2">
        <f>J89</f>
        <v>2</v>
      </c>
      <c r="AS75" s="2">
        <f>J90</f>
        <v>1</v>
      </c>
      <c r="AT75" s="3">
        <f>J91</f>
        <v>0</v>
      </c>
      <c r="AU75" s="5"/>
      <c r="AV75" s="35">
        <v>2</v>
      </c>
      <c r="AW75" s="26">
        <f t="shared" ref="AW75" si="1280">PRODUCT(W75*100*1/W84)</f>
        <v>6.666666666666667</v>
      </c>
      <c r="AX75" s="26">
        <f t="shared" ref="AX75" si="1281">PRODUCT(X75*100*1/X84)</f>
        <v>20</v>
      </c>
      <c r="AY75" s="23">
        <f t="shared" ref="AY75" si="1282">PRODUCT(Y75*100*1/Y84)</f>
        <v>20</v>
      </c>
      <c r="AZ75" s="23">
        <f t="shared" ref="AZ75" si="1283">PRODUCT(Z75*100*1/Z84)</f>
        <v>20</v>
      </c>
      <c r="BA75" s="23">
        <f t="shared" ref="BA75" si="1284">PRODUCT(AA75*100*1/AA84)</f>
        <v>6.666666666666667</v>
      </c>
      <c r="BB75" s="23">
        <f t="shared" ref="BB75" si="1285">PRODUCT(AB75*100*1/AB84)</f>
        <v>33.333333333333336</v>
      </c>
      <c r="BC75" s="23">
        <f t="shared" ref="BC75" si="1286">PRODUCT(AC75*100*1/AC84)</f>
        <v>6.666666666666667</v>
      </c>
      <c r="BD75" s="23">
        <f t="shared" ref="BD75" si="1287">PRODUCT(AD75*100*1/AD84)</f>
        <v>0</v>
      </c>
      <c r="BE75" s="24">
        <f t="shared" ref="BE75" si="1288">PRODUCT(AE75*100*1/AE84)</f>
        <v>6.666666666666667</v>
      </c>
      <c r="BF75" s="26">
        <f t="shared" ref="BF75" si="1289">PRODUCT(AF75*100*1/AF84)</f>
        <v>13.333333333333334</v>
      </c>
      <c r="BG75" s="24">
        <f t="shared" ref="BG75" si="1290">PRODUCT(AG75*100*1/AG84)</f>
        <v>0</v>
      </c>
      <c r="BH75" s="24">
        <f t="shared" ref="BH75" si="1291">PRODUCT(AH75*100*1/AH84)</f>
        <v>13.333333333333334</v>
      </c>
      <c r="BI75" s="26">
        <f t="shared" ref="BI75" si="1292">PRODUCT(AI75*100*1/AI84)</f>
        <v>0</v>
      </c>
      <c r="BJ75" s="26">
        <f t="shared" ref="BJ75" si="1293">PRODUCT(AJ75*100*1/AJ84)</f>
        <v>6.666666666666667</v>
      </c>
      <c r="BK75" s="26">
        <f t="shared" ref="BK75" si="1294">PRODUCT(AK75*100*1/AK84)</f>
        <v>20</v>
      </c>
      <c r="BL75" s="25">
        <f t="shared" ref="BL75" si="1295">PRODUCT(AL75*100*1/AL84)</f>
        <v>13.333333333333334</v>
      </c>
      <c r="BM75" s="26">
        <f t="shared" ref="BM75" si="1296">PRODUCT(AM75*100*1/AM84)</f>
        <v>0</v>
      </c>
      <c r="BN75" s="26">
        <f t="shared" ref="BN75" si="1297">PRODUCT(AN75*100*1/AN84)</f>
        <v>0</v>
      </c>
      <c r="BO75" s="25">
        <f t="shared" ref="BO75" si="1298">PRODUCT(AO75*100*1/AO84)</f>
        <v>0</v>
      </c>
      <c r="BP75" s="26">
        <f t="shared" ref="BP75" si="1299">PRODUCT(AP75*100*1/AP84)</f>
        <v>0</v>
      </c>
      <c r="BQ75" s="24">
        <f t="shared" ref="BQ75" si="1300">PRODUCT(AQ75*100*1/AQ84)</f>
        <v>13.333333333333334</v>
      </c>
      <c r="BR75" s="24">
        <f t="shared" ref="BR75" si="1301">PRODUCT(AR75*100*1/AR84)</f>
        <v>13.333333333333334</v>
      </c>
      <c r="BS75" s="24">
        <f t="shared" ref="BS75" si="1302">PRODUCT(AS75*100*1/AS84)</f>
        <v>6.666666666666667</v>
      </c>
      <c r="BT75" s="26">
        <f t="shared" ref="BT75" si="1303">PRODUCT(AT75*100*1/AT84)</f>
        <v>0</v>
      </c>
      <c r="BU75" s="35"/>
      <c r="BV75" s="35">
        <v>2</v>
      </c>
      <c r="BW75" s="26">
        <f t="shared" ref="BW75" si="1304">AW68+AW69+AW70+AW71+AW72+AW73+AW74+AW75</f>
        <v>26.666666666666668</v>
      </c>
      <c r="BX75" s="26">
        <f t="shared" ref="BX75" si="1305">AX68+AX69+AX70+AX71+AX72+AX73+AX74+AX75</f>
        <v>33.333333333333336</v>
      </c>
      <c r="BY75" s="23">
        <f t="shared" ref="BY75" si="1306">AY68+AY69+AY70+AY71+AY72+AY73+AY74+AY75</f>
        <v>60</v>
      </c>
      <c r="BZ75" s="23">
        <f t="shared" ref="BZ75" si="1307">AZ68+AZ69+AZ70+AZ71+AZ72+AZ73+AZ74+AZ75</f>
        <v>33.333333333333336</v>
      </c>
      <c r="CA75" s="23">
        <f t="shared" ref="CA75" si="1308">BA68+BA69+BA70+BA71+BA72+BA73+BA74+BA75</f>
        <v>6.666666666666667</v>
      </c>
      <c r="CB75" s="23">
        <f t="shared" ref="CB75" si="1309">BB68+BB69+BB70+BB71+BB72+BB73+BB74+BB75</f>
        <v>46.666666666666671</v>
      </c>
      <c r="CC75" s="23">
        <f t="shared" ref="CC75" si="1310">BC68+BC69+BC70+BC71+BC72+BC73+BC74+BC75</f>
        <v>59.999999999999993</v>
      </c>
      <c r="CD75" s="23">
        <f t="shared" ref="CD75" si="1311">BD68+BD69+BD70+BD71+BD72+BD73+BD74+BD75</f>
        <v>33.333333333333336</v>
      </c>
      <c r="CE75" s="24">
        <f t="shared" ref="CE75" si="1312">BE68+BE69+BE70+BE71+BE72+BE73+BE74+BE75</f>
        <v>93.333333333333343</v>
      </c>
      <c r="CF75" s="26">
        <f t="shared" ref="CF75" si="1313">BF68+BF69+BF70+BF71+BF72+BF73+BF74+BF75</f>
        <v>73.333333333333329</v>
      </c>
      <c r="CG75" s="24">
        <f t="shared" ref="CG75" si="1314">BG68+BG69+BG70+BG71+BG72+BG73+BG74+BG75</f>
        <v>6.666666666666667</v>
      </c>
      <c r="CH75" s="24">
        <f t="shared" ref="CH75" si="1315">BH68+BH69+BH70+BH71+BH72+BH73+BH74+BH75</f>
        <v>33.333333333333336</v>
      </c>
      <c r="CI75" s="26">
        <f t="shared" ref="CI75" si="1316">BI68+BI69+BI70+BI71+BI72+BI73+BI74+BI75</f>
        <v>26.666666666666668</v>
      </c>
      <c r="CJ75" s="26">
        <f t="shared" ref="CJ75" si="1317">BJ68+BJ69+BJ70+BJ71+BJ72+BJ73+BJ74+BJ75</f>
        <v>33.333333333333336</v>
      </c>
      <c r="CK75" s="26">
        <f t="shared" ref="CK75" si="1318">BK68+BK69+BK70+BK71+BK72+BK73+BK74+BK75</f>
        <v>46.666666666666671</v>
      </c>
      <c r="CL75" s="25">
        <f t="shared" ref="CL75" si="1319">BL68+BL69+BL70+BL71+BL72+BL73+BL74+BL75</f>
        <v>86.666666666666671</v>
      </c>
      <c r="CM75" s="26">
        <f t="shared" ref="CM75" si="1320">BM68+BM69+BM70+BM71+BM72+BM73+BM74+BM75</f>
        <v>93.333333333333343</v>
      </c>
      <c r="CN75" s="26">
        <f t="shared" ref="CN75" si="1321">BN68+BN69+BN70+BN71+BN72+BN73+BN74+BN75</f>
        <v>99.999999999999986</v>
      </c>
      <c r="CO75" s="25">
        <f t="shared" ref="CO75" si="1322">BO68+BO69+BO70+BO71+BO72+BO73+BO74+BO75</f>
        <v>13.333333333333334</v>
      </c>
      <c r="CP75" s="26">
        <f t="shared" ref="CP75" si="1323">BP68+BP69+BP70+BP71+BP72+BP73+BP74+BP75</f>
        <v>66.666666666666671</v>
      </c>
      <c r="CQ75" s="24">
        <f t="shared" ref="CQ75" si="1324">BQ68+BQ69+BQ70+BQ71+BQ72+BQ73+BQ74+BQ75</f>
        <v>100</v>
      </c>
      <c r="CR75" s="24">
        <f t="shared" ref="CR75" si="1325">BR68+BR69+BR70+BR71+BR72+BR73+BR74+BR75</f>
        <v>99.999999999999986</v>
      </c>
      <c r="CS75" s="24">
        <f t="shared" ref="CS75" si="1326">BS68+BS69+BS70+BS71+BS72+BS73+BS74+BS75</f>
        <v>93.333333333333343</v>
      </c>
      <c r="CT75" s="26">
        <f t="shared" ref="CT75" si="1327">BT68+BT69+BT70+BT71+BT72+BT73+BT74+BT75</f>
        <v>99.999999999999986</v>
      </c>
      <c r="CW75" s="9"/>
      <c r="CX75" s="9"/>
      <c r="CY75" s="9"/>
      <c r="CZ75" s="9"/>
      <c r="DA75" s="9"/>
      <c r="DB75" s="9"/>
      <c r="DC75" s="9"/>
      <c r="DD75" s="9"/>
      <c r="DE75" s="9"/>
      <c r="DF75" s="9"/>
      <c r="DG75" s="9"/>
      <c r="DH75" s="9"/>
      <c r="DI75" s="9"/>
      <c r="DJ75" s="9"/>
      <c r="DK75" s="9"/>
      <c r="DL75" s="9"/>
      <c r="DM75" s="9"/>
      <c r="DN75" s="9"/>
      <c r="DO75" s="9"/>
      <c r="DP75" s="9"/>
      <c r="DQ75" s="9"/>
      <c r="DR75" s="9"/>
      <c r="DS75" s="9"/>
      <c r="DT75" s="9"/>
      <c r="DU75" s="9"/>
    </row>
    <row r="76" spans="1:127" x14ac:dyDescent="0.25">
      <c r="B76" s="35" t="s">
        <v>13</v>
      </c>
      <c r="C76" s="2">
        <v>0</v>
      </c>
      <c r="D76" s="2">
        <v>0</v>
      </c>
      <c r="E76" s="2">
        <v>0</v>
      </c>
      <c r="F76" s="2">
        <v>0</v>
      </c>
      <c r="G76" s="2">
        <v>9</v>
      </c>
      <c r="H76" s="2">
        <v>0</v>
      </c>
      <c r="I76" s="2">
        <v>4</v>
      </c>
      <c r="J76" s="2">
        <v>1</v>
      </c>
      <c r="K76" s="2">
        <v>1</v>
      </c>
      <c r="L76" s="2">
        <v>0</v>
      </c>
      <c r="M76" s="4">
        <v>0</v>
      </c>
      <c r="N76" s="3">
        <v>0</v>
      </c>
      <c r="O76" s="3">
        <v>0</v>
      </c>
      <c r="P76" s="3">
        <v>0</v>
      </c>
      <c r="Q76" s="3">
        <v>0</v>
      </c>
      <c r="R76" s="3">
        <v>0</v>
      </c>
      <c r="S76" s="35">
        <v>15</v>
      </c>
      <c r="V76" s="35">
        <v>4</v>
      </c>
      <c r="W76" s="3">
        <f>K68</f>
        <v>2</v>
      </c>
      <c r="X76" s="3">
        <f>K69</f>
        <v>1</v>
      </c>
      <c r="Y76" s="35">
        <f>K70</f>
        <v>2</v>
      </c>
      <c r="Z76" s="35">
        <f>K71</f>
        <v>1</v>
      </c>
      <c r="AA76" s="35">
        <f>K72</f>
        <v>5</v>
      </c>
      <c r="AB76" s="35">
        <f>K73</f>
        <v>3</v>
      </c>
      <c r="AC76" s="35">
        <f>K74</f>
        <v>0</v>
      </c>
      <c r="AD76" s="35">
        <f>K75</f>
        <v>3</v>
      </c>
      <c r="AE76" s="2">
        <f>K76</f>
        <v>1</v>
      </c>
      <c r="AF76" s="3">
        <f>K77</f>
        <v>1</v>
      </c>
      <c r="AG76" s="2">
        <f>K78</f>
        <v>0</v>
      </c>
      <c r="AH76" s="4">
        <f>K79</f>
        <v>6</v>
      </c>
      <c r="AI76" s="3">
        <f>K80</f>
        <v>0</v>
      </c>
      <c r="AJ76" s="3">
        <f>K81</f>
        <v>0</v>
      </c>
      <c r="AK76" s="3">
        <f>K82</f>
        <v>4</v>
      </c>
      <c r="AL76" s="3">
        <f>K83</f>
        <v>2</v>
      </c>
      <c r="AM76" s="3">
        <f>K84</f>
        <v>0</v>
      </c>
      <c r="AN76" s="3">
        <f>K85</f>
        <v>0</v>
      </c>
      <c r="AO76" s="3">
        <f>K86</f>
        <v>0</v>
      </c>
      <c r="AP76" s="3">
        <f>K87</f>
        <v>0</v>
      </c>
      <c r="AQ76" s="2">
        <f>K88</f>
        <v>0</v>
      </c>
      <c r="AR76" s="2">
        <f>K89</f>
        <v>0</v>
      </c>
      <c r="AS76" s="2">
        <f>K90</f>
        <v>1</v>
      </c>
      <c r="AT76" s="3">
        <f>K91</f>
        <v>0</v>
      </c>
      <c r="AU76" s="5"/>
      <c r="AV76" s="35">
        <v>4</v>
      </c>
      <c r="AW76" s="26">
        <f t="shared" ref="AW76" si="1328">PRODUCT(W76*100*1/W84)</f>
        <v>13.333333333333334</v>
      </c>
      <c r="AX76" s="26">
        <f t="shared" ref="AX76" si="1329">PRODUCT(X76*100*1/X84)</f>
        <v>6.666666666666667</v>
      </c>
      <c r="AY76" s="23">
        <f t="shared" ref="AY76" si="1330">PRODUCT(Y76*100*1/Y84)</f>
        <v>13.333333333333334</v>
      </c>
      <c r="AZ76" s="23">
        <f t="shared" ref="AZ76" si="1331">PRODUCT(Z76*100*1/Z84)</f>
        <v>6.666666666666667</v>
      </c>
      <c r="BA76" s="23">
        <f t="shared" ref="BA76" si="1332">PRODUCT(AA76*100*1/AA84)</f>
        <v>33.333333333333336</v>
      </c>
      <c r="BB76" s="23">
        <f t="shared" ref="BB76" si="1333">PRODUCT(AB76*100*1/AB84)</f>
        <v>20</v>
      </c>
      <c r="BC76" s="23">
        <f t="shared" ref="BC76" si="1334">PRODUCT(AC76*100*1/AC84)</f>
        <v>0</v>
      </c>
      <c r="BD76" s="23">
        <f t="shared" ref="BD76" si="1335">PRODUCT(AD76*100*1/AD84)</f>
        <v>20</v>
      </c>
      <c r="BE76" s="24">
        <f t="shared" ref="BE76" si="1336">PRODUCT(AE76*100*1/AE84)</f>
        <v>6.666666666666667</v>
      </c>
      <c r="BF76" s="26">
        <f t="shared" ref="BF76" si="1337">PRODUCT(AF76*100*1/AF84)</f>
        <v>6.666666666666667</v>
      </c>
      <c r="BG76" s="24">
        <f t="shared" ref="BG76" si="1338">PRODUCT(AG76*100*1/AG84)</f>
        <v>0</v>
      </c>
      <c r="BH76" s="25">
        <f t="shared" ref="BH76" si="1339">PRODUCT(AH76*100*1/AH84)</f>
        <v>40</v>
      </c>
      <c r="BI76" s="26">
        <f t="shared" ref="BI76" si="1340">PRODUCT(AI76*100*1/AI84)</f>
        <v>0</v>
      </c>
      <c r="BJ76" s="26">
        <f t="shared" ref="BJ76" si="1341">PRODUCT(AJ76*100*1/AJ84)</f>
        <v>0</v>
      </c>
      <c r="BK76" s="26">
        <f t="shared" ref="BK76" si="1342">PRODUCT(AK76*100*1/AK84)</f>
        <v>26.666666666666668</v>
      </c>
      <c r="BL76" s="26">
        <f t="shared" ref="BL76" si="1343">PRODUCT(AL76*100*1/AL84)</f>
        <v>13.333333333333334</v>
      </c>
      <c r="BM76" s="26">
        <f t="shared" ref="BM76" si="1344">PRODUCT(AM76*100*1/AM84)</f>
        <v>0</v>
      </c>
      <c r="BN76" s="26">
        <f t="shared" ref="BN76" si="1345">PRODUCT(AN76*100*1/AN84)</f>
        <v>0</v>
      </c>
      <c r="BO76" s="26">
        <f t="shared" ref="BO76" si="1346">PRODUCT(AO76*100*1/AO84)</f>
        <v>0</v>
      </c>
      <c r="BP76" s="26">
        <f t="shared" ref="BP76" si="1347">PRODUCT(AP76*100*1/AP84)</f>
        <v>0</v>
      </c>
      <c r="BQ76" s="24">
        <f t="shared" ref="BQ76" si="1348">PRODUCT(AQ76*100*1/AQ84)</f>
        <v>0</v>
      </c>
      <c r="BR76" s="24">
        <f t="shared" ref="BR76" si="1349">PRODUCT(AR76*100*1/AR84)</f>
        <v>0</v>
      </c>
      <c r="BS76" s="24">
        <f t="shared" ref="BS76" si="1350">PRODUCT(AS76*100*1/AS84)</f>
        <v>6.666666666666667</v>
      </c>
      <c r="BT76" s="26">
        <f t="shared" ref="BT76" si="1351">PRODUCT(AT76*100*1/AT84)</f>
        <v>0</v>
      </c>
      <c r="BU76" s="35"/>
      <c r="BV76" s="35">
        <v>4</v>
      </c>
      <c r="BW76" s="26">
        <f t="shared" ref="BW76" si="1352">AW68+AW69+AW70+AW71+AW72+AW73+AW74+AW75+AW76</f>
        <v>40</v>
      </c>
      <c r="BX76" s="26">
        <f t="shared" ref="BX76" si="1353">AX68+AX69+AX70+AX71+AX72+AX73+AX74+AX75+AX76</f>
        <v>40</v>
      </c>
      <c r="BY76" s="23">
        <f t="shared" ref="BY76" si="1354">AY68+AY69+AY70+AY71+AY72+AY73+AY74+AY75+AY76</f>
        <v>73.333333333333329</v>
      </c>
      <c r="BZ76" s="23">
        <f t="shared" ref="BZ76" si="1355">AZ68+AZ69+AZ70+AZ71+AZ72+AZ73+AZ74+AZ75+AZ76</f>
        <v>40</v>
      </c>
      <c r="CA76" s="23">
        <f t="shared" ref="CA76" si="1356">BA68+BA69+BA70+BA71+BA72+BA73+BA74+BA75+BA76</f>
        <v>40</v>
      </c>
      <c r="CB76" s="23">
        <f t="shared" ref="CB76" si="1357">BB68+BB69+BB70+BB71+BB72+BB73+BB74+BB75+BB76</f>
        <v>66.666666666666671</v>
      </c>
      <c r="CC76" s="23">
        <f t="shared" ref="CC76" si="1358">BC68+BC69+BC70+BC71+BC72+BC73+BC74+BC75+BC76</f>
        <v>59.999999999999993</v>
      </c>
      <c r="CD76" s="23">
        <f t="shared" ref="CD76" si="1359">BD68+BD69+BD70+BD71+BD72+BD73+BD74+BD75+BD76</f>
        <v>53.333333333333336</v>
      </c>
      <c r="CE76" s="24">
        <f t="shared" ref="CE76" si="1360">BE68+BE69+BE70+BE71+BE72+BE73+BE74+BE75+BE76</f>
        <v>100.00000000000001</v>
      </c>
      <c r="CF76" s="26">
        <f t="shared" ref="CF76" si="1361">BF68+BF69+BF70+BF71+BF72+BF73+BF74+BF75+BF76</f>
        <v>80</v>
      </c>
      <c r="CG76" s="24">
        <f t="shared" ref="CG76" si="1362">BG68+BG69+BG70+BG71+BG72+BG73+BG74+BG75+BG76</f>
        <v>6.666666666666667</v>
      </c>
      <c r="CH76" s="25">
        <f t="shared" ref="CH76" si="1363">BH68+BH69+BH70+BH71+BH72+BH73+BH74+BH75+BH76</f>
        <v>73.333333333333343</v>
      </c>
      <c r="CI76" s="26">
        <f t="shared" ref="CI76" si="1364">BI68+BI69+BI70+BI71+BI72+BI73+BI74+BI75+BI76</f>
        <v>26.666666666666668</v>
      </c>
      <c r="CJ76" s="26">
        <f t="shared" ref="CJ76" si="1365">BJ68+BJ69+BJ70+BJ71+BJ72+BJ73+BJ74+BJ75+BJ76</f>
        <v>33.333333333333336</v>
      </c>
      <c r="CK76" s="26">
        <f t="shared" ref="CK76" si="1366">BK68+BK69+BK70+BK71+BK72+BK73+BK74+BK75+BK76</f>
        <v>73.333333333333343</v>
      </c>
      <c r="CL76" s="26">
        <f t="shared" ref="CL76" si="1367">BL68+BL69+BL70+BL71+BL72+BL73+BL74+BL75+BL76</f>
        <v>100</v>
      </c>
      <c r="CM76" s="26">
        <f t="shared" ref="CM76" si="1368">BM68+BM69+BM70+BM71+BM72+BM73+BM74+BM75+BM76</f>
        <v>93.333333333333343</v>
      </c>
      <c r="CN76" s="26">
        <f t="shared" ref="CN76" si="1369">BN68+BN69+BN70+BN71+BN72+BN73+BN74+BN75+BN76</f>
        <v>99.999999999999986</v>
      </c>
      <c r="CO76" s="26">
        <f t="shared" ref="CO76" si="1370">BO68+BO69+BO70+BO71+BO72+BO73+BO74+BO75+BO76</f>
        <v>13.333333333333334</v>
      </c>
      <c r="CP76" s="26">
        <f t="shared" ref="CP76" si="1371">BP68+BP69+BP70+BP71+BP72+BP73+BP74+BP75+BP76</f>
        <v>66.666666666666671</v>
      </c>
      <c r="CQ76" s="24">
        <f t="shared" ref="CQ76" si="1372">BQ68+BQ69+BQ70+BQ71+BQ72+BQ73+BQ74+BQ75+BQ76</f>
        <v>100</v>
      </c>
      <c r="CR76" s="24">
        <f t="shared" ref="CR76" si="1373">BR68+BR69+BR70+BR71+BR72+BR73+BR74+BR75+BR76</f>
        <v>99.999999999999986</v>
      </c>
      <c r="CS76" s="24">
        <f t="shared" ref="CS76" si="1374">BS68+BS69+BS70+BS71+BS72+BS73+BS74+BS75+BS76</f>
        <v>100.00000000000001</v>
      </c>
      <c r="CT76" s="26">
        <f t="shared" ref="CT76" si="1375">BT68+BT69+BT70+BT71+BT72+BT73+BT74+BT75+BT76</f>
        <v>99.999999999999986</v>
      </c>
      <c r="CW76" s="9"/>
      <c r="CX76" s="9"/>
      <c r="CY76" s="9"/>
      <c r="CZ76" s="9"/>
      <c r="DA76" s="9"/>
      <c r="DB76" s="9"/>
      <c r="DC76" s="9"/>
      <c r="DD76" s="9"/>
      <c r="DE76" s="9"/>
      <c r="DF76" s="9"/>
      <c r="DG76" s="9"/>
      <c r="DH76" s="9"/>
      <c r="DI76" s="9"/>
      <c r="DJ76" s="9"/>
      <c r="DK76" s="9"/>
      <c r="DL76" s="9"/>
      <c r="DM76" s="9"/>
      <c r="DN76" s="9"/>
      <c r="DO76" s="9"/>
      <c r="DP76" s="9"/>
      <c r="DQ76" s="9"/>
      <c r="DR76" s="9"/>
      <c r="DS76" s="9"/>
      <c r="DT76" s="9"/>
      <c r="DU76" s="9"/>
    </row>
    <row r="77" spans="1:127" x14ac:dyDescent="0.25">
      <c r="B77" s="35" t="s">
        <v>14</v>
      </c>
      <c r="C77" s="2">
        <v>0</v>
      </c>
      <c r="D77" s="2">
        <v>0</v>
      </c>
      <c r="E77" s="2">
        <v>6</v>
      </c>
      <c r="F77" s="2">
        <v>0</v>
      </c>
      <c r="G77" s="2">
        <v>0</v>
      </c>
      <c r="H77" s="2">
        <v>1</v>
      </c>
      <c r="I77" s="2">
        <v>2</v>
      </c>
      <c r="J77" s="3">
        <v>2</v>
      </c>
      <c r="K77" s="3">
        <v>1</v>
      </c>
      <c r="L77" s="3">
        <v>0</v>
      </c>
      <c r="M77" s="3">
        <v>3</v>
      </c>
      <c r="N77" s="3">
        <v>0</v>
      </c>
      <c r="O77" s="3">
        <v>0</v>
      </c>
      <c r="P77" s="3">
        <v>0</v>
      </c>
      <c r="Q77" s="3">
        <v>0</v>
      </c>
      <c r="R77" s="3">
        <v>0</v>
      </c>
      <c r="S77" s="35">
        <v>15</v>
      </c>
      <c r="V77" s="35">
        <v>8</v>
      </c>
      <c r="W77" s="3">
        <f>L68</f>
        <v>9</v>
      </c>
      <c r="X77" s="3">
        <f>L69</f>
        <v>0</v>
      </c>
      <c r="Y77" s="35">
        <f>L70</f>
        <v>1</v>
      </c>
      <c r="Z77" s="35">
        <f>L71</f>
        <v>5</v>
      </c>
      <c r="AA77" s="35">
        <f>L72</f>
        <v>2</v>
      </c>
      <c r="AB77" s="35">
        <f>L73</f>
        <v>1</v>
      </c>
      <c r="AC77" s="35">
        <f>L74</f>
        <v>2</v>
      </c>
      <c r="AD77" s="35">
        <f>L75</f>
        <v>4</v>
      </c>
      <c r="AE77" s="2">
        <f>L76</f>
        <v>0</v>
      </c>
      <c r="AF77" s="3">
        <f>L77</f>
        <v>0</v>
      </c>
      <c r="AG77" s="2">
        <f>L78</f>
        <v>0</v>
      </c>
      <c r="AH77" s="3">
        <f>L79</f>
        <v>1</v>
      </c>
      <c r="AI77" s="3">
        <f>L80</f>
        <v>11</v>
      </c>
      <c r="AJ77" s="3">
        <f>L81</f>
        <v>1</v>
      </c>
      <c r="AK77" s="3">
        <f>L82</f>
        <v>4</v>
      </c>
      <c r="AL77" s="3">
        <f>L83</f>
        <v>0</v>
      </c>
      <c r="AM77" s="3">
        <f>L84</f>
        <v>1</v>
      </c>
      <c r="AN77" s="3">
        <f>L85</f>
        <v>0</v>
      </c>
      <c r="AO77" s="3">
        <f>L86</f>
        <v>0</v>
      </c>
      <c r="AP77" s="3">
        <f>L87</f>
        <v>5</v>
      </c>
      <c r="AQ77" s="3">
        <f>L88</f>
        <v>0</v>
      </c>
      <c r="AR77" s="3">
        <f>L89</f>
        <v>0</v>
      </c>
      <c r="AS77" s="3">
        <f>L90</f>
        <v>0</v>
      </c>
      <c r="AT77" s="3">
        <f>L91</f>
        <v>0</v>
      </c>
      <c r="AU77" s="7"/>
      <c r="AV77" s="35">
        <v>8</v>
      </c>
      <c r="AW77" s="26">
        <f t="shared" ref="AW77" si="1376">PRODUCT(W77*100*1/W84)</f>
        <v>60</v>
      </c>
      <c r="AX77" s="26">
        <f t="shared" ref="AX77" si="1377">PRODUCT(X77*100*1/X84)</f>
        <v>0</v>
      </c>
      <c r="AY77" s="23">
        <f t="shared" ref="AY77" si="1378">PRODUCT(Y77*100*1/Y84)</f>
        <v>6.666666666666667</v>
      </c>
      <c r="AZ77" s="23">
        <f t="shared" ref="AZ77" si="1379">PRODUCT(Z77*100*1/Z84)</f>
        <v>33.333333333333336</v>
      </c>
      <c r="BA77" s="23">
        <f t="shared" ref="BA77" si="1380">PRODUCT(AA77*100*1/AA84)</f>
        <v>13.333333333333334</v>
      </c>
      <c r="BB77" s="23">
        <f t="shared" ref="BB77" si="1381">PRODUCT(AB77*100*1/AB84)</f>
        <v>6.666666666666667</v>
      </c>
      <c r="BC77" s="23">
        <f t="shared" ref="BC77" si="1382">PRODUCT(AC77*100*1/AC84)</f>
        <v>13.333333333333334</v>
      </c>
      <c r="BD77" s="23">
        <f t="shared" ref="BD77" si="1383">PRODUCT(AD77*100*1/AD84)</f>
        <v>26.666666666666668</v>
      </c>
      <c r="BE77" s="24">
        <f t="shared" ref="BE77" si="1384">PRODUCT(AE77*100*1/AE84)</f>
        <v>0</v>
      </c>
      <c r="BF77" s="26">
        <f t="shared" ref="BF77" si="1385">PRODUCT(AF77*100*1/AF84)</f>
        <v>0</v>
      </c>
      <c r="BG77" s="24">
        <f t="shared" ref="BG77" si="1386">PRODUCT(AG77*100*1/AG84)</f>
        <v>0</v>
      </c>
      <c r="BH77" s="26">
        <f t="shared" ref="BH77" si="1387">PRODUCT(AH77*100*1/AH84)</f>
        <v>6.666666666666667</v>
      </c>
      <c r="BI77" s="26">
        <f t="shared" ref="BI77" si="1388">PRODUCT(AI77*100*1/AI84)</f>
        <v>73.333333333333329</v>
      </c>
      <c r="BJ77" s="26">
        <f t="shared" ref="BJ77" si="1389">PRODUCT(AJ77*100*1/AJ84)</f>
        <v>6.666666666666667</v>
      </c>
      <c r="BK77" s="26">
        <f t="shared" ref="BK77" si="1390">PRODUCT(AK77*100*1/AK84)</f>
        <v>26.666666666666668</v>
      </c>
      <c r="BL77" s="26">
        <f t="shared" ref="BL77" si="1391">PRODUCT(AL77*100*1/AL84)</f>
        <v>0</v>
      </c>
      <c r="BM77" s="26">
        <f t="shared" ref="BM77" si="1392">PRODUCT(AM77*100*1/AM84)</f>
        <v>6.666666666666667</v>
      </c>
      <c r="BN77" s="26">
        <f t="shared" ref="BN77" si="1393">PRODUCT(AN77*100*1/AN84)</f>
        <v>0</v>
      </c>
      <c r="BO77" s="26">
        <f t="shared" ref="BO77" si="1394">PRODUCT(AO77*100*1/AO84)</f>
        <v>0</v>
      </c>
      <c r="BP77" s="26">
        <f t="shared" ref="BP77" si="1395">PRODUCT(AP77*100*1/AP84)</f>
        <v>33.333333333333336</v>
      </c>
      <c r="BQ77" s="26">
        <f t="shared" ref="BQ77" si="1396">PRODUCT(AQ77*100*1/AQ84)</f>
        <v>0</v>
      </c>
      <c r="BR77" s="26">
        <f t="shared" ref="BR77" si="1397">PRODUCT(AR77*100*1/AR84)</f>
        <v>0</v>
      </c>
      <c r="BS77" s="26">
        <f t="shared" ref="BS77" si="1398">PRODUCT(AS77*100*1/AS84)</f>
        <v>0</v>
      </c>
      <c r="BT77" s="26">
        <f t="shared" ref="BT77" si="1399">PRODUCT(AT77*100*1/AT84)</f>
        <v>0</v>
      </c>
      <c r="BU77" s="35"/>
      <c r="BV77" s="35">
        <v>8</v>
      </c>
      <c r="BW77" s="26">
        <f t="shared" ref="BW77" si="1400">AW68+AW69+AW70+AW71+AW72+AW73+AW74+AW75+AW76+AW77</f>
        <v>100</v>
      </c>
      <c r="BX77" s="26">
        <f t="shared" ref="BX77" si="1401">AX68+AX69+AX70+AX71+AX72+AX73+AX74+AX75+AX76+AX77</f>
        <v>40</v>
      </c>
      <c r="BY77" s="23">
        <f t="shared" ref="BY77" si="1402">AY68+AY69+AY70+AY71+AY72+AY73+AY74+AY75+AY76+AY77</f>
        <v>80</v>
      </c>
      <c r="BZ77" s="23">
        <f t="shared" ref="BZ77" si="1403">AZ68+AZ69+AZ70+AZ71+AZ72+AZ73+AZ74+AZ75+AZ76+AZ77</f>
        <v>73.333333333333343</v>
      </c>
      <c r="CA77" s="23">
        <f t="shared" ref="CA77" si="1404">BA68+BA69+BA70+BA71+BA72+BA73+BA74+BA75+BA76+BA77</f>
        <v>53.333333333333336</v>
      </c>
      <c r="CB77" s="23">
        <f t="shared" ref="CB77" si="1405">BB68+BB69+BB70+BB71+BB72+BB73+BB74+BB75+BB76+BB77</f>
        <v>73.333333333333343</v>
      </c>
      <c r="CC77" s="23">
        <f t="shared" ref="CC77" si="1406">BC68+BC69+BC70+BC71+BC72+BC73+BC74+BC75+BC76+BC77</f>
        <v>73.333333333333329</v>
      </c>
      <c r="CD77" s="23">
        <f t="shared" ref="CD77" si="1407">BD68+BD69+BD70+BD71+BD72+BD73+BD74+BD75+BD76+BD77</f>
        <v>80</v>
      </c>
      <c r="CE77" s="24">
        <f t="shared" ref="CE77" si="1408">BE68+BE69+BE70+BE71+BE72+BE73+BE74+BE75+BE76+BE77</f>
        <v>100.00000000000001</v>
      </c>
      <c r="CF77" s="26">
        <f t="shared" ref="CF77" si="1409">BF68+BF69+BF70+BF71+BF72+BF73+BF74+BF75+BF76+BF77</f>
        <v>80</v>
      </c>
      <c r="CG77" s="24">
        <f t="shared" ref="CG77" si="1410">BG68+BG69+BG70+BG71+BG72+BG73+BG74+BG75+BG76+BG77</f>
        <v>6.666666666666667</v>
      </c>
      <c r="CH77" s="26">
        <f t="shared" ref="CH77" si="1411">BH68+BH69+BH70+BH71+BH72+BH73+BH74+BH75+BH76+BH77</f>
        <v>80.000000000000014</v>
      </c>
      <c r="CI77" s="26">
        <f t="shared" ref="CI77" si="1412">BI68+BI69+BI70+BI71+BI72+BI73+BI74+BI75+BI76+BI77</f>
        <v>100</v>
      </c>
      <c r="CJ77" s="26">
        <f t="shared" ref="CJ77" si="1413">BJ68+BJ69+BJ70+BJ71+BJ72+BJ73+BJ74+BJ75+BJ76+BJ77</f>
        <v>40</v>
      </c>
      <c r="CK77" s="26">
        <f t="shared" ref="CK77" si="1414">BK68+BK69+BK70+BK71+BK72+BK73+BK74+BK75+BK76+BK77</f>
        <v>100.00000000000001</v>
      </c>
      <c r="CL77" s="26">
        <f t="shared" ref="CL77" si="1415">BL68+BL69+BL70+BL71+BL72+BL73+BL74+BL75+BL76+BL77</f>
        <v>100</v>
      </c>
      <c r="CM77" s="26">
        <f t="shared" ref="CM77" si="1416">BM68+BM69+BM70+BM71+BM72+BM73+BM74+BM75+BM76+BM77</f>
        <v>100.00000000000001</v>
      </c>
      <c r="CN77" s="26">
        <f t="shared" ref="CN77" si="1417">BN68+BN69+BN70+BN71+BN72+BN73+BN74+BN75+BN76+BN77</f>
        <v>99.999999999999986</v>
      </c>
      <c r="CO77" s="26">
        <f t="shared" ref="CO77" si="1418">BO68+BO69+BO70+BO71+BO72+BO73+BO74+BO75+BO76+BO77</f>
        <v>13.333333333333334</v>
      </c>
      <c r="CP77" s="26">
        <f t="shared" ref="CP77" si="1419">BP68+BP69+BP70+BP71+BP72+BP73+BP74+BP75+BP76+BP77</f>
        <v>100</v>
      </c>
      <c r="CQ77" s="26">
        <f t="shared" ref="CQ77" si="1420">BQ68+BQ69+BQ70+BQ71+BQ72+BQ73+BQ74+BQ75+BQ76+BQ77</f>
        <v>100</v>
      </c>
      <c r="CR77" s="26">
        <f t="shared" ref="CR77" si="1421">BR68+BR69+BR70+BR71+BR72+BR73+BR74+BR75+BR76+BR77</f>
        <v>99.999999999999986</v>
      </c>
      <c r="CS77" s="26">
        <f t="shared" ref="CS77" si="1422">BS68+BS69+BS70+BS71+BS72+BS73+BS74+BS75+BS76+BS77</f>
        <v>100.00000000000001</v>
      </c>
      <c r="CT77" s="26">
        <f t="shared" ref="CT77" si="1423">BT68+BT69+BT70+BT71+BT72+BT73+BT74+BT75+BT76+BT77</f>
        <v>99.999999999999986</v>
      </c>
      <c r="CW77" s="9"/>
      <c r="CX77" s="9"/>
      <c r="CY77" s="9"/>
      <c r="CZ77" s="9"/>
      <c r="DA77" s="9"/>
      <c r="DB77" s="9"/>
      <c r="DC77" s="9"/>
      <c r="DD77" s="9"/>
      <c r="DE77" s="9"/>
      <c r="DF77" s="9"/>
      <c r="DG77" s="9"/>
      <c r="DH77" s="9"/>
      <c r="DI77" s="9"/>
      <c r="DJ77" s="9"/>
      <c r="DK77" s="9"/>
      <c r="DL77" s="9"/>
      <c r="DM77" s="9"/>
      <c r="DN77" s="9"/>
      <c r="DO77" s="9"/>
      <c r="DP77" s="9"/>
      <c r="DQ77" s="9"/>
      <c r="DR77" s="9"/>
      <c r="DS77" s="9"/>
      <c r="DT77" s="9"/>
      <c r="DU77" s="9"/>
    </row>
    <row r="78" spans="1:127" x14ac:dyDescent="0.25">
      <c r="B78" s="35" t="s">
        <v>16</v>
      </c>
      <c r="C78" s="2">
        <v>0</v>
      </c>
      <c r="D78" s="2">
        <v>0</v>
      </c>
      <c r="E78" s="2">
        <v>0</v>
      </c>
      <c r="F78" s="2">
        <v>0</v>
      </c>
      <c r="G78" s="2">
        <v>0</v>
      </c>
      <c r="H78" s="2">
        <v>1</v>
      </c>
      <c r="I78" s="2">
        <v>0</v>
      </c>
      <c r="J78" s="2">
        <v>0</v>
      </c>
      <c r="K78" s="2">
        <v>0</v>
      </c>
      <c r="L78" s="2">
        <v>0</v>
      </c>
      <c r="M78" s="2">
        <v>0</v>
      </c>
      <c r="N78" s="2">
        <v>3</v>
      </c>
      <c r="O78" s="3">
        <v>6</v>
      </c>
      <c r="P78" s="3">
        <v>3</v>
      </c>
      <c r="Q78" s="3">
        <v>2</v>
      </c>
      <c r="R78" s="3">
        <v>0</v>
      </c>
      <c r="S78" s="35">
        <v>15</v>
      </c>
      <c r="V78" s="35">
        <v>16</v>
      </c>
      <c r="W78" s="3">
        <f>M68</f>
        <v>0</v>
      </c>
      <c r="X78" s="3">
        <f>M69</f>
        <v>9</v>
      </c>
      <c r="Y78" s="35">
        <f>M70</f>
        <v>2</v>
      </c>
      <c r="Z78" s="35">
        <f>M71</f>
        <v>0</v>
      </c>
      <c r="AA78" s="35">
        <f>M72</f>
        <v>7</v>
      </c>
      <c r="AB78" s="35">
        <f>M73</f>
        <v>1</v>
      </c>
      <c r="AC78" s="35">
        <f>M74</f>
        <v>1</v>
      </c>
      <c r="AD78" s="35">
        <f>M75</f>
        <v>2</v>
      </c>
      <c r="AE78" s="4">
        <f>M76</f>
        <v>0</v>
      </c>
      <c r="AF78" s="3">
        <f>M77</f>
        <v>3</v>
      </c>
      <c r="AG78" s="2">
        <f>M78</f>
        <v>0</v>
      </c>
      <c r="AH78" s="3">
        <f>M79</f>
        <v>1</v>
      </c>
      <c r="AI78" s="3">
        <f>M80</f>
        <v>0</v>
      </c>
      <c r="AJ78" s="3">
        <f>M81</f>
        <v>9</v>
      </c>
      <c r="AK78" s="3">
        <f>M82</f>
        <v>0</v>
      </c>
      <c r="AL78" s="3">
        <f>M83</f>
        <v>0</v>
      </c>
      <c r="AM78" s="3">
        <f>M84</f>
        <v>0</v>
      </c>
      <c r="AN78" s="3">
        <f>M85</f>
        <v>0</v>
      </c>
      <c r="AO78" s="3">
        <f>M86</f>
        <v>0</v>
      </c>
      <c r="AP78" s="3">
        <f>M87</f>
        <v>0</v>
      </c>
      <c r="AQ78" s="3">
        <f>M88</f>
        <v>0</v>
      </c>
      <c r="AR78" s="3">
        <f>M89</f>
        <v>0</v>
      </c>
      <c r="AS78" s="3">
        <f>M90</f>
        <v>0</v>
      </c>
      <c r="AT78" s="3">
        <f>M91</f>
        <v>0</v>
      </c>
      <c r="AU78" s="7"/>
      <c r="AV78" s="35">
        <v>16</v>
      </c>
      <c r="AW78" s="26">
        <f t="shared" ref="AW78" si="1424">PRODUCT(W78*100*1/W84)</f>
        <v>0</v>
      </c>
      <c r="AX78" s="26">
        <f t="shared" ref="AX78" si="1425">PRODUCT(X78*100*1/X84)</f>
        <v>60</v>
      </c>
      <c r="AY78" s="23">
        <f t="shared" ref="AY78" si="1426">PRODUCT(Y78*100*1/Y84)</f>
        <v>13.333333333333334</v>
      </c>
      <c r="AZ78" s="23">
        <f t="shared" ref="AZ78" si="1427">PRODUCT(Z78*100*1/Z84)</f>
        <v>0</v>
      </c>
      <c r="BA78" s="23">
        <f t="shared" ref="BA78" si="1428">PRODUCT(AA78*100*1/AA84)</f>
        <v>46.666666666666664</v>
      </c>
      <c r="BB78" s="23">
        <f t="shared" ref="BB78" si="1429">PRODUCT(AB78*100*1/AB84)</f>
        <v>6.666666666666667</v>
      </c>
      <c r="BC78" s="23">
        <f t="shared" ref="BC78" si="1430">PRODUCT(AC78*100*1/AC84)</f>
        <v>6.666666666666667</v>
      </c>
      <c r="BD78" s="23">
        <f t="shared" ref="BD78" si="1431">PRODUCT(AD78*100*1/AD84)</f>
        <v>13.333333333333334</v>
      </c>
      <c r="BE78" s="25">
        <f t="shared" ref="BE78" si="1432">PRODUCT(AE78*100*1/AE84)</f>
        <v>0</v>
      </c>
      <c r="BF78" s="26">
        <f t="shared" ref="BF78" si="1433">PRODUCT(AF78*100*1/AF84)</f>
        <v>20</v>
      </c>
      <c r="BG78" s="24">
        <f t="shared" ref="BG78" si="1434">PRODUCT(AG78*100*1/AG84)</f>
        <v>0</v>
      </c>
      <c r="BH78" s="26">
        <f t="shared" ref="BH78" si="1435">PRODUCT(AH78*100*1/AH84)</f>
        <v>6.666666666666667</v>
      </c>
      <c r="BI78" s="26">
        <f t="shared" ref="BI78" si="1436">PRODUCT(AI78*100*1/AI84)</f>
        <v>0</v>
      </c>
      <c r="BJ78" s="26">
        <f t="shared" ref="BJ78" si="1437">PRODUCT(AJ78*100*1/AJ84)</f>
        <v>60</v>
      </c>
      <c r="BK78" s="26">
        <f t="shared" ref="BK78" si="1438">PRODUCT(AK78*100*1/AK84)</f>
        <v>0</v>
      </c>
      <c r="BL78" s="26">
        <f t="shared" ref="BL78" si="1439">PRODUCT(AL78*100*1/AL84)</f>
        <v>0</v>
      </c>
      <c r="BM78" s="26">
        <f t="shared" ref="BM78" si="1440">PRODUCT(AM78*100*1/AM84)</f>
        <v>0</v>
      </c>
      <c r="BN78" s="26">
        <f t="shared" ref="BN78" si="1441">PRODUCT(AN78*100*1/AN84)</f>
        <v>0</v>
      </c>
      <c r="BO78" s="26">
        <f t="shared" ref="BO78" si="1442">PRODUCT(AO78*100*1/AO84)</f>
        <v>0</v>
      </c>
      <c r="BP78" s="26">
        <f t="shared" ref="BP78" si="1443">PRODUCT(AP78*100*1/AP84)</f>
        <v>0</v>
      </c>
      <c r="BQ78" s="26">
        <f t="shared" ref="BQ78" si="1444">PRODUCT(AQ78*100*1/AQ84)</f>
        <v>0</v>
      </c>
      <c r="BR78" s="26">
        <f t="shared" ref="BR78" si="1445">PRODUCT(AR78*100*1/AR84)</f>
        <v>0</v>
      </c>
      <c r="BS78" s="26">
        <f t="shared" ref="BS78" si="1446">PRODUCT(AS78*100*1/AS84)</f>
        <v>0</v>
      </c>
      <c r="BT78" s="26">
        <f t="shared" ref="BT78" si="1447">PRODUCT(AT78*100*1/AT84)</f>
        <v>0</v>
      </c>
      <c r="BU78" s="35"/>
      <c r="BV78" s="35">
        <v>16</v>
      </c>
      <c r="BW78" s="26">
        <f t="shared" ref="BW78" si="1448">AW68+AW69+AW70+AW71+AW72+AW73+AW74+AW75+AW76+AW77+AW78</f>
        <v>100</v>
      </c>
      <c r="BX78" s="26">
        <f t="shared" ref="BX78" si="1449">AX68+AX69+AX70+AX71+AX72+AX73+AX74+AX75+AX76+AX77+AX78</f>
        <v>100</v>
      </c>
      <c r="BY78" s="23">
        <f t="shared" ref="BY78" si="1450">AY68+AY69+AY70+AY71+AY72+AY73+AY74+AY75+AY76+AY77+AY78</f>
        <v>93.333333333333329</v>
      </c>
      <c r="BZ78" s="23">
        <f t="shared" ref="BZ78" si="1451">AZ68+AZ69+AZ70+AZ71+AZ72+AZ73+AZ74+AZ75+AZ76+AZ77+AZ78</f>
        <v>73.333333333333343</v>
      </c>
      <c r="CA78" s="23">
        <f t="shared" ref="CA78" si="1452">BA68+BA69+BA70+BA71+BA72+BA73+BA74+BA75+BA76+BA77+BA78</f>
        <v>100</v>
      </c>
      <c r="CB78" s="23">
        <f t="shared" ref="CB78" si="1453">BB68+BB69+BB70+BB71+BB72+BB73+BB74+BB75+BB76+BB77+BB78</f>
        <v>80.000000000000014</v>
      </c>
      <c r="CC78" s="23">
        <f t="shared" ref="CC78" si="1454">BC68+BC69+BC70+BC71+BC72+BC73+BC74+BC75+BC76+BC77+BC78</f>
        <v>80</v>
      </c>
      <c r="CD78" s="23">
        <f t="shared" ref="CD78" si="1455">BD68+BD69+BD70+BD71+BD72+BD73+BD74+BD75+BD76+BD77+BD78</f>
        <v>93.333333333333329</v>
      </c>
      <c r="CE78" s="25">
        <f t="shared" ref="CE78" si="1456">BE68+BE69+BE70+BE71+BE72+BE73+BE74+BE75+BE76+BE77+BE78</f>
        <v>100.00000000000001</v>
      </c>
      <c r="CF78" s="26">
        <f t="shared" ref="CF78" si="1457">BF68+BF69+BF70+BF71+BF72+BF73+BF74+BF75+BF76+BF77+BF78</f>
        <v>100</v>
      </c>
      <c r="CG78" s="24">
        <f t="shared" ref="CG78" si="1458">BG68+BG69+BG70+BG71+BG72+BG73+BG74+BG75+BG76+BG77+BG78</f>
        <v>6.666666666666667</v>
      </c>
      <c r="CH78" s="26">
        <f t="shared" ref="CH78" si="1459">BH68+BH69+BH70+BH71+BH72+BH73+BH74+BH75+BH76+BH77+BH78</f>
        <v>86.666666666666686</v>
      </c>
      <c r="CI78" s="26">
        <f t="shared" ref="CI78" si="1460">BI68+BI69+BI70+BI71+BI72+BI73+BI74+BI75+BI76+BI77+BI78</f>
        <v>100</v>
      </c>
      <c r="CJ78" s="26">
        <f t="shared" ref="CJ78" si="1461">BJ68+BJ69+BJ70+BJ71+BJ72+BJ73+BJ74+BJ75+BJ76+BJ77+BJ78</f>
        <v>100</v>
      </c>
      <c r="CK78" s="26">
        <f t="shared" ref="CK78" si="1462">BK68+BK69+BK70+BK71+BK72+BK73+BK74+BK75+BK76+BK77+BK78</f>
        <v>100.00000000000001</v>
      </c>
      <c r="CL78" s="26">
        <f t="shared" ref="CL78" si="1463">BL68+BL69+BL70+BL71+BL72+BL73+BL74+BL75+BL76+BL77+BL78</f>
        <v>100</v>
      </c>
      <c r="CM78" s="26">
        <f t="shared" ref="CM78" si="1464">BM68+BM69+BM70+BM71+BM72+BM73+BM74+BM75+BM76+BM77+BM78</f>
        <v>100.00000000000001</v>
      </c>
      <c r="CN78" s="26">
        <f t="shared" ref="CN78" si="1465">BN68+BN69+BN70+BN71+BN72+BN73+BN74+BN75+BN76+BN77+BN78</f>
        <v>99.999999999999986</v>
      </c>
      <c r="CO78" s="26">
        <f t="shared" ref="CO78" si="1466">BO68+BO69+BO70+BO71+BO72+BO73+BO74+BO75+BO76+BO77+BO78</f>
        <v>13.333333333333334</v>
      </c>
      <c r="CP78" s="26">
        <f t="shared" ref="CP78" si="1467">BP68+BP69+BP70+BP71+BP72+BP73+BP74+BP75+BP76+BP77+BP78</f>
        <v>100</v>
      </c>
      <c r="CQ78" s="26">
        <f t="shared" ref="CQ78" si="1468">BQ68+BQ69+BQ70+BQ71+BQ72+BQ73+BQ74+BQ75+BQ76+BQ77+BQ78</f>
        <v>100</v>
      </c>
      <c r="CR78" s="26">
        <f t="shared" ref="CR78" si="1469">BR68+BR69+BR70+BR71+BR72+BR73+BR74+BR75+BR76+BR77+BR78</f>
        <v>99.999999999999986</v>
      </c>
      <c r="CS78" s="26">
        <f t="shared" ref="CS78" si="1470">BS68+BS69+BS70+BS71+BS72+BS73+BS74+BS75+BS76+BS77+BS78</f>
        <v>100.00000000000001</v>
      </c>
      <c r="CT78" s="26">
        <f t="shared" ref="CT78" si="1471">BT68+BT69+BT70+BT71+BT72+BT73+BT74+BT75+BT76+BT77+BT78</f>
        <v>99.999999999999986</v>
      </c>
      <c r="CW78" s="9"/>
      <c r="CX78" s="9"/>
      <c r="CY78" s="9"/>
      <c r="CZ78" s="9"/>
      <c r="DA78" s="9"/>
      <c r="DB78" s="9"/>
      <c r="DC78" s="9"/>
      <c r="DD78" s="9"/>
      <c r="DE78" s="9"/>
      <c r="DF78" s="9"/>
      <c r="DG78" s="9"/>
      <c r="DH78" s="9"/>
      <c r="DI78" s="9"/>
      <c r="DJ78" s="9"/>
      <c r="DK78" s="9"/>
      <c r="DL78" s="9"/>
      <c r="DM78" s="9"/>
      <c r="DN78" s="9"/>
      <c r="DO78" s="9"/>
      <c r="DP78" s="9"/>
      <c r="DQ78" s="9"/>
      <c r="DR78" s="9"/>
      <c r="DS78" s="9"/>
      <c r="DT78" s="9"/>
      <c r="DU78" s="9"/>
    </row>
    <row r="79" spans="1:127" x14ac:dyDescent="0.25">
      <c r="B79" s="35" t="s">
        <v>17</v>
      </c>
      <c r="C79" s="2">
        <v>0</v>
      </c>
      <c r="D79" s="2">
        <v>0</v>
      </c>
      <c r="E79" s="2">
        <v>1</v>
      </c>
      <c r="F79" s="2">
        <v>0</v>
      </c>
      <c r="G79" s="2">
        <v>1</v>
      </c>
      <c r="H79" s="2">
        <v>1</v>
      </c>
      <c r="I79" s="2">
        <v>0</v>
      </c>
      <c r="J79" s="2">
        <v>2</v>
      </c>
      <c r="K79" s="4">
        <v>6</v>
      </c>
      <c r="L79" s="3">
        <v>1</v>
      </c>
      <c r="M79" s="3">
        <v>1</v>
      </c>
      <c r="N79" s="3">
        <v>2</v>
      </c>
      <c r="O79" s="3">
        <v>0</v>
      </c>
      <c r="P79" s="3">
        <v>0</v>
      </c>
      <c r="Q79" s="3">
        <v>0</v>
      </c>
      <c r="R79" s="3">
        <v>0</v>
      </c>
      <c r="S79" s="35">
        <v>15</v>
      </c>
      <c r="V79" s="35">
        <v>32</v>
      </c>
      <c r="W79" s="3">
        <f>N68</f>
        <v>0</v>
      </c>
      <c r="X79" s="3">
        <f>N69</f>
        <v>0</v>
      </c>
      <c r="Y79" s="35">
        <f>N70</f>
        <v>0</v>
      </c>
      <c r="Z79" s="35">
        <f>N71</f>
        <v>1</v>
      </c>
      <c r="AA79" s="35">
        <f>N72</f>
        <v>0</v>
      </c>
      <c r="AB79" s="35">
        <f>N73</f>
        <v>0</v>
      </c>
      <c r="AC79" s="35">
        <f>N74</f>
        <v>3</v>
      </c>
      <c r="AD79" s="35">
        <f>N75</f>
        <v>1</v>
      </c>
      <c r="AE79" s="3">
        <f>N76</f>
        <v>0</v>
      </c>
      <c r="AF79" s="3">
        <f>N77</f>
        <v>0</v>
      </c>
      <c r="AG79" s="2">
        <f>N78</f>
        <v>3</v>
      </c>
      <c r="AH79" s="3">
        <f>N79</f>
        <v>2</v>
      </c>
      <c r="AI79" s="3">
        <f>N80</f>
        <v>0</v>
      </c>
      <c r="AJ79" s="3">
        <f>N81</f>
        <v>0</v>
      </c>
      <c r="AK79" s="3">
        <f>N82</f>
        <v>0</v>
      </c>
      <c r="AL79" s="3">
        <f>N83</f>
        <v>0</v>
      </c>
      <c r="AM79" s="3">
        <f>N84</f>
        <v>0</v>
      </c>
      <c r="AN79" s="3">
        <f>N85</f>
        <v>0</v>
      </c>
      <c r="AO79" s="3">
        <f>N86</f>
        <v>13</v>
      </c>
      <c r="AP79" s="3">
        <f>N87</f>
        <v>0</v>
      </c>
      <c r="AQ79" s="3">
        <f>N88</f>
        <v>0</v>
      </c>
      <c r="AR79" s="3">
        <f>N89</f>
        <v>0</v>
      </c>
      <c r="AS79" s="3">
        <f>N90</f>
        <v>0</v>
      </c>
      <c r="AT79" s="3">
        <f>N91</f>
        <v>0</v>
      </c>
      <c r="AU79" s="7"/>
      <c r="AV79" s="35">
        <v>32</v>
      </c>
      <c r="AW79" s="26">
        <f t="shared" ref="AW79" si="1472">PRODUCT(W79*100*1/W84)</f>
        <v>0</v>
      </c>
      <c r="AX79" s="26">
        <f t="shared" ref="AX79" si="1473">PRODUCT(X79*100*1/X84)</f>
        <v>0</v>
      </c>
      <c r="AY79" s="23">
        <f t="shared" ref="AY79" si="1474">PRODUCT(Y79*100*1/Y84)</f>
        <v>0</v>
      </c>
      <c r="AZ79" s="23">
        <f t="shared" ref="AZ79" si="1475">PRODUCT(Z79*100*1/Z84)</f>
        <v>6.666666666666667</v>
      </c>
      <c r="BA79" s="23">
        <f t="shared" ref="BA79" si="1476">PRODUCT(AA79*100*1/AA84)</f>
        <v>0</v>
      </c>
      <c r="BB79" s="23">
        <f t="shared" ref="BB79" si="1477">PRODUCT(AB79*100*1/AB84)</f>
        <v>0</v>
      </c>
      <c r="BC79" s="23">
        <f t="shared" ref="BC79" si="1478">PRODUCT(AC79*100*1/AC84)</f>
        <v>20</v>
      </c>
      <c r="BD79" s="23">
        <f t="shared" ref="BD79" si="1479">PRODUCT(AD79*100*1/AD84)</f>
        <v>6.666666666666667</v>
      </c>
      <c r="BE79" s="26">
        <f t="shared" ref="BE79" si="1480">PRODUCT(AE79*100*1/AE84)</f>
        <v>0</v>
      </c>
      <c r="BF79" s="26">
        <f t="shared" ref="BF79" si="1481">PRODUCT(AF79*100*1/AF84)</f>
        <v>0</v>
      </c>
      <c r="BG79" s="24">
        <f t="shared" ref="BG79" si="1482">PRODUCT(AG79*100*1/AG84)</f>
        <v>20</v>
      </c>
      <c r="BH79" s="26">
        <f t="shared" ref="BH79" si="1483">PRODUCT(AH79*100*1/AH84)</f>
        <v>13.333333333333334</v>
      </c>
      <c r="BI79" s="26">
        <f t="shared" ref="BI79" si="1484">PRODUCT(AI79*100*1/AI84)</f>
        <v>0</v>
      </c>
      <c r="BJ79" s="26">
        <f t="shared" ref="BJ79" si="1485">PRODUCT(AJ79*100*1/AJ84)</f>
        <v>0</v>
      </c>
      <c r="BK79" s="26">
        <f t="shared" ref="BK79" si="1486">PRODUCT(AK79*100*1/AK84)</f>
        <v>0</v>
      </c>
      <c r="BL79" s="26">
        <f t="shared" ref="BL79" si="1487">PRODUCT(AL79*100*1/AL84)</f>
        <v>0</v>
      </c>
      <c r="BM79" s="26">
        <f t="shared" ref="BM79" si="1488">PRODUCT(AM79*100*1/AM84)</f>
        <v>0</v>
      </c>
      <c r="BN79" s="26">
        <f t="shared" ref="BN79" si="1489">PRODUCT(AN79*100*1/AN84)</f>
        <v>0</v>
      </c>
      <c r="BO79" s="26">
        <f t="shared" ref="BO79" si="1490">PRODUCT(AO79*100*1/AO84)</f>
        <v>86.666666666666671</v>
      </c>
      <c r="BP79" s="26">
        <f t="shared" ref="BP79" si="1491">PRODUCT(AP79*100*1/AP84)</f>
        <v>0</v>
      </c>
      <c r="BQ79" s="26">
        <f t="shared" ref="BQ79" si="1492">PRODUCT(AQ79*100*1/AQ84)</f>
        <v>0</v>
      </c>
      <c r="BR79" s="26">
        <f t="shared" ref="BR79" si="1493">PRODUCT(AR79*100*1/AR84)</f>
        <v>0</v>
      </c>
      <c r="BS79" s="26">
        <f t="shared" ref="BS79" si="1494">PRODUCT(AS79*100*1/AS84)</f>
        <v>0</v>
      </c>
      <c r="BT79" s="26">
        <f t="shared" ref="BT79" si="1495">PRODUCT(AT79*100*1/AT84)</f>
        <v>0</v>
      </c>
      <c r="BU79" s="35"/>
      <c r="BV79" s="35">
        <v>32</v>
      </c>
      <c r="BW79" s="26">
        <f t="shared" ref="BW79" si="1496">AW68+AW69+AW70+AW71+AW72+AW73+AW74+AW75+AW76+AW77+AW78+AW79</f>
        <v>100</v>
      </c>
      <c r="BX79" s="26">
        <f t="shared" ref="BX79" si="1497">AX68+AX69+AX70+AX71+AX72+AX73+AX74+AX75+AX76+AX77+AX78+AX79</f>
        <v>100</v>
      </c>
      <c r="BY79" s="23">
        <f t="shared" ref="BY79" si="1498">AY68+AY69+AY70+AY71+AY72+AY73+AY74+AY75+AY76+AY77+AY78+AY79</f>
        <v>93.333333333333329</v>
      </c>
      <c r="BZ79" s="23">
        <f t="shared" ref="BZ79" si="1499">AZ68+AZ69+AZ70+AZ71+AZ72+AZ73+AZ74+AZ75+AZ76+AZ77+AZ78+AZ79</f>
        <v>80.000000000000014</v>
      </c>
      <c r="CA79" s="23">
        <f t="shared" ref="CA79" si="1500">BA68+BA69+BA70+BA71+BA72+BA73+BA74+BA75+BA76+BA77+BA78+BA79</f>
        <v>100</v>
      </c>
      <c r="CB79" s="23">
        <f t="shared" ref="CB79" si="1501">BB68+BB69+BB70+BB71+BB72+BB73+BB74+BB75+BB76+BB77+BB78+BB79</f>
        <v>80.000000000000014</v>
      </c>
      <c r="CC79" s="23">
        <f t="shared" ref="CC79" si="1502">BC68+BC69+BC70+BC71+BC72+BC73+BC74+BC75+BC76+BC77+BC78+BC79</f>
        <v>100</v>
      </c>
      <c r="CD79" s="23">
        <f t="shared" ref="CD79" si="1503">BD68+BD69+BD70+BD71+BD72+BD73+BD74+BD75+BD76+BD77+BD78+BD79</f>
        <v>100</v>
      </c>
      <c r="CE79" s="26">
        <f t="shared" ref="CE79" si="1504">BE68+BE69+BE70+BE71+BE72+BE73+BE74+BE75+BE76+BE77+BE78+BE79</f>
        <v>100.00000000000001</v>
      </c>
      <c r="CF79" s="26">
        <f t="shared" ref="CF79" si="1505">BF68+BF69+BF70+BF71+BF72+BF73+BF74+BF75+BF76+BF77+BF78+BF79</f>
        <v>100</v>
      </c>
      <c r="CG79" s="24">
        <f t="shared" ref="CG79" si="1506">BG68+BG69+BG70+BG71+BG72+BG73+BG74+BG75+BG76+BG77+BG78+BG79</f>
        <v>26.666666666666668</v>
      </c>
      <c r="CH79" s="26">
        <f t="shared" ref="CH79" si="1507">BH68+BH69+BH70+BH71+BH72+BH73+BH74+BH75+BH76+BH77+BH78+BH79</f>
        <v>100.00000000000001</v>
      </c>
      <c r="CI79" s="26">
        <f t="shared" ref="CI79" si="1508">BI68+BI69+BI70+BI71+BI72+BI73+BI74+BI75+BI76+BI77+BI78+BI79</f>
        <v>100</v>
      </c>
      <c r="CJ79" s="26">
        <f t="shared" ref="CJ79" si="1509">BJ68+BJ69+BJ70+BJ71+BJ72+BJ73+BJ74+BJ75+BJ76+BJ77+BJ78+BJ79</f>
        <v>100</v>
      </c>
      <c r="CK79" s="26">
        <f t="shared" ref="CK79" si="1510">BK68+BK69+BK70+BK71+BK72+BK73+BK74+BK75+BK76+BK77+BK78+BK79</f>
        <v>100.00000000000001</v>
      </c>
      <c r="CL79" s="26">
        <f t="shared" ref="CL79" si="1511">BL68+BL69+BL70+BL71+BL72+BL73+BL74+BL75+BL76+BL77+BL78+BL79</f>
        <v>100</v>
      </c>
      <c r="CM79" s="26">
        <f t="shared" ref="CM79" si="1512">BM68+BM69+BM70+BM71+BM72+BM73+BM74+BM75+BM76+BM77+BM78+BM79</f>
        <v>100.00000000000001</v>
      </c>
      <c r="CN79" s="26">
        <f t="shared" ref="CN79" si="1513">BN68+BN69+BN70+BN71+BN72+BN73+BN74+BN75+BN76+BN77+BN78+BN79</f>
        <v>99.999999999999986</v>
      </c>
      <c r="CO79" s="26">
        <f t="shared" ref="CO79" si="1514">BO68+BO69+BO70+BO71+BO72+BO73+BO74+BO75+BO76+BO77+BO78+BO79</f>
        <v>100</v>
      </c>
      <c r="CP79" s="26">
        <f t="shared" ref="CP79" si="1515">BP68+BP69+BP70+BP71+BP72+BP73+BP74+BP75+BP76+BP77+BP78+BP79</f>
        <v>100</v>
      </c>
      <c r="CQ79" s="26">
        <f t="shared" ref="CQ79" si="1516">BQ68+BQ69+BQ70+BQ71+BQ72+BQ73+BQ74+BQ75+BQ76+BQ77+BQ78+BQ79</f>
        <v>100</v>
      </c>
      <c r="CR79" s="26">
        <f t="shared" ref="CR79" si="1517">BR68+BR69+BR70+BR71+BR72+BR73+BR74+BR75+BR76+BR77+BR78+BR79</f>
        <v>99.999999999999986</v>
      </c>
      <c r="CS79" s="26">
        <f t="shared" ref="CS79" si="1518">BS68+BS69+BS70+BS71+BS72+BS73+BS74+BS75+BS76+BS77+BS78+BS79</f>
        <v>100.00000000000001</v>
      </c>
      <c r="CT79" s="26">
        <f t="shared" ref="CT79" si="1519">BT68+BT69+BT70+BT71+BT72+BT73+BT74+BT75+BT76+BT77+BT78+BT79</f>
        <v>99.999999999999986</v>
      </c>
      <c r="CW79" s="9"/>
      <c r="CX79" s="9"/>
      <c r="CY79" s="9"/>
      <c r="CZ79" s="9"/>
      <c r="DA79" s="9"/>
      <c r="DB79" s="9"/>
      <c r="DC79" s="9"/>
      <c r="DD79" s="9"/>
      <c r="DE79" s="9"/>
      <c r="DF79" s="9"/>
      <c r="DG79" s="9"/>
      <c r="DH79" s="9"/>
      <c r="DI79" s="9"/>
      <c r="DJ79" s="9"/>
      <c r="DK79" s="9"/>
      <c r="DL79" s="9"/>
      <c r="DM79" s="9"/>
      <c r="DN79" s="9"/>
      <c r="DO79" s="9"/>
      <c r="DP79" s="9"/>
      <c r="DQ79" s="9"/>
      <c r="DR79" s="9"/>
      <c r="DS79" s="9"/>
      <c r="DT79" s="9"/>
      <c r="DU79" s="9"/>
    </row>
    <row r="80" spans="1:127" x14ac:dyDescent="0.25">
      <c r="B80" s="35" t="s">
        <v>18</v>
      </c>
      <c r="C80" s="2">
        <v>0</v>
      </c>
      <c r="D80" s="2">
        <v>0</v>
      </c>
      <c r="E80" s="2">
        <v>0</v>
      </c>
      <c r="F80" s="2">
        <v>3</v>
      </c>
      <c r="G80" s="2">
        <v>1</v>
      </c>
      <c r="H80" s="2">
        <v>0</v>
      </c>
      <c r="I80" s="2">
        <v>0</v>
      </c>
      <c r="J80" s="3">
        <v>0</v>
      </c>
      <c r="K80" s="3">
        <v>0</v>
      </c>
      <c r="L80" s="3">
        <v>11</v>
      </c>
      <c r="M80" s="3">
        <v>0</v>
      </c>
      <c r="N80" s="3">
        <v>0</v>
      </c>
      <c r="O80" s="3">
        <v>0</v>
      </c>
      <c r="P80" s="3">
        <v>0</v>
      </c>
      <c r="Q80" s="3">
        <v>0</v>
      </c>
      <c r="R80" s="3">
        <v>0</v>
      </c>
      <c r="S80" s="35">
        <v>15</v>
      </c>
      <c r="V80" s="35">
        <v>64</v>
      </c>
      <c r="W80" s="3">
        <f>O68</f>
        <v>0</v>
      </c>
      <c r="X80" s="3">
        <f>O69</f>
        <v>0</v>
      </c>
      <c r="Y80" s="35">
        <f>O70</f>
        <v>1</v>
      </c>
      <c r="Z80" s="35">
        <f>O71</f>
        <v>2</v>
      </c>
      <c r="AA80" s="35">
        <f>O72</f>
        <v>0</v>
      </c>
      <c r="AB80" s="35">
        <f>O73</f>
        <v>3</v>
      </c>
      <c r="AC80" s="35">
        <f>O74</f>
        <v>0</v>
      </c>
      <c r="AD80" s="35">
        <f>O75</f>
        <v>0</v>
      </c>
      <c r="AE80" s="3">
        <f>O76</f>
        <v>0</v>
      </c>
      <c r="AF80" s="3">
        <f>O77</f>
        <v>0</v>
      </c>
      <c r="AG80" s="3">
        <f>O78</f>
        <v>6</v>
      </c>
      <c r="AH80" s="3">
        <f>O79</f>
        <v>0</v>
      </c>
      <c r="AI80" s="3">
        <f>O80</f>
        <v>0</v>
      </c>
      <c r="AJ80" s="3">
        <f>O81</f>
        <v>0</v>
      </c>
      <c r="AK80" s="3">
        <f>O82</f>
        <v>0</v>
      </c>
      <c r="AL80" s="3">
        <f>O83</f>
        <v>0</v>
      </c>
      <c r="AM80" s="3">
        <f>O84</f>
        <v>0</v>
      </c>
      <c r="AN80" s="3">
        <f>O85</f>
        <v>0</v>
      </c>
      <c r="AO80" s="3">
        <f>O86</f>
        <v>0</v>
      </c>
      <c r="AP80" s="3">
        <f>O87</f>
        <v>0</v>
      </c>
      <c r="AQ80" s="3">
        <f>O88</f>
        <v>0</v>
      </c>
      <c r="AR80" s="3">
        <f>O89</f>
        <v>0</v>
      </c>
      <c r="AS80" s="3">
        <f>O90</f>
        <v>0</v>
      </c>
      <c r="AT80" s="3">
        <f>O91</f>
        <v>0</v>
      </c>
      <c r="AU80" s="7"/>
      <c r="AV80" s="35">
        <v>64</v>
      </c>
      <c r="AW80" s="26">
        <f t="shared" ref="AW80" si="1520">PRODUCT(W80*100*1/W84)</f>
        <v>0</v>
      </c>
      <c r="AX80" s="26">
        <f t="shared" ref="AX80" si="1521">PRODUCT(X80*100*1/X84)</f>
        <v>0</v>
      </c>
      <c r="AY80" s="23">
        <f t="shared" ref="AY80" si="1522">PRODUCT(Y80*100*1/Y84)</f>
        <v>6.666666666666667</v>
      </c>
      <c r="AZ80" s="23">
        <f t="shared" ref="AZ80" si="1523">PRODUCT(Z80*100*1/Z84)</f>
        <v>13.333333333333334</v>
      </c>
      <c r="BA80" s="23">
        <f t="shared" ref="BA80" si="1524">PRODUCT(AA80*100*1/AA84)</f>
        <v>0</v>
      </c>
      <c r="BB80" s="23">
        <f t="shared" ref="BB80" si="1525">PRODUCT(AB80*100*1/AB84)</f>
        <v>20</v>
      </c>
      <c r="BC80" s="23">
        <f t="shared" ref="BC80" si="1526">PRODUCT(AC80*100*1/AC84)</f>
        <v>0</v>
      </c>
      <c r="BD80" s="23">
        <f t="shared" ref="BD80" si="1527">PRODUCT(AD80*100*1/AD84)</f>
        <v>0</v>
      </c>
      <c r="BE80" s="26">
        <f t="shared" ref="BE80" si="1528">PRODUCT(AE80*100*1/AE84)</f>
        <v>0</v>
      </c>
      <c r="BF80" s="26">
        <f t="shared" ref="BF80" si="1529">PRODUCT(AF80*100*1/AF84)</f>
        <v>0</v>
      </c>
      <c r="BG80" s="26">
        <f t="shared" ref="BG80" si="1530">PRODUCT(AG80*100*1/AG84)</f>
        <v>40</v>
      </c>
      <c r="BH80" s="26">
        <f t="shared" ref="BH80" si="1531">PRODUCT(AH80*100*1/AH84)</f>
        <v>0</v>
      </c>
      <c r="BI80" s="26">
        <f t="shared" ref="BI80" si="1532">PRODUCT(AI80*100*1/AI84)</f>
        <v>0</v>
      </c>
      <c r="BJ80" s="26">
        <f t="shared" ref="BJ80" si="1533">PRODUCT(AJ80*100*1/AJ84)</f>
        <v>0</v>
      </c>
      <c r="BK80" s="26">
        <f t="shared" ref="BK80" si="1534">PRODUCT(AK80*100*1/AK84)</f>
        <v>0</v>
      </c>
      <c r="BL80" s="26">
        <f t="shared" ref="BL80" si="1535">PRODUCT(AL80*100*1/AL84)</f>
        <v>0</v>
      </c>
      <c r="BM80" s="26">
        <f t="shared" ref="BM80" si="1536">PRODUCT(AM80*100*1/AM84)</f>
        <v>0</v>
      </c>
      <c r="BN80" s="26">
        <f t="shared" ref="BN80" si="1537">PRODUCT(AN80*100*1/AN84)</f>
        <v>0</v>
      </c>
      <c r="BO80" s="26">
        <f t="shared" ref="BO80" si="1538">PRODUCT(AO80*100*1/AO84)</f>
        <v>0</v>
      </c>
      <c r="BP80" s="26">
        <f t="shared" ref="BP80" si="1539">PRODUCT(AP80*100*1/AP84)</f>
        <v>0</v>
      </c>
      <c r="BQ80" s="26">
        <f t="shared" ref="BQ80" si="1540">PRODUCT(AQ80*100*1/AQ84)</f>
        <v>0</v>
      </c>
      <c r="BR80" s="26">
        <f t="shared" ref="BR80" si="1541">PRODUCT(AR80*100*1/AR84)</f>
        <v>0</v>
      </c>
      <c r="BS80" s="26">
        <f t="shared" ref="BS80" si="1542">PRODUCT(AS80*100*1/AS84)</f>
        <v>0</v>
      </c>
      <c r="BT80" s="26">
        <f t="shared" ref="BT80" si="1543">PRODUCT(AT80*100*1/AT84)</f>
        <v>0</v>
      </c>
      <c r="BU80" s="35"/>
      <c r="BV80" s="35">
        <v>64</v>
      </c>
      <c r="BW80" s="26">
        <f t="shared" ref="BW80" si="1544">AW68+AW69+AW70+AW71+AW72+AW73+AW74+AW75+AW76+AW77+AW78+AW79+AW80</f>
        <v>100</v>
      </c>
      <c r="BX80" s="26">
        <f t="shared" ref="BX80" si="1545">AX68+AX69+AX70+AX71+AX72+AX73+AX74+AX75+AX76+AX77+AX78+AX79+AX80</f>
        <v>100</v>
      </c>
      <c r="BY80" s="23">
        <f t="shared" ref="BY80" si="1546">AY68+AY69+AY70+AY71+AY72+AY73+AY74+AY75+AY76+AY77+AY78+AY79+AY80</f>
        <v>100</v>
      </c>
      <c r="BZ80" s="23">
        <f t="shared" ref="BZ80" si="1547">AZ68+AZ69+AZ70+AZ71+AZ72+AZ73+AZ74+AZ75+AZ76+AZ77+AZ78+AZ79+AZ80</f>
        <v>93.333333333333343</v>
      </c>
      <c r="CA80" s="23">
        <f t="shared" ref="CA80" si="1548">BA68+BA69+BA70+BA71+BA72+BA73+BA74+BA75+BA76+BA77+BA78+BA79+BA80</f>
        <v>100</v>
      </c>
      <c r="CB80" s="23">
        <f t="shared" ref="CB80" si="1549">BB68+BB69+BB70+BB71+BB72+BB73+BB74+BB75+BB76+BB77+BB78+BB79+BB80</f>
        <v>100.00000000000001</v>
      </c>
      <c r="CC80" s="23">
        <f t="shared" ref="CC80" si="1550">BC68+BC69+BC70+BC71+BC72+BC73+BC74+BC75+BC76+BC77+BC78+BC79+BC80</f>
        <v>100</v>
      </c>
      <c r="CD80" s="23">
        <f t="shared" ref="CD80" si="1551">BD68+BD69+BD70+BD71+BD72+BD73+BD74+BD75+BD76+BD77+BD78+BD79+BD80</f>
        <v>100</v>
      </c>
      <c r="CE80" s="26">
        <f t="shared" ref="CE80" si="1552">BE68+BE69+BE70+BE71+BE72+BE73+BE74+BE75+BE76+BE77+BE78+BE79+BE80</f>
        <v>100.00000000000001</v>
      </c>
      <c r="CF80" s="26">
        <f t="shared" ref="CF80" si="1553">BF68+BF69+BF70+BF71+BF72+BF73+BF74+BF75+BF76+BF77+BF78+BF79+BF80</f>
        <v>100</v>
      </c>
      <c r="CG80" s="26">
        <f t="shared" ref="CG80" si="1554">BG68+BG69+BG70+BG71+BG72+BG73+BG74+BG75+BG76+BG77+BG78+BG79+BG80</f>
        <v>66.666666666666671</v>
      </c>
      <c r="CH80" s="26">
        <f t="shared" ref="CH80" si="1555">BH68+BH69+BH70+BH71+BH72+BH73+BH74+BH75+BH76+BH77+BH78+BH79+BH80</f>
        <v>100.00000000000001</v>
      </c>
      <c r="CI80" s="26">
        <f t="shared" ref="CI80" si="1556">BI68+BI69+BI70+BI71+BI72+BI73+BI74+BI75+BI76+BI77+BI78+BI79+BI80</f>
        <v>100</v>
      </c>
      <c r="CJ80" s="26">
        <f t="shared" ref="CJ80" si="1557">BJ68+BJ69+BJ70+BJ71+BJ72+BJ73+BJ74+BJ75+BJ76+BJ77+BJ78+BJ79+BJ80</f>
        <v>100</v>
      </c>
      <c r="CK80" s="26">
        <f t="shared" ref="CK80" si="1558">BK68+BK69+BK70+BK71+BK72+BK73+BK74+BK75+BK76+BK77+BK78+BK79+BK80</f>
        <v>100.00000000000001</v>
      </c>
      <c r="CL80" s="26">
        <f t="shared" ref="CL80" si="1559">BL68+BL69+BL70+BL71+BL72+BL73+BL74+BL75+BL76+BL77+BL78+BL79+BL80</f>
        <v>100</v>
      </c>
      <c r="CM80" s="26">
        <f t="shared" ref="CM80" si="1560">BM68+BM69+BM70+BM71+BM72+BM73+BM74+BM75+BM76+BM77+BM78+BM79+BM80</f>
        <v>100.00000000000001</v>
      </c>
      <c r="CN80" s="26">
        <f t="shared" ref="CN80" si="1561">BN68+BN69+BN70+BN71+BN72+BN73+BN74+BN75+BN76+BN77+BN78+BN79+BN80</f>
        <v>99.999999999999986</v>
      </c>
      <c r="CO80" s="26">
        <f t="shared" ref="CO80" si="1562">BO68+BO69+BO70+BO71+BO72+BO73+BO74+BO75+BO76+BO77+BO78+BO79+BO80</f>
        <v>100</v>
      </c>
      <c r="CP80" s="26">
        <f t="shared" ref="CP80" si="1563">BP68+BP69+BP70+BP71+BP72+BP73+BP74+BP75+BP76+BP77+BP78+BP79+BP80</f>
        <v>100</v>
      </c>
      <c r="CQ80" s="26">
        <f t="shared" ref="CQ80" si="1564">BQ68+BQ69+BQ70+BQ71+BQ72+BQ73+BQ74+BQ75+BQ76+BQ77+BQ78+BQ79+BQ80</f>
        <v>100</v>
      </c>
      <c r="CR80" s="26">
        <f t="shared" ref="CR80" si="1565">BR68+BR69+BR70+BR71+BR72+BR73+BR74+BR75+BR76+BR77+BR78+BR79+BR80</f>
        <v>99.999999999999986</v>
      </c>
      <c r="CS80" s="26">
        <f t="shared" ref="CS80" si="1566">BS68+BS69+BS70+BS71+BS72+BS73+BS74+BS75+BS76+BS77+BS78+BS79+BS80</f>
        <v>100.00000000000001</v>
      </c>
      <c r="CT80" s="26">
        <f t="shared" ref="CT80" si="1567">BT68+BT69+BT70+BT71+BT72+BT73+BT74+BT75+BT76+BT77+BT78+BT79+BT80</f>
        <v>99.999999999999986</v>
      </c>
      <c r="CW80" s="9"/>
      <c r="CX80" s="9"/>
      <c r="CY80" s="9"/>
      <c r="CZ80" s="9"/>
      <c r="DA80" s="9"/>
      <c r="DB80" s="9"/>
      <c r="DC80" s="9"/>
      <c r="DD80" s="9"/>
      <c r="DE80" s="9"/>
      <c r="DF80" s="9"/>
      <c r="DG80" s="9"/>
      <c r="DH80" s="9"/>
      <c r="DI80" s="9"/>
      <c r="DJ80" s="9"/>
      <c r="DK80" s="9"/>
      <c r="DL80" s="9"/>
      <c r="DM80" s="9"/>
      <c r="DN80" s="9"/>
      <c r="DO80" s="9"/>
      <c r="DP80" s="9"/>
      <c r="DQ80" s="9"/>
      <c r="DR80" s="9"/>
      <c r="DS80" s="9"/>
      <c r="DT80" s="9"/>
      <c r="DU80" s="9"/>
    </row>
    <row r="81" spans="2:125" x14ac:dyDescent="0.25">
      <c r="B81" s="35" t="s">
        <v>19</v>
      </c>
      <c r="C81" s="2">
        <v>0</v>
      </c>
      <c r="D81" s="2">
        <v>0</v>
      </c>
      <c r="E81" s="2">
        <v>0</v>
      </c>
      <c r="F81" s="2">
        <v>1</v>
      </c>
      <c r="G81" s="2">
        <v>3</v>
      </c>
      <c r="H81" s="2">
        <v>0</v>
      </c>
      <c r="I81" s="2">
        <v>0</v>
      </c>
      <c r="J81" s="3">
        <v>1</v>
      </c>
      <c r="K81" s="3">
        <v>0</v>
      </c>
      <c r="L81" s="3">
        <v>1</v>
      </c>
      <c r="M81" s="3">
        <v>9</v>
      </c>
      <c r="N81" s="3">
        <v>0</v>
      </c>
      <c r="O81" s="3">
        <v>0</v>
      </c>
      <c r="P81" s="3">
        <v>0</v>
      </c>
      <c r="Q81" s="3">
        <v>0</v>
      </c>
      <c r="R81" s="3">
        <v>0</v>
      </c>
      <c r="S81" s="35">
        <v>15</v>
      </c>
      <c r="V81" s="35">
        <v>128</v>
      </c>
      <c r="W81" s="3">
        <f>P68</f>
        <v>0</v>
      </c>
      <c r="X81" s="3">
        <f>P69</f>
        <v>0</v>
      </c>
      <c r="Y81" s="35">
        <f>P70</f>
        <v>0</v>
      </c>
      <c r="Z81" s="35">
        <f>P71</f>
        <v>1</v>
      </c>
      <c r="AA81" s="35">
        <f>P72</f>
        <v>0</v>
      </c>
      <c r="AB81" s="35">
        <f>P73</f>
        <v>0</v>
      </c>
      <c r="AC81" s="35">
        <f>P74</f>
        <v>0</v>
      </c>
      <c r="AD81" s="35">
        <f>P75</f>
        <v>0</v>
      </c>
      <c r="AE81" s="3">
        <f>P76</f>
        <v>0</v>
      </c>
      <c r="AF81" s="3">
        <f>P77</f>
        <v>0</v>
      </c>
      <c r="AG81" s="3">
        <f>P78</f>
        <v>3</v>
      </c>
      <c r="AH81" s="3">
        <f>P79</f>
        <v>0</v>
      </c>
      <c r="AI81" s="3">
        <f>P80</f>
        <v>0</v>
      </c>
      <c r="AJ81" s="3">
        <f>P81</f>
        <v>0</v>
      </c>
      <c r="AK81" s="3">
        <f>P82</f>
        <v>0</v>
      </c>
      <c r="AL81" s="3">
        <f>P83</f>
        <v>0</v>
      </c>
      <c r="AM81" s="3">
        <f>P84</f>
        <v>0</v>
      </c>
      <c r="AN81" s="3">
        <f>P85</f>
        <v>0</v>
      </c>
      <c r="AO81" s="3">
        <f>P86</f>
        <v>0</v>
      </c>
      <c r="AP81" s="3">
        <f>P87</f>
        <v>0</v>
      </c>
      <c r="AQ81" s="3">
        <f>P88</f>
        <v>0</v>
      </c>
      <c r="AR81" s="3">
        <f>P89</f>
        <v>0</v>
      </c>
      <c r="AS81" s="3">
        <f>P90</f>
        <v>0</v>
      </c>
      <c r="AT81" s="3">
        <f>P91</f>
        <v>0</v>
      </c>
      <c r="AU81" s="7"/>
      <c r="AV81" s="35">
        <v>128</v>
      </c>
      <c r="AW81" s="26">
        <f t="shared" ref="AW81" si="1568">PRODUCT(W81*100*1/W84)</f>
        <v>0</v>
      </c>
      <c r="AX81" s="26">
        <f t="shared" ref="AX81" si="1569">PRODUCT(X81*100*1/X84)</f>
        <v>0</v>
      </c>
      <c r="AY81" s="23">
        <f t="shared" ref="AY81" si="1570">PRODUCT(Y81*100*1/Y84)</f>
        <v>0</v>
      </c>
      <c r="AZ81" s="23">
        <f t="shared" ref="AZ81" si="1571">PRODUCT(Z81*100*1/Z84)</f>
        <v>6.666666666666667</v>
      </c>
      <c r="BA81" s="23">
        <f t="shared" ref="BA81" si="1572">PRODUCT(AA81*100*1/AA84)</f>
        <v>0</v>
      </c>
      <c r="BB81" s="23">
        <f t="shared" ref="BB81" si="1573">PRODUCT(AB81*100*1/AB84)</f>
        <v>0</v>
      </c>
      <c r="BC81" s="23">
        <f t="shared" ref="BC81" si="1574">PRODUCT(AC81*100*1/AC84)</f>
        <v>0</v>
      </c>
      <c r="BD81" s="23">
        <f t="shared" ref="BD81" si="1575">PRODUCT(AD81*100*1/AD84)</f>
        <v>0</v>
      </c>
      <c r="BE81" s="26">
        <f t="shared" ref="BE81" si="1576">PRODUCT(AE81*100*1/AE84)</f>
        <v>0</v>
      </c>
      <c r="BF81" s="26">
        <f t="shared" ref="BF81" si="1577">PRODUCT(AF81*100*1/AF84)</f>
        <v>0</v>
      </c>
      <c r="BG81" s="26">
        <f t="shared" ref="BG81" si="1578">PRODUCT(AG81*100*1/AG84)</f>
        <v>20</v>
      </c>
      <c r="BH81" s="26">
        <f t="shared" ref="BH81" si="1579">PRODUCT(AH81*100*1/AH84)</f>
        <v>0</v>
      </c>
      <c r="BI81" s="26">
        <f t="shared" ref="BI81" si="1580">PRODUCT(AI81*100*1/AI84)</f>
        <v>0</v>
      </c>
      <c r="BJ81" s="26">
        <f t="shared" ref="BJ81" si="1581">PRODUCT(AJ81*100*1/AJ84)</f>
        <v>0</v>
      </c>
      <c r="BK81" s="26">
        <f t="shared" ref="BK81" si="1582">PRODUCT(AK81*100*1/AK84)</f>
        <v>0</v>
      </c>
      <c r="BL81" s="26">
        <f t="shared" ref="BL81" si="1583">PRODUCT(AL81*100*1/AL84)</f>
        <v>0</v>
      </c>
      <c r="BM81" s="26">
        <f t="shared" ref="BM81" si="1584">PRODUCT(AM81*100*1/AM84)</f>
        <v>0</v>
      </c>
      <c r="BN81" s="26">
        <f t="shared" ref="BN81" si="1585">PRODUCT(AN81*100*1/AN84)</f>
        <v>0</v>
      </c>
      <c r="BO81" s="26">
        <f t="shared" ref="BO81" si="1586">PRODUCT(AO81*100*1/AO84)</f>
        <v>0</v>
      </c>
      <c r="BP81" s="26">
        <f t="shared" ref="BP81" si="1587">PRODUCT(AP81*100*1/AP84)</f>
        <v>0</v>
      </c>
      <c r="BQ81" s="26">
        <f t="shared" ref="BQ81" si="1588">PRODUCT(AQ81*100*1/AQ84)</f>
        <v>0</v>
      </c>
      <c r="BR81" s="26">
        <f t="shared" ref="BR81" si="1589">PRODUCT(AR81*100*1/AR84)</f>
        <v>0</v>
      </c>
      <c r="BS81" s="26">
        <f t="shared" ref="BS81" si="1590">PRODUCT(AS81*100*1/AS84)</f>
        <v>0</v>
      </c>
      <c r="BT81" s="26">
        <f t="shared" ref="BT81" si="1591">PRODUCT(AT81*100*1/AT84)</f>
        <v>0</v>
      </c>
      <c r="BU81" s="35"/>
      <c r="BV81" s="35">
        <v>128</v>
      </c>
      <c r="BW81" s="26">
        <f t="shared" ref="BW81" si="1592">AW68+AW69+AW70+AW71+AW72+AW73+AW74+AW75+AW76+AW77+AW78+AW79+AW80+AW81</f>
        <v>100</v>
      </c>
      <c r="BX81" s="26">
        <f t="shared" ref="BX81" si="1593">AX68+AX69+AX70+AX71+AX72+AX73+AX74+AX75+AX76+AX77+AX78+AX79+AX80+AX81</f>
        <v>100</v>
      </c>
      <c r="BY81" s="23">
        <f t="shared" ref="BY81" si="1594">AY68+AY69+AY70+AY71+AY72+AY73+AY74+AY75+AY76+AY77+AY78+AY79+AY80+AY81</f>
        <v>100</v>
      </c>
      <c r="BZ81" s="23">
        <f t="shared" ref="BZ81" si="1595">AZ68+AZ69+AZ70+AZ71+AZ72+AZ73+AZ74+AZ75+AZ76+AZ77+AZ78+AZ79+AZ80+AZ81</f>
        <v>100.00000000000001</v>
      </c>
      <c r="CA81" s="23">
        <f t="shared" ref="CA81" si="1596">BA68+BA69+BA70+BA71+BA72+BA73+BA74+BA75+BA76+BA77+BA78+BA79+BA80+BA81</f>
        <v>100</v>
      </c>
      <c r="CB81" s="23">
        <f t="shared" ref="CB81" si="1597">BB68+BB69+BB70+BB71+BB72+BB73+BB74+BB75+BB76+BB77+BB78+BB79+BB80+BB81</f>
        <v>100.00000000000001</v>
      </c>
      <c r="CC81" s="23">
        <f t="shared" ref="CC81" si="1598">BC68+BC69+BC70+BC71+BC72+BC73+BC74+BC75+BC76+BC77+BC78+BC79+BC80+BC81</f>
        <v>100</v>
      </c>
      <c r="CD81" s="23">
        <f t="shared" ref="CD81" si="1599">BD68+BD69+BD70+BD71+BD72+BD73+BD74+BD75+BD76+BD77+BD78+BD79+BD80+BD81</f>
        <v>100</v>
      </c>
      <c r="CE81" s="26">
        <f t="shared" ref="CE81" si="1600">BE68+BE69+BE70+BE71+BE72+BE73+BE74+BE75+BE76+BE77+BE78+BE79+BE80+BE81</f>
        <v>100.00000000000001</v>
      </c>
      <c r="CF81" s="26">
        <f t="shared" ref="CF81" si="1601">BF68+BF69+BF70+BF71+BF72+BF73+BF74+BF75+BF76+BF77+BF78+BF79+BF80+BF81</f>
        <v>100</v>
      </c>
      <c r="CG81" s="26">
        <f t="shared" ref="CG81" si="1602">BG68+BG69+BG70+BG71+BG72+BG73+BG74+BG75+BG76+BG77+BG78+BG79+BG80+BG81</f>
        <v>86.666666666666671</v>
      </c>
      <c r="CH81" s="26">
        <f t="shared" ref="CH81" si="1603">BH68+BH69+BH70+BH71+BH72+BH73+BH74+BH75+BH76+BH77+BH78+BH79+BH80+BH81</f>
        <v>100.00000000000001</v>
      </c>
      <c r="CI81" s="26">
        <f t="shared" ref="CI81" si="1604">BI68+BI69+BI70+BI71+BI72+BI73+BI74+BI75+BI76+BI77+BI78+BI79+BI80+BI81</f>
        <v>100</v>
      </c>
      <c r="CJ81" s="26">
        <f t="shared" ref="CJ81" si="1605">BJ68+BJ69+BJ70+BJ71+BJ72+BJ73+BJ74+BJ75+BJ76+BJ77+BJ78+BJ79+BJ80+BJ81</f>
        <v>100</v>
      </c>
      <c r="CK81" s="26">
        <f t="shared" ref="CK81" si="1606">BK68+BK69+BK70+BK71+BK72+BK73+BK74+BK75+BK76+BK77+BK78+BK79+BK80+BK81</f>
        <v>100.00000000000001</v>
      </c>
      <c r="CL81" s="26">
        <f t="shared" ref="CL81" si="1607">BL68+BL69+BL70+BL71+BL72+BL73+BL74+BL75+BL76+BL77+BL78+BL79+BL80+BL81</f>
        <v>100</v>
      </c>
      <c r="CM81" s="26">
        <f t="shared" ref="CM81" si="1608">BM68+BM69+BM70+BM71+BM72+BM73+BM74+BM75+BM76+BM77+BM78+BM79+BM80+BM81</f>
        <v>100.00000000000001</v>
      </c>
      <c r="CN81" s="26">
        <f t="shared" ref="CN81" si="1609">BN68+BN69+BN70+BN71+BN72+BN73+BN74+BN75+BN76+BN77+BN78+BN79+BN80+BN81</f>
        <v>99.999999999999986</v>
      </c>
      <c r="CO81" s="26">
        <f t="shared" ref="CO81" si="1610">BO68+BO69+BO70+BO71+BO72+BO73+BO74+BO75+BO76+BO77+BO78+BO79+BO80+BO81</f>
        <v>100</v>
      </c>
      <c r="CP81" s="26">
        <f t="shared" ref="CP81" si="1611">BP68+BP69+BP70+BP71+BP72+BP73+BP74+BP75+BP76+BP77+BP78+BP79+BP80+BP81</f>
        <v>100</v>
      </c>
      <c r="CQ81" s="26">
        <f t="shared" ref="CQ81" si="1612">BQ68+BQ69+BQ70+BQ71+BQ72+BQ73+BQ74+BQ75+BQ76+BQ77+BQ78+BQ79+BQ80+BQ81</f>
        <v>100</v>
      </c>
      <c r="CR81" s="26">
        <f t="shared" ref="CR81" si="1613">BR68+BR69+BR70+BR71+BR72+BR73+BR74+BR75+BR76+BR77+BR78+BR79+BR80+BR81</f>
        <v>99.999999999999986</v>
      </c>
      <c r="CS81" s="26">
        <f t="shared" ref="CS81" si="1614">BS68+BS69+BS70+BS71+BS72+BS73+BS74+BS75+BS76+BS77+BS78+BS79+BS80+BS81</f>
        <v>100.00000000000001</v>
      </c>
      <c r="CT81" s="26">
        <f t="shared" ref="CT81" si="1615">BT68+BT69+BT70+BT71+BT72+BT73+BT74+BT75+BT76+BT77+BT78+BT79+BT80+BT81</f>
        <v>99.999999999999986</v>
      </c>
      <c r="CW81" s="9"/>
      <c r="CX81" s="9"/>
      <c r="CY81" s="9"/>
      <c r="CZ81" s="9"/>
      <c r="DA81" s="9"/>
      <c r="DB81" s="9"/>
      <c r="DC81" s="9"/>
      <c r="DD81" s="9"/>
      <c r="DE81" s="9"/>
      <c r="DF81" s="9"/>
      <c r="DG81" s="9"/>
      <c r="DH81" s="9"/>
      <c r="DI81" s="9"/>
      <c r="DJ81" s="9"/>
      <c r="DK81" s="9"/>
      <c r="DL81" s="9"/>
      <c r="DM81" s="9"/>
      <c r="DN81" s="9"/>
      <c r="DO81" s="9"/>
      <c r="DP81" s="9"/>
      <c r="DQ81" s="9"/>
      <c r="DR81" s="9"/>
      <c r="DS81" s="9"/>
      <c r="DT81" s="9"/>
      <c r="DU81" s="9"/>
    </row>
    <row r="82" spans="2:125" x14ac:dyDescent="0.25">
      <c r="B82" s="35" t="s">
        <v>20</v>
      </c>
      <c r="C82" s="2">
        <v>0</v>
      </c>
      <c r="D82" s="2">
        <v>0</v>
      </c>
      <c r="E82" s="2">
        <v>1</v>
      </c>
      <c r="F82" s="2">
        <v>2</v>
      </c>
      <c r="G82" s="2">
        <v>1</v>
      </c>
      <c r="H82" s="3">
        <v>0</v>
      </c>
      <c r="I82" s="3">
        <v>0</v>
      </c>
      <c r="J82" s="3">
        <v>3</v>
      </c>
      <c r="K82" s="3">
        <v>4</v>
      </c>
      <c r="L82" s="3">
        <v>4</v>
      </c>
      <c r="M82" s="3">
        <v>0</v>
      </c>
      <c r="N82" s="3">
        <v>0</v>
      </c>
      <c r="O82" s="3">
        <v>0</v>
      </c>
      <c r="P82" s="3">
        <v>0</v>
      </c>
      <c r="Q82" s="3">
        <v>0</v>
      </c>
      <c r="R82" s="3">
        <v>0</v>
      </c>
      <c r="S82" s="35">
        <v>15</v>
      </c>
      <c r="V82" s="35">
        <v>256</v>
      </c>
      <c r="W82" s="3">
        <f>Q68</f>
        <v>0</v>
      </c>
      <c r="X82" s="3">
        <f>Q69</f>
        <v>0</v>
      </c>
      <c r="Y82" s="35">
        <f>Q70</f>
        <v>0</v>
      </c>
      <c r="Z82" s="35">
        <f>Q71</f>
        <v>0</v>
      </c>
      <c r="AA82" s="35">
        <f>Q72</f>
        <v>0</v>
      </c>
      <c r="AB82" s="35">
        <f>Q73</f>
        <v>0</v>
      </c>
      <c r="AC82" s="35">
        <f>Q74</f>
        <v>0</v>
      </c>
      <c r="AD82" s="35">
        <f>Q75</f>
        <v>0</v>
      </c>
      <c r="AE82" s="3">
        <f>Q76</f>
        <v>0</v>
      </c>
      <c r="AF82" s="3">
        <f>Q77</f>
        <v>0</v>
      </c>
      <c r="AG82" s="3">
        <f>Q78</f>
        <v>2</v>
      </c>
      <c r="AH82" s="3">
        <f>Q79</f>
        <v>0</v>
      </c>
      <c r="AI82" s="3">
        <f>Q80</f>
        <v>0</v>
      </c>
      <c r="AJ82" s="3">
        <f>Q81</f>
        <v>0</v>
      </c>
      <c r="AK82" s="3">
        <f>Q82</f>
        <v>0</v>
      </c>
      <c r="AL82" s="3">
        <f>Q83</f>
        <v>0</v>
      </c>
      <c r="AM82" s="3">
        <f>Q84</f>
        <v>0</v>
      </c>
      <c r="AN82" s="3">
        <f>Q85</f>
        <v>0</v>
      </c>
      <c r="AO82" s="3">
        <f>Q86</f>
        <v>0</v>
      </c>
      <c r="AP82" s="3">
        <f>Q87</f>
        <v>0</v>
      </c>
      <c r="AQ82" s="3">
        <f>Q88</f>
        <v>0</v>
      </c>
      <c r="AR82" s="3">
        <f>Q89</f>
        <v>0</v>
      </c>
      <c r="AS82" s="3">
        <f>Q90</f>
        <v>0</v>
      </c>
      <c r="AT82" s="3">
        <f>Q91</f>
        <v>0</v>
      </c>
      <c r="AU82" s="7"/>
      <c r="AV82" s="35">
        <v>256</v>
      </c>
      <c r="AW82" s="26">
        <f t="shared" ref="AW82" si="1616">PRODUCT(W82*100*1/W84)</f>
        <v>0</v>
      </c>
      <c r="AX82" s="26">
        <f t="shared" ref="AX82" si="1617">PRODUCT(X82*100*1/X84)</f>
        <v>0</v>
      </c>
      <c r="AY82" s="23">
        <f t="shared" ref="AY82" si="1618">PRODUCT(Y82*100*1/Y84)</f>
        <v>0</v>
      </c>
      <c r="AZ82" s="23">
        <f t="shared" ref="AZ82" si="1619">PRODUCT(Z82*100*1/Z84)</f>
        <v>0</v>
      </c>
      <c r="BA82" s="23">
        <f t="shared" ref="BA82" si="1620">PRODUCT(AA82*100*1/AA84)</f>
        <v>0</v>
      </c>
      <c r="BB82" s="23">
        <f t="shared" ref="BB82" si="1621">PRODUCT(AB82*100*1/AB84)</f>
        <v>0</v>
      </c>
      <c r="BC82" s="23">
        <f t="shared" ref="BC82" si="1622">PRODUCT(AC82*100*1/AC84)</f>
        <v>0</v>
      </c>
      <c r="BD82" s="23">
        <f t="shared" ref="BD82" si="1623">PRODUCT(AD82*100*1/AD84)</f>
        <v>0</v>
      </c>
      <c r="BE82" s="26">
        <f t="shared" ref="BE82" si="1624">PRODUCT(AE82*100*1/AE84)</f>
        <v>0</v>
      </c>
      <c r="BF82" s="26">
        <f t="shared" ref="BF82" si="1625">PRODUCT(AF82*100*1/AF84)</f>
        <v>0</v>
      </c>
      <c r="BG82" s="26">
        <f t="shared" ref="BG82" si="1626">PRODUCT(AG82*100*1/AG84)</f>
        <v>13.333333333333334</v>
      </c>
      <c r="BH82" s="26">
        <f t="shared" ref="BH82" si="1627">PRODUCT(AH82*100*1/AH84)</f>
        <v>0</v>
      </c>
      <c r="BI82" s="26">
        <f t="shared" ref="BI82" si="1628">PRODUCT(AI82*100*1/AI84)</f>
        <v>0</v>
      </c>
      <c r="BJ82" s="26">
        <f t="shared" ref="BJ82" si="1629">PRODUCT(AJ82*100*1/AJ84)</f>
        <v>0</v>
      </c>
      <c r="BK82" s="26">
        <f t="shared" ref="BK82" si="1630">PRODUCT(AK82*100*1/AK84)</f>
        <v>0</v>
      </c>
      <c r="BL82" s="26">
        <f t="shared" ref="BL82" si="1631">PRODUCT(AL82*100*1/AL84)</f>
        <v>0</v>
      </c>
      <c r="BM82" s="26">
        <f t="shared" ref="BM82" si="1632">PRODUCT(AM82*100*1/AM84)</f>
        <v>0</v>
      </c>
      <c r="BN82" s="26">
        <f t="shared" ref="BN82" si="1633">PRODUCT(AN82*100*1/AN84)</f>
        <v>0</v>
      </c>
      <c r="BO82" s="26">
        <f t="shared" ref="BO82" si="1634">PRODUCT(AO82*100*1/AO84)</f>
        <v>0</v>
      </c>
      <c r="BP82" s="26">
        <f t="shared" ref="BP82" si="1635">PRODUCT(AP82*100*1/AP84)</f>
        <v>0</v>
      </c>
      <c r="BQ82" s="26">
        <f t="shared" ref="BQ82" si="1636">PRODUCT(AQ82*100*1/AQ84)</f>
        <v>0</v>
      </c>
      <c r="BR82" s="26">
        <f t="shared" ref="BR82" si="1637">PRODUCT(AR82*100*1/AR84)</f>
        <v>0</v>
      </c>
      <c r="BS82" s="26">
        <f t="shared" ref="BS82" si="1638">PRODUCT(AS82*100*1/AS84)</f>
        <v>0</v>
      </c>
      <c r="BT82" s="26">
        <f t="shared" ref="BT82" si="1639">PRODUCT(AT82*100*1/AT84)</f>
        <v>0</v>
      </c>
      <c r="BU82" s="35"/>
      <c r="BV82" s="35">
        <v>256</v>
      </c>
      <c r="BW82" s="26">
        <f t="shared" ref="BW82" si="1640">AW68+AW69+AW70+AW71+AW72+AW73+AW74+AW75+AW76+AW77+AW78+AW79+AW80+AW81+AW82</f>
        <v>100</v>
      </c>
      <c r="BX82" s="26">
        <f t="shared" ref="BX82" si="1641">AX68+AX69+AX70+AX71+AX72+AX73+AX74+AX75+AX76+AX77+AX78+AX79+AX80+AX81+AX82</f>
        <v>100</v>
      </c>
      <c r="BY82" s="23">
        <f t="shared" ref="BY82" si="1642">AY68+AY69+AY70+AY71+AY72+AY73+AY74+AY75+AY76+AY77+AY78+AY79+AY80+AY81+AY82</f>
        <v>100</v>
      </c>
      <c r="BZ82" s="23">
        <f t="shared" ref="BZ82" si="1643">AZ68+AZ69+AZ70+AZ71+AZ72+AZ73+AZ74+AZ75+AZ76+AZ77+AZ78+AZ79+AZ80+AZ81+AZ82</f>
        <v>100.00000000000001</v>
      </c>
      <c r="CA82" s="23">
        <f t="shared" ref="CA82" si="1644">BA68+BA69+BA70+BA71+BA72+BA73+BA74+BA75+BA76+BA77+BA78+BA79+BA80+BA81+BA82</f>
        <v>100</v>
      </c>
      <c r="CB82" s="23">
        <f t="shared" ref="CB82" si="1645">BB68+BB69+BB70+BB71+BB72+BB73+BB74+BB75+BB76+BB77+BB78+BB79+BB80+BB81+BB82</f>
        <v>100.00000000000001</v>
      </c>
      <c r="CC82" s="23">
        <f t="shared" ref="CC82" si="1646">BC68+BC69+BC70+BC71+BC72+BC73+BC74+BC75+BC76+BC77+BC78+BC79+BC80+BC81+BC82</f>
        <v>100</v>
      </c>
      <c r="CD82" s="23">
        <f t="shared" ref="CD82" si="1647">BD68+BD69+BD70+BD71+BD72+BD73+BD74+BD75+BD76+BD77+BD78+BD79+BD80+BD81+BD82</f>
        <v>100</v>
      </c>
      <c r="CE82" s="26">
        <f t="shared" ref="CE82" si="1648">BE68+BE69+BE70+BE71+BE72+BE73+BE74+BE75+BE76+BE77+BE78+BE79+BE80+BE81+BE82</f>
        <v>100.00000000000001</v>
      </c>
      <c r="CF82" s="26">
        <f t="shared" ref="CF82" si="1649">BF68+BF69+BF70+BF71+BF72+BF73+BF74+BF75+BF76+BF77+BF78+BF79+BF80+BF81+BF82</f>
        <v>100</v>
      </c>
      <c r="CG82" s="26">
        <f t="shared" ref="CG82" si="1650">BG68+BG69+BG70+BG71+BG72+BG73+BG74+BG75+BG76+BG77+BG78+BG79+BG80+BG81+BG82</f>
        <v>100</v>
      </c>
      <c r="CH82" s="26">
        <f t="shared" ref="CH82" si="1651">BH68+BH69+BH70+BH71+BH72+BH73+BH74+BH75+BH76+BH77+BH78+BH79+BH80+BH81+BH82</f>
        <v>100.00000000000001</v>
      </c>
      <c r="CI82" s="26">
        <f t="shared" ref="CI82" si="1652">BI68+BI69+BI70+BI71+BI72+BI73+BI74+BI75+BI76+BI77+BI78+BI79+BI80+BI81+BI82</f>
        <v>100</v>
      </c>
      <c r="CJ82" s="26">
        <f t="shared" ref="CJ82" si="1653">BJ68+BJ69+BJ70+BJ71+BJ72+BJ73+BJ74+BJ75+BJ76+BJ77+BJ78+BJ79+BJ80+BJ81+BJ82</f>
        <v>100</v>
      </c>
      <c r="CK82" s="26">
        <f t="shared" ref="CK82" si="1654">BK68+BK69+BK70+BK71+BK72+BK73+BK74+BK75+BK76+BK77+BK78+BK79+BK80+BK81+BK82</f>
        <v>100.00000000000001</v>
      </c>
      <c r="CL82" s="26">
        <f t="shared" ref="CL82" si="1655">BL68+BL69+BL70+BL71+BL72+BL73+BL74+BL75+BL76+BL77+BL78+BL79+BL80+BL81+BL82</f>
        <v>100</v>
      </c>
      <c r="CM82" s="26">
        <f t="shared" ref="CM82" si="1656">BM68+BM69+BM70+BM71+BM72+BM73+BM74+BM75+BM76+BM77+BM78+BM79+BM80+BM81+BM82</f>
        <v>100.00000000000001</v>
      </c>
      <c r="CN82" s="26">
        <f t="shared" ref="CN82" si="1657">BN68+BN69+BN70+BN71+BN72+BN73+BN74+BN75+BN76+BN77+BN78+BN79+BN80+BN81+BN82</f>
        <v>99.999999999999986</v>
      </c>
      <c r="CO82" s="26">
        <f t="shared" ref="CO82" si="1658">BO68+BO69+BO70+BO71+BO72+BO73+BO74+BO75+BO76+BO77+BO78+BO79+BO80+BO81+BO82</f>
        <v>100</v>
      </c>
      <c r="CP82" s="26">
        <f t="shared" ref="CP82" si="1659">BP68+BP69+BP70+BP71+BP72+BP73+BP74+BP75+BP76+BP77+BP78+BP79+BP80+BP81+BP82</f>
        <v>100</v>
      </c>
      <c r="CQ82" s="26">
        <f t="shared" ref="CQ82" si="1660">BQ68+BQ69+BQ70+BQ71+BQ72+BQ73+BQ74+BQ75+BQ76+BQ77+BQ78+BQ79+BQ80+BQ81+BQ82</f>
        <v>100</v>
      </c>
      <c r="CR82" s="26">
        <f t="shared" ref="CR82" si="1661">BR68+BR69+BR70+BR71+BR72+BR73+BR74+BR75+BR76+BR77+BR78+BR79+BR80+BR81+BR82</f>
        <v>99.999999999999986</v>
      </c>
      <c r="CS82" s="26">
        <f t="shared" ref="CS82" si="1662">BS68+BS69+BS70+BS71+BS72+BS73+BS74+BS75+BS76+BS77+BS78+BS79+BS80+BS81+BS82</f>
        <v>100.00000000000001</v>
      </c>
      <c r="CT82" s="26">
        <f t="shared" ref="CT82" si="1663">BT68+BT69+BT70+BT71+BT72+BT73+BT74+BT75+BT76+BT77+BT78+BT79+BT80+BT81+BT82</f>
        <v>99.999999999999986</v>
      </c>
      <c r="CW82" s="9"/>
      <c r="CX82" s="9"/>
      <c r="CY82" s="9"/>
      <c r="CZ82" s="9"/>
      <c r="DA82" s="9"/>
      <c r="DB82" s="9"/>
      <c r="DC82" s="9"/>
      <c r="DD82" s="9"/>
      <c r="DE82" s="9"/>
      <c r="DF82" s="9"/>
      <c r="DG82" s="9"/>
      <c r="DH82" s="9"/>
      <c r="DI82" s="9"/>
      <c r="DJ82" s="9"/>
      <c r="DK82" s="9"/>
      <c r="DL82" s="9"/>
      <c r="DM82" s="9"/>
      <c r="DN82" s="9"/>
      <c r="DO82" s="9"/>
      <c r="DP82" s="9"/>
      <c r="DQ82" s="9"/>
      <c r="DR82" s="9"/>
      <c r="DS82" s="9"/>
      <c r="DT82" s="9"/>
      <c r="DU82" s="9"/>
    </row>
    <row r="83" spans="2:125" x14ac:dyDescent="0.25">
      <c r="B83" s="35" t="s">
        <v>21</v>
      </c>
      <c r="C83" s="2">
        <v>0</v>
      </c>
      <c r="D83" s="2">
        <v>0</v>
      </c>
      <c r="E83" s="2">
        <v>4</v>
      </c>
      <c r="F83" s="2">
        <v>0</v>
      </c>
      <c r="G83" s="2">
        <v>2</v>
      </c>
      <c r="H83" s="2">
        <v>2</v>
      </c>
      <c r="I83" s="2">
        <v>3</v>
      </c>
      <c r="J83" s="4">
        <v>2</v>
      </c>
      <c r="K83" s="3">
        <v>2</v>
      </c>
      <c r="L83" s="3">
        <v>0</v>
      </c>
      <c r="M83" s="3">
        <v>0</v>
      </c>
      <c r="N83" s="3">
        <v>0</v>
      </c>
      <c r="O83" s="3">
        <v>0</v>
      </c>
      <c r="P83" s="3">
        <v>0</v>
      </c>
      <c r="Q83" s="3">
        <v>0</v>
      </c>
      <c r="R83" s="3">
        <v>0</v>
      </c>
      <c r="S83" s="35">
        <v>15</v>
      </c>
      <c r="V83" s="35">
        <v>512</v>
      </c>
      <c r="W83" s="3">
        <f>R68</f>
        <v>0</v>
      </c>
      <c r="X83" s="3">
        <f>R69</f>
        <v>0</v>
      </c>
      <c r="Y83" s="35">
        <f>R70</f>
        <v>0</v>
      </c>
      <c r="Z83" s="35">
        <f>R71</f>
        <v>0</v>
      </c>
      <c r="AA83" s="35">
        <f>R72</f>
        <v>0</v>
      </c>
      <c r="AB83" s="35">
        <f>R73</f>
        <v>0</v>
      </c>
      <c r="AC83" s="35">
        <f>R74</f>
        <v>0</v>
      </c>
      <c r="AD83" s="35">
        <f>R75</f>
        <v>0</v>
      </c>
      <c r="AE83" s="3">
        <f>R76</f>
        <v>0</v>
      </c>
      <c r="AF83" s="3">
        <f>R77</f>
        <v>0</v>
      </c>
      <c r="AG83" s="3">
        <f>R78</f>
        <v>0</v>
      </c>
      <c r="AH83" s="3">
        <f>R79</f>
        <v>0</v>
      </c>
      <c r="AI83" s="3">
        <f>R80</f>
        <v>0</v>
      </c>
      <c r="AJ83" s="3">
        <f>R81</f>
        <v>0</v>
      </c>
      <c r="AK83" s="3">
        <f>R82</f>
        <v>0</v>
      </c>
      <c r="AL83" s="3">
        <f>R83</f>
        <v>0</v>
      </c>
      <c r="AM83" s="3">
        <f>R84</f>
        <v>0</v>
      </c>
      <c r="AN83" s="3">
        <f>R85</f>
        <v>0</v>
      </c>
      <c r="AO83" s="3">
        <f>R86</f>
        <v>0</v>
      </c>
      <c r="AP83" s="3">
        <f>R87</f>
        <v>0</v>
      </c>
      <c r="AQ83" s="3">
        <f>R88</f>
        <v>0</v>
      </c>
      <c r="AR83" s="3">
        <f>R89</f>
        <v>0</v>
      </c>
      <c r="AS83" s="3">
        <f>R90</f>
        <v>0</v>
      </c>
      <c r="AT83" s="3">
        <f>R91</f>
        <v>0</v>
      </c>
      <c r="AU83" s="7"/>
      <c r="AV83" s="35">
        <v>512</v>
      </c>
      <c r="AW83" s="26">
        <f t="shared" ref="AW83" si="1664">PRODUCT(W83*100*1/W84)</f>
        <v>0</v>
      </c>
      <c r="AX83" s="26">
        <f t="shared" ref="AX83" si="1665">PRODUCT(X83*100*1/X84)</f>
        <v>0</v>
      </c>
      <c r="AY83" s="23">
        <f t="shared" ref="AY83" si="1666">PRODUCT(Y83*100*1/Y84)</f>
        <v>0</v>
      </c>
      <c r="AZ83" s="23">
        <f t="shared" ref="AZ83" si="1667">PRODUCT(Z83*100*1/Z84)</f>
        <v>0</v>
      </c>
      <c r="BA83" s="23">
        <f t="shared" ref="BA83" si="1668">PRODUCT(AA83*100*1/AA84)</f>
        <v>0</v>
      </c>
      <c r="BB83" s="23">
        <f t="shared" ref="BB83" si="1669">PRODUCT(AB83*100*1/AB84)</f>
        <v>0</v>
      </c>
      <c r="BC83" s="23">
        <f t="shared" ref="BC83" si="1670">PRODUCT(AC83*100*1/AC84)</f>
        <v>0</v>
      </c>
      <c r="BD83" s="23">
        <f t="shared" ref="BD83" si="1671">PRODUCT(AD83*100*1/AD84)</f>
        <v>0</v>
      </c>
      <c r="BE83" s="26">
        <f t="shared" ref="BE83" si="1672">PRODUCT(AE83*100*1/AE84)</f>
        <v>0</v>
      </c>
      <c r="BF83" s="26">
        <f t="shared" ref="BF83" si="1673">PRODUCT(AF83*100*1/AF84)</f>
        <v>0</v>
      </c>
      <c r="BG83" s="26">
        <f t="shared" ref="BG83" si="1674">PRODUCT(AG83*100*1/AG84)</f>
        <v>0</v>
      </c>
      <c r="BH83" s="26">
        <f t="shared" ref="BH83" si="1675">PRODUCT(AH83*100*1/AH84)</f>
        <v>0</v>
      </c>
      <c r="BI83" s="26">
        <f t="shared" ref="BI83" si="1676">PRODUCT(AI83*100*1/AI84)</f>
        <v>0</v>
      </c>
      <c r="BJ83" s="26">
        <f t="shared" ref="BJ83" si="1677">PRODUCT(AJ83*100*1/AJ84)</f>
        <v>0</v>
      </c>
      <c r="BK83" s="26">
        <f t="shared" ref="BK83" si="1678">PRODUCT(AK83*100*1/AK84)</f>
        <v>0</v>
      </c>
      <c r="BL83" s="26">
        <f t="shared" ref="BL83" si="1679">PRODUCT(AL83*100*1/AL84)</f>
        <v>0</v>
      </c>
      <c r="BM83" s="26">
        <f t="shared" ref="BM83" si="1680">PRODUCT(AM83*100*1/AM84)</f>
        <v>0</v>
      </c>
      <c r="BN83" s="26">
        <f t="shared" ref="BN83" si="1681">PRODUCT(AN83*100*1/AN84)</f>
        <v>0</v>
      </c>
      <c r="BO83" s="26">
        <f t="shared" ref="BO83" si="1682">PRODUCT(AO83*100*1/AO84)</f>
        <v>0</v>
      </c>
      <c r="BP83" s="26">
        <f t="shared" ref="BP83" si="1683">PRODUCT(AP83*100*1/AP84)</f>
        <v>0</v>
      </c>
      <c r="BQ83" s="26">
        <f t="shared" ref="BQ83" si="1684">PRODUCT(AQ83*100*1/AQ84)</f>
        <v>0</v>
      </c>
      <c r="BR83" s="26">
        <f t="shared" ref="BR83" si="1685">PRODUCT(AR83*100*1/AR84)</f>
        <v>0</v>
      </c>
      <c r="BS83" s="26">
        <f t="shared" ref="BS83" si="1686">PRODUCT(AS83*100*1/AS84)</f>
        <v>0</v>
      </c>
      <c r="BT83" s="26">
        <f t="shared" ref="BT83" si="1687">PRODUCT(AT83*100*1/AT84)</f>
        <v>0</v>
      </c>
      <c r="BU83" s="35"/>
      <c r="BV83" s="35">
        <v>512</v>
      </c>
      <c r="BW83" s="26">
        <f t="shared" ref="BW83" si="1688">AW68+AW69+AW70+AW71+AW72+AW73+AW74+AW75+AW76+AW77+AW78+AW79+AW80+AW81+AW82+AW83</f>
        <v>100</v>
      </c>
      <c r="BX83" s="26">
        <f t="shared" ref="BX83" si="1689">AX68+AX69+AX70+AX71+AX72+AX73+AX74+AX75+AX76+AX77+AX78+AX79+AX80+AX81+AX82+AX83</f>
        <v>100</v>
      </c>
      <c r="BY83" s="23">
        <f t="shared" ref="BY83" si="1690">AY68+AY69+AY70+AY71+AY72+AY73+AY74+AY75+AY76+AY77+AY78+AY79+AY80+AY81+AY82+AY83</f>
        <v>100</v>
      </c>
      <c r="BZ83" s="23">
        <f t="shared" ref="BZ83" si="1691">AZ68+AZ69+AZ70+AZ71+AZ72+AZ73+AZ74+AZ75+AZ76+AZ77+AZ78+AZ79+AZ80+AZ81+AZ82+AZ83</f>
        <v>100.00000000000001</v>
      </c>
      <c r="CA83" s="23">
        <f t="shared" ref="CA83" si="1692">BA68+BA69+BA70+BA71+BA72+BA73+BA74+BA75+BA76+BA77+BA78+BA79+BA80+BA81+BA82+BA83</f>
        <v>100</v>
      </c>
      <c r="CB83" s="23">
        <f t="shared" ref="CB83" si="1693">BB68+BB69+BB70+BB71+BB72+BB73+BB74+BB75+BB76+BB77+BB78+BB79+BB80+BB81+BB82+BB83</f>
        <v>100.00000000000001</v>
      </c>
      <c r="CC83" s="23">
        <f t="shared" ref="CC83" si="1694">BC68+BC69+BC70+BC71+BC72+BC73+BC74+BC75+BC76+BC77+BC78+BC79+BC80+BC81+BC82+BC83</f>
        <v>100</v>
      </c>
      <c r="CD83" s="23">
        <f t="shared" ref="CD83" si="1695">BD68+BD69+BD70+BD71+BD72+BD73+BD74+BD75+BD76+BD77+BD78+BD79+BD80+BD81+BD82+BD83</f>
        <v>100</v>
      </c>
      <c r="CE83" s="26">
        <f t="shared" ref="CE83" si="1696">BE68+BE69+BE70+BE71+BE72+BE73+BE74+BE75+BE76+BE77+BE78+BE79+BE80+BE81+BE82+BE83</f>
        <v>100.00000000000001</v>
      </c>
      <c r="CF83" s="26">
        <f t="shared" ref="CF83" si="1697">BF68+BF69+BF70+BF71+BF72+BF73+BF74+BF75+BF76+BF77+BF78+BF79+BF80+BF81+BF82+BF83</f>
        <v>100</v>
      </c>
      <c r="CG83" s="26">
        <f t="shared" ref="CG83" si="1698">BG68+BG69+BG70+BG71+BG72+BG73+BG74+BG75+BG76+BG77+BG78+BG79+BG80+BG81+BG82+BG83</f>
        <v>100</v>
      </c>
      <c r="CH83" s="26">
        <f t="shared" ref="CH83" si="1699">BH68+BH69+BH70+BH71+BH72+BH73+BH74+BH75+BH76+BH77+BH78+BH79+BH80+BH81+BH82+BH83</f>
        <v>100.00000000000001</v>
      </c>
      <c r="CI83" s="26">
        <f t="shared" ref="CI83" si="1700">BI68+BI69+BI70+BI71+BI72+BI73+BI74+BI75+BI76+BI77+BI78+BI79+BI80+BI81+BI82+BI83</f>
        <v>100</v>
      </c>
      <c r="CJ83" s="26">
        <f t="shared" ref="CJ83" si="1701">BJ68+BJ69+BJ70+BJ71+BJ72+BJ73+BJ74+BJ75+BJ76+BJ77+BJ78+BJ79+BJ80+BJ81+BJ82+BJ83</f>
        <v>100</v>
      </c>
      <c r="CK83" s="26">
        <f t="shared" ref="CK83" si="1702">BK68+BK69+BK70+BK71+BK72+BK73+BK74+BK75+BK76+BK77+BK78+BK79+BK80+BK81+BK82+BK83</f>
        <v>100.00000000000001</v>
      </c>
      <c r="CL83" s="26">
        <f t="shared" ref="CL83" si="1703">BL68+BL69+BL70+BL71+BL72+BL73+BL74+BL75+BL76+BL77+BL78+BL79+BL80+BL81+BL82+BL83</f>
        <v>100</v>
      </c>
      <c r="CM83" s="26">
        <f t="shared" ref="CM83" si="1704">BM68+BM69+BM70+BM71+BM72+BM73+BM74+BM75+BM76+BM77+BM78+BM79+BM80+BM81+BM82+BM83</f>
        <v>100.00000000000001</v>
      </c>
      <c r="CN83" s="26">
        <f t="shared" ref="CN83" si="1705">BN68+BN69+BN70+BN71+BN72+BN73+BN74+BN75+BN76+BN77+BN78+BN79+BN80+BN81+BN82+BN83</f>
        <v>99.999999999999986</v>
      </c>
      <c r="CO83" s="26">
        <f t="shared" ref="CO83" si="1706">BO68+BO69+BO70+BO71+BO72+BO73+BO74+BO75+BO76+BO77+BO78+BO79+BO80+BO81+BO82+BO83</f>
        <v>100</v>
      </c>
      <c r="CP83" s="26">
        <f t="shared" ref="CP83" si="1707">BP68+BP69+BP70+BP71+BP72+BP73+BP74+BP75+BP76+BP77+BP78+BP79+BP80+BP81+BP82+BP83</f>
        <v>100</v>
      </c>
      <c r="CQ83" s="26">
        <f t="shared" ref="CQ83" si="1708">BQ68+BQ69+BQ70+BQ71+BQ72+BQ73+BQ74+BQ75+BQ76+BQ77+BQ78+BQ79+BQ80+BQ81+BQ82+BQ83</f>
        <v>100</v>
      </c>
      <c r="CR83" s="26">
        <f t="shared" ref="CR83" si="1709">BR68+BR69+BR70+BR71+BR72+BR73+BR74+BR75+BR76+BR77+BR78+BR79+BR80+BR81+BR82+BR83</f>
        <v>99.999999999999986</v>
      </c>
      <c r="CS83" s="26">
        <f t="shared" ref="CS83" si="1710">BS68+BS69+BS70+BS71+BS72+BS73+BS74+BS75+BS76+BS77+BS78+BS79+BS80+BS81+BS82+BS83</f>
        <v>100.00000000000001</v>
      </c>
      <c r="CT83" s="26">
        <f t="shared" ref="CT83" si="1711">BT68+BT69+BT70+BT71+BT72+BT73+BT74+BT75+BT76+BT77+BT78+BT79+BT80+BT81+BT82+BT83</f>
        <v>99.999999999999986</v>
      </c>
      <c r="CW83" s="9"/>
      <c r="CX83" s="9"/>
      <c r="CY83" s="9"/>
      <c r="CZ83" s="9"/>
      <c r="DA83" s="9"/>
      <c r="DB83" s="9"/>
      <c r="DC83" s="9"/>
      <c r="DD83" s="9"/>
      <c r="DE83" s="9"/>
      <c r="DF83" s="9"/>
      <c r="DG83" s="9"/>
      <c r="DH83" s="9"/>
      <c r="DI83" s="9"/>
      <c r="DJ83" s="9"/>
      <c r="DK83" s="9"/>
      <c r="DL83" s="9"/>
      <c r="DM83" s="9"/>
      <c r="DN83" s="9"/>
      <c r="DO83" s="9"/>
      <c r="DP83" s="9"/>
      <c r="DQ83" s="9"/>
      <c r="DR83" s="9"/>
      <c r="DS83" s="9"/>
      <c r="DT83" s="9"/>
      <c r="DU83" s="9"/>
    </row>
    <row r="84" spans="2:125" x14ac:dyDescent="0.25">
      <c r="B84" s="35" t="s">
        <v>26</v>
      </c>
      <c r="C84" s="2">
        <v>0</v>
      </c>
      <c r="D84" s="2">
        <v>12</v>
      </c>
      <c r="E84" s="2">
        <v>1</v>
      </c>
      <c r="F84" s="4">
        <v>1</v>
      </c>
      <c r="G84" s="4">
        <v>0</v>
      </c>
      <c r="H84" s="4">
        <v>0</v>
      </c>
      <c r="I84" s="3">
        <v>0</v>
      </c>
      <c r="J84" s="3">
        <v>0</v>
      </c>
      <c r="K84" s="3">
        <v>0</v>
      </c>
      <c r="L84" s="3">
        <v>1</v>
      </c>
      <c r="M84" s="3">
        <v>0</v>
      </c>
      <c r="N84" s="3">
        <v>0</v>
      </c>
      <c r="O84" s="3">
        <v>0</v>
      </c>
      <c r="P84" s="3">
        <v>0</v>
      </c>
      <c r="Q84" s="3">
        <v>0</v>
      </c>
      <c r="R84" s="3">
        <v>0</v>
      </c>
      <c r="S84" s="35">
        <v>15</v>
      </c>
      <c r="V84" s="35" t="s">
        <v>1</v>
      </c>
      <c r="W84" s="35">
        <f>S68</f>
        <v>15</v>
      </c>
      <c r="X84" s="35">
        <f>S69</f>
        <v>15</v>
      </c>
      <c r="Y84" s="35">
        <f>S70</f>
        <v>15</v>
      </c>
      <c r="Z84" s="35">
        <f>S71</f>
        <v>15</v>
      </c>
      <c r="AA84" s="35">
        <f>S72</f>
        <v>15</v>
      </c>
      <c r="AB84" s="35">
        <f>S73</f>
        <v>15</v>
      </c>
      <c r="AC84" s="35">
        <f>S74</f>
        <v>15</v>
      </c>
      <c r="AD84" s="35">
        <f>S75</f>
        <v>15</v>
      </c>
      <c r="AE84" s="35">
        <f>S76</f>
        <v>15</v>
      </c>
      <c r="AF84" s="35">
        <f>S77</f>
        <v>15</v>
      </c>
      <c r="AG84" s="35">
        <f>S78</f>
        <v>15</v>
      </c>
      <c r="AH84" s="35">
        <f>S79</f>
        <v>15</v>
      </c>
      <c r="AI84" s="35">
        <f>S80</f>
        <v>15</v>
      </c>
      <c r="AJ84" s="35">
        <f>S81</f>
        <v>15</v>
      </c>
      <c r="AK84" s="35">
        <f>S82</f>
        <v>15</v>
      </c>
      <c r="AL84" s="35">
        <f>S83</f>
        <v>15</v>
      </c>
      <c r="AM84" s="35">
        <f>S84</f>
        <v>15</v>
      </c>
      <c r="AN84" s="35">
        <f>S85</f>
        <v>15</v>
      </c>
      <c r="AO84" s="35">
        <f>S86</f>
        <v>15</v>
      </c>
      <c r="AP84" s="35">
        <f>S87</f>
        <v>15</v>
      </c>
      <c r="AQ84" s="35">
        <f>S88</f>
        <v>15</v>
      </c>
      <c r="AR84" s="35">
        <f>S89</f>
        <v>15</v>
      </c>
      <c r="AS84" s="35">
        <f>S90</f>
        <v>15</v>
      </c>
      <c r="AT84" s="35">
        <f>S91</f>
        <v>15</v>
      </c>
      <c r="AV84" s="35" t="s">
        <v>1</v>
      </c>
      <c r="AW84" s="23">
        <f t="shared" ref="AW84:BT84" si="1712">SUM(AW68:AW83)</f>
        <v>100</v>
      </c>
      <c r="AX84" s="23">
        <f t="shared" si="1712"/>
        <v>100</v>
      </c>
      <c r="AY84" s="23">
        <f t="shared" si="1712"/>
        <v>100</v>
      </c>
      <c r="AZ84" s="23">
        <f t="shared" si="1712"/>
        <v>100.00000000000001</v>
      </c>
      <c r="BA84" s="23">
        <f t="shared" si="1712"/>
        <v>100</v>
      </c>
      <c r="BB84" s="23">
        <f t="shared" si="1712"/>
        <v>100.00000000000001</v>
      </c>
      <c r="BC84" s="23">
        <f t="shared" si="1712"/>
        <v>100</v>
      </c>
      <c r="BD84" s="23">
        <f t="shared" si="1712"/>
        <v>100</v>
      </c>
      <c r="BE84" s="23">
        <f t="shared" si="1712"/>
        <v>100.00000000000001</v>
      </c>
      <c r="BF84" s="23">
        <f t="shared" si="1712"/>
        <v>100</v>
      </c>
      <c r="BG84" s="23">
        <f t="shared" si="1712"/>
        <v>100</v>
      </c>
      <c r="BH84" s="23">
        <f t="shared" si="1712"/>
        <v>100.00000000000001</v>
      </c>
      <c r="BI84" s="23">
        <f t="shared" si="1712"/>
        <v>100</v>
      </c>
      <c r="BJ84" s="23">
        <f t="shared" si="1712"/>
        <v>100</v>
      </c>
      <c r="BK84" s="23">
        <f t="shared" si="1712"/>
        <v>100.00000000000001</v>
      </c>
      <c r="BL84" s="23">
        <f t="shared" si="1712"/>
        <v>100</v>
      </c>
      <c r="BM84" s="23">
        <f t="shared" si="1712"/>
        <v>100.00000000000001</v>
      </c>
      <c r="BN84" s="23">
        <f t="shared" si="1712"/>
        <v>99.999999999999986</v>
      </c>
      <c r="BO84" s="23">
        <f t="shared" si="1712"/>
        <v>100</v>
      </c>
      <c r="BP84" s="23">
        <f t="shared" si="1712"/>
        <v>100</v>
      </c>
      <c r="BQ84" s="23">
        <f t="shared" si="1712"/>
        <v>100</v>
      </c>
      <c r="BR84" s="23">
        <f t="shared" si="1712"/>
        <v>99.999999999999986</v>
      </c>
      <c r="BS84" s="23">
        <f t="shared" si="1712"/>
        <v>100.00000000000001</v>
      </c>
      <c r="BT84" s="23">
        <f t="shared" si="1712"/>
        <v>99.999999999999986</v>
      </c>
      <c r="BU84" s="35"/>
      <c r="BV84" s="35"/>
      <c r="CQ84" s="23"/>
      <c r="CR84" s="23"/>
      <c r="CS84" s="23"/>
      <c r="CW84" s="9"/>
      <c r="CX84" s="9"/>
      <c r="CY84" s="9"/>
      <c r="CZ84" s="9"/>
      <c r="DA84" s="9"/>
      <c r="DB84" s="9"/>
      <c r="DC84" s="9"/>
      <c r="DD84" s="9"/>
      <c r="DE84" s="9"/>
      <c r="DF84" s="9"/>
      <c r="DG84" s="9"/>
      <c r="DH84" s="9"/>
      <c r="DI84" s="9"/>
      <c r="DJ84" s="9"/>
      <c r="DK84" s="9"/>
      <c r="DL84" s="9"/>
      <c r="DM84" s="9"/>
      <c r="DN84" s="9"/>
      <c r="DO84" s="9"/>
      <c r="DP84" s="9"/>
      <c r="DQ84" s="9"/>
      <c r="DR84" s="9"/>
      <c r="DS84" s="9"/>
      <c r="DT84" s="9"/>
      <c r="DU84" s="9"/>
    </row>
    <row r="85" spans="2:125" x14ac:dyDescent="0.25">
      <c r="B85" s="35" t="s">
        <v>27</v>
      </c>
      <c r="C85" s="2">
        <v>0</v>
      </c>
      <c r="D85" s="2">
        <v>0</v>
      </c>
      <c r="E85" s="2">
        <v>0</v>
      </c>
      <c r="F85" s="2">
        <v>0</v>
      </c>
      <c r="G85" s="2">
        <v>6</v>
      </c>
      <c r="H85" s="2">
        <v>7</v>
      </c>
      <c r="I85" s="2">
        <v>2</v>
      </c>
      <c r="J85" s="3">
        <v>0</v>
      </c>
      <c r="K85" s="3">
        <v>0</v>
      </c>
      <c r="L85" s="3">
        <v>0</v>
      </c>
      <c r="M85" s="3">
        <v>0</v>
      </c>
      <c r="N85" s="3">
        <v>0</v>
      </c>
      <c r="O85" s="3">
        <v>0</v>
      </c>
      <c r="P85" s="3">
        <v>0</v>
      </c>
      <c r="Q85" s="3">
        <v>0</v>
      </c>
      <c r="R85" s="3">
        <v>0</v>
      </c>
      <c r="S85" s="35">
        <v>15</v>
      </c>
      <c r="CT85" s="9"/>
      <c r="CU85" s="9"/>
      <c r="CV85" s="9"/>
      <c r="CW85" s="9"/>
      <c r="CX85" s="9"/>
      <c r="CY85" s="9"/>
      <c r="CZ85" s="9"/>
      <c r="DA85" s="9"/>
      <c r="DB85" s="9"/>
      <c r="DC85" s="9"/>
      <c r="DD85" s="9"/>
      <c r="DE85" s="9"/>
      <c r="DF85" s="9"/>
      <c r="DG85" s="9"/>
      <c r="DH85" s="9"/>
      <c r="DI85" s="9"/>
      <c r="DJ85" s="9"/>
      <c r="DK85" s="9"/>
      <c r="DL85" s="9"/>
      <c r="DM85" s="9"/>
      <c r="DN85" s="9"/>
      <c r="DO85" s="9"/>
      <c r="DP85" s="9"/>
      <c r="DQ85" s="9"/>
      <c r="DR85" s="9"/>
    </row>
    <row r="86" spans="2:125" x14ac:dyDescent="0.25">
      <c r="B86" s="35" t="s">
        <v>28</v>
      </c>
      <c r="C86" s="2">
        <v>0</v>
      </c>
      <c r="D86" s="2">
        <v>0</v>
      </c>
      <c r="E86" s="2">
        <v>0</v>
      </c>
      <c r="F86" s="2">
        <v>0</v>
      </c>
      <c r="G86" s="2">
        <v>1</v>
      </c>
      <c r="H86" s="2">
        <v>0</v>
      </c>
      <c r="I86" s="2">
        <v>1</v>
      </c>
      <c r="J86" s="4">
        <v>0</v>
      </c>
      <c r="K86" s="3">
        <v>0</v>
      </c>
      <c r="L86" s="3">
        <v>0</v>
      </c>
      <c r="M86" s="3">
        <v>0</v>
      </c>
      <c r="N86" s="3">
        <v>13</v>
      </c>
      <c r="O86" s="3">
        <v>0</v>
      </c>
      <c r="P86" s="3">
        <v>0</v>
      </c>
      <c r="Q86" s="3">
        <v>0</v>
      </c>
      <c r="R86" s="3">
        <v>0</v>
      </c>
      <c r="S86" s="35">
        <v>15</v>
      </c>
      <c r="CT86" s="9"/>
      <c r="CU86" s="9"/>
      <c r="CV86" s="9"/>
      <c r="CW86" s="9"/>
      <c r="CX86" s="9"/>
      <c r="CY86" s="9"/>
      <c r="CZ86" s="9"/>
      <c r="DA86" s="9"/>
      <c r="DB86" s="9"/>
      <c r="DC86" s="9"/>
      <c r="DD86" s="9"/>
      <c r="DE86" s="9"/>
      <c r="DF86" s="9"/>
      <c r="DG86" s="9"/>
      <c r="DH86" s="9"/>
      <c r="DI86" s="9"/>
      <c r="DJ86" s="9"/>
      <c r="DK86" s="9"/>
      <c r="DL86" s="9"/>
      <c r="DM86" s="9"/>
      <c r="DN86" s="9"/>
      <c r="DO86" s="9"/>
      <c r="DP86" s="9"/>
      <c r="DQ86" s="9"/>
      <c r="DR86" s="9"/>
    </row>
    <row r="87" spans="2:125" x14ac:dyDescent="0.25">
      <c r="B87" s="35" t="s">
        <v>23</v>
      </c>
      <c r="C87" s="2">
        <v>0</v>
      </c>
      <c r="D87" s="2">
        <v>1</v>
      </c>
      <c r="E87" s="2">
        <v>5</v>
      </c>
      <c r="F87" s="2">
        <v>2</v>
      </c>
      <c r="G87" s="2">
        <v>2</v>
      </c>
      <c r="H87" s="4">
        <v>0</v>
      </c>
      <c r="I87" s="3">
        <v>0</v>
      </c>
      <c r="J87" s="3">
        <v>0</v>
      </c>
      <c r="K87" s="3">
        <v>0</v>
      </c>
      <c r="L87" s="3">
        <v>5</v>
      </c>
      <c r="M87" s="3">
        <v>0</v>
      </c>
      <c r="N87" s="3">
        <v>0</v>
      </c>
      <c r="O87" s="3">
        <v>0</v>
      </c>
      <c r="P87" s="3">
        <v>0</v>
      </c>
      <c r="Q87" s="3">
        <v>0</v>
      </c>
      <c r="R87" s="3">
        <v>0</v>
      </c>
      <c r="S87" s="35">
        <v>15</v>
      </c>
      <c r="CT87" s="9"/>
      <c r="CU87" s="9"/>
      <c r="CV87" s="9"/>
      <c r="CW87" s="9"/>
      <c r="CX87" s="9"/>
      <c r="CY87" s="9"/>
      <c r="CZ87" s="9"/>
      <c r="DA87" s="9"/>
      <c r="DB87" s="9"/>
      <c r="DC87" s="9"/>
      <c r="DD87" s="9"/>
      <c r="DE87" s="9"/>
      <c r="DF87" s="9"/>
      <c r="DG87" s="9"/>
      <c r="DH87" s="9"/>
      <c r="DI87" s="9"/>
      <c r="DJ87" s="9"/>
      <c r="DK87" s="9"/>
      <c r="DL87" s="9"/>
      <c r="DM87" s="9"/>
      <c r="DN87" s="9"/>
      <c r="DO87" s="9"/>
      <c r="DP87" s="9"/>
      <c r="DQ87" s="9"/>
      <c r="DR87" s="9"/>
    </row>
    <row r="88" spans="2:125" x14ac:dyDescent="0.25">
      <c r="B88" s="35" t="s">
        <v>29</v>
      </c>
      <c r="C88" s="2">
        <v>0</v>
      </c>
      <c r="D88" s="2">
        <v>0</v>
      </c>
      <c r="E88" s="2">
        <v>0</v>
      </c>
      <c r="F88" s="2">
        <v>0</v>
      </c>
      <c r="G88" s="2">
        <v>0</v>
      </c>
      <c r="H88" s="2">
        <v>4</v>
      </c>
      <c r="I88" s="2">
        <v>9</v>
      </c>
      <c r="J88" s="2">
        <v>2</v>
      </c>
      <c r="K88" s="2">
        <v>0</v>
      </c>
      <c r="L88" s="3">
        <v>0</v>
      </c>
      <c r="M88" s="3">
        <v>0</v>
      </c>
      <c r="N88" s="3">
        <v>0</v>
      </c>
      <c r="O88" s="3">
        <v>0</v>
      </c>
      <c r="P88" s="3">
        <v>0</v>
      </c>
      <c r="Q88" s="3">
        <v>0</v>
      </c>
      <c r="R88" s="3">
        <v>0</v>
      </c>
      <c r="S88" s="35">
        <v>15</v>
      </c>
      <c r="CT88" s="9"/>
      <c r="CU88" s="9"/>
      <c r="CV88" s="9"/>
      <c r="CW88" s="9"/>
      <c r="CX88" s="9"/>
      <c r="CY88" s="9"/>
      <c r="CZ88" s="9"/>
      <c r="DA88" s="9"/>
      <c r="DB88" s="9"/>
      <c r="DC88" s="9"/>
      <c r="DD88" s="9"/>
      <c r="DE88" s="9"/>
      <c r="DF88" s="9"/>
      <c r="DG88" s="9"/>
      <c r="DH88" s="9"/>
      <c r="DI88" s="9"/>
      <c r="DJ88" s="9"/>
      <c r="DK88" s="9"/>
      <c r="DL88" s="9"/>
      <c r="DM88" s="9"/>
      <c r="DN88" s="9"/>
      <c r="DO88" s="9"/>
      <c r="DP88" s="9"/>
      <c r="DQ88" s="9"/>
      <c r="DR88" s="9"/>
    </row>
    <row r="89" spans="2:125" x14ac:dyDescent="0.25">
      <c r="B89" s="35" t="s">
        <v>30</v>
      </c>
      <c r="C89" s="2">
        <v>0</v>
      </c>
      <c r="D89" s="2">
        <v>0</v>
      </c>
      <c r="E89" s="2">
        <v>0</v>
      </c>
      <c r="F89" s="2">
        <v>0</v>
      </c>
      <c r="G89" s="2">
        <v>0</v>
      </c>
      <c r="H89" s="2">
        <v>7</v>
      </c>
      <c r="I89" s="2">
        <v>6</v>
      </c>
      <c r="J89" s="2">
        <v>2</v>
      </c>
      <c r="K89" s="2">
        <v>0</v>
      </c>
      <c r="L89" s="3">
        <v>0</v>
      </c>
      <c r="M89" s="3">
        <v>0</v>
      </c>
      <c r="N89" s="3">
        <v>0</v>
      </c>
      <c r="O89" s="3">
        <v>0</v>
      </c>
      <c r="P89" s="3">
        <v>0</v>
      </c>
      <c r="Q89" s="3">
        <v>0</v>
      </c>
      <c r="R89" s="3">
        <v>0</v>
      </c>
      <c r="S89" s="35">
        <v>15</v>
      </c>
      <c r="CT89" s="9"/>
      <c r="CU89" s="9"/>
      <c r="CV89" s="9"/>
      <c r="CW89" s="9"/>
      <c r="CX89" s="9"/>
      <c r="CY89" s="9"/>
      <c r="CZ89" s="9"/>
      <c r="DA89" s="9"/>
      <c r="DB89" s="9"/>
      <c r="DC89" s="9"/>
      <c r="DD89" s="9"/>
      <c r="DE89" s="9"/>
      <c r="DF89" s="9"/>
      <c r="DG89" s="9"/>
      <c r="DH89" s="9"/>
      <c r="DI89" s="9"/>
      <c r="DJ89" s="9"/>
      <c r="DK89" s="9"/>
      <c r="DL89" s="9"/>
      <c r="DM89" s="9"/>
      <c r="DN89" s="9"/>
      <c r="DO89" s="9"/>
      <c r="DP89" s="9"/>
      <c r="DQ89" s="9"/>
      <c r="DR89" s="9"/>
    </row>
    <row r="90" spans="2:125" x14ac:dyDescent="0.25">
      <c r="B90" s="35" t="s">
        <v>31</v>
      </c>
      <c r="C90" s="2">
        <v>0</v>
      </c>
      <c r="D90" s="2">
        <v>0</v>
      </c>
      <c r="E90" s="2">
        <v>0</v>
      </c>
      <c r="F90" s="2">
        <v>9</v>
      </c>
      <c r="G90" s="2">
        <v>0</v>
      </c>
      <c r="H90" s="2">
        <v>3</v>
      </c>
      <c r="I90" s="2">
        <v>1</v>
      </c>
      <c r="J90" s="2">
        <v>1</v>
      </c>
      <c r="K90" s="2">
        <v>1</v>
      </c>
      <c r="L90" s="3">
        <v>0</v>
      </c>
      <c r="M90" s="3">
        <v>0</v>
      </c>
      <c r="N90" s="3">
        <v>0</v>
      </c>
      <c r="O90" s="3">
        <v>0</v>
      </c>
      <c r="P90" s="3">
        <v>0</v>
      </c>
      <c r="Q90" s="3">
        <v>0</v>
      </c>
      <c r="R90" s="3">
        <v>0</v>
      </c>
      <c r="S90" s="35">
        <v>15</v>
      </c>
      <c r="CT90" s="9"/>
      <c r="CU90" s="9"/>
      <c r="CV90" s="9"/>
      <c r="CW90" s="9"/>
      <c r="CX90" s="9"/>
      <c r="CY90" s="9"/>
      <c r="CZ90" s="9"/>
      <c r="DA90" s="9"/>
      <c r="DB90" s="9"/>
      <c r="DC90" s="9"/>
      <c r="DD90" s="9"/>
      <c r="DE90" s="9"/>
      <c r="DF90" s="9"/>
      <c r="DG90" s="9"/>
      <c r="DH90" s="9"/>
      <c r="DI90" s="9"/>
      <c r="DJ90" s="9"/>
      <c r="DK90" s="9"/>
      <c r="DL90" s="9"/>
      <c r="DM90" s="9"/>
      <c r="DN90" s="9"/>
      <c r="DO90" s="9"/>
      <c r="DP90" s="9"/>
      <c r="DQ90" s="9"/>
      <c r="DR90" s="9"/>
    </row>
    <row r="91" spans="2:125" x14ac:dyDescent="0.25">
      <c r="B91" s="35" t="s">
        <v>22</v>
      </c>
      <c r="C91" s="2">
        <v>0</v>
      </c>
      <c r="D91" s="2">
        <v>11</v>
      </c>
      <c r="E91" s="2">
        <v>0</v>
      </c>
      <c r="F91" s="2">
        <v>2</v>
      </c>
      <c r="G91" s="2">
        <v>2</v>
      </c>
      <c r="H91" s="2">
        <v>0</v>
      </c>
      <c r="I91" s="3">
        <v>0</v>
      </c>
      <c r="J91" s="3">
        <v>0</v>
      </c>
      <c r="K91" s="3">
        <v>0</v>
      </c>
      <c r="L91" s="3">
        <v>0</v>
      </c>
      <c r="M91" s="3">
        <v>0</v>
      </c>
      <c r="N91" s="3">
        <v>0</v>
      </c>
      <c r="O91" s="3">
        <v>0</v>
      </c>
      <c r="P91" s="3">
        <v>0</v>
      </c>
      <c r="Q91" s="3">
        <v>0</v>
      </c>
      <c r="R91" s="3">
        <v>0</v>
      </c>
      <c r="S91" s="35">
        <v>15</v>
      </c>
      <c r="CT91" s="9"/>
      <c r="CU91" s="9"/>
      <c r="CV91" s="9"/>
      <c r="CW91" s="9"/>
      <c r="CX91" s="9"/>
      <c r="CY91" s="9"/>
      <c r="CZ91" s="9"/>
      <c r="DA91" s="9"/>
      <c r="DB91" s="9"/>
      <c r="DC91" s="9"/>
      <c r="DD91" s="9"/>
      <c r="DE91" s="9"/>
      <c r="DF91" s="9"/>
      <c r="DG91" s="9"/>
      <c r="DH91" s="9"/>
      <c r="DI91" s="9"/>
      <c r="DJ91" s="9"/>
      <c r="DK91" s="9"/>
      <c r="DL91" s="9"/>
      <c r="DM91" s="9"/>
      <c r="DN91" s="9"/>
      <c r="DO91" s="9"/>
      <c r="DP91" s="9"/>
      <c r="DQ91" s="9"/>
      <c r="DR91" s="9"/>
    </row>
    <row r="92" spans="2:125" x14ac:dyDescent="0.25">
      <c r="CT92" s="9"/>
      <c r="CU92" s="9"/>
      <c r="CV92" s="9"/>
      <c r="CW92" s="9"/>
      <c r="CX92" s="9"/>
      <c r="CY92" s="9"/>
      <c r="CZ92" s="9"/>
      <c r="DA92" s="9"/>
      <c r="DB92" s="9"/>
      <c r="DC92" s="9"/>
      <c r="DD92" s="9"/>
      <c r="DE92" s="9"/>
      <c r="DF92" s="9"/>
      <c r="DG92" s="9"/>
      <c r="DH92" s="9"/>
      <c r="DI92" s="9"/>
      <c r="DJ92" s="9"/>
      <c r="DK92" s="9"/>
      <c r="DL92" s="9"/>
      <c r="DM92" s="9"/>
      <c r="DN92" s="9"/>
      <c r="DO92" s="9"/>
      <c r="DP92" s="9"/>
      <c r="DQ92" s="9"/>
      <c r="DR92" s="9"/>
    </row>
    <row r="93" spans="2:125" x14ac:dyDescent="0.25">
      <c r="CT93" s="9"/>
      <c r="CU93" s="9"/>
      <c r="CV93" s="9"/>
      <c r="CW93" s="9"/>
      <c r="CX93" s="9"/>
      <c r="CY93" s="9"/>
      <c r="CZ93" s="9"/>
      <c r="DA93" s="9"/>
      <c r="DB93" s="9"/>
      <c r="DC93" s="9"/>
      <c r="DD93" s="9"/>
      <c r="DE93" s="9"/>
      <c r="DF93" s="9"/>
      <c r="DG93" s="9"/>
      <c r="DH93" s="9"/>
      <c r="DI93" s="9"/>
      <c r="DJ93" s="9"/>
      <c r="DK93" s="9"/>
      <c r="DL93" s="9"/>
      <c r="DM93" s="9"/>
      <c r="DN93" s="9"/>
      <c r="DO93" s="9"/>
      <c r="DP93" s="9"/>
      <c r="DQ93" s="9"/>
      <c r="DR93" s="9"/>
    </row>
    <row r="94" spans="2:125" x14ac:dyDescent="0.25">
      <c r="CT94" s="9"/>
      <c r="CU94" s="9"/>
      <c r="CV94" s="9"/>
      <c r="CW94" s="9"/>
      <c r="CX94" s="9"/>
      <c r="CY94" s="9"/>
      <c r="CZ94" s="9"/>
      <c r="DA94" s="9"/>
      <c r="DB94" s="9"/>
      <c r="DC94" s="9"/>
      <c r="DD94" s="9"/>
      <c r="DE94" s="9"/>
      <c r="DF94" s="9"/>
      <c r="DG94" s="9"/>
      <c r="DH94" s="9"/>
      <c r="DI94" s="9"/>
      <c r="DJ94" s="9"/>
      <c r="DK94" s="9"/>
      <c r="DL94" s="9"/>
      <c r="DM94" s="9"/>
      <c r="DN94" s="9"/>
      <c r="DO94" s="9"/>
      <c r="DP94" s="9"/>
      <c r="DQ94" s="9"/>
      <c r="DR94" s="9"/>
    </row>
    <row r="95" spans="2:125" x14ac:dyDescent="0.25">
      <c r="CT95" s="9"/>
      <c r="CU95" s="9"/>
      <c r="CV95" s="9"/>
      <c r="CW95" s="9"/>
      <c r="CX95" s="9"/>
      <c r="CY95" s="9"/>
      <c r="CZ95" s="9"/>
      <c r="DA95" s="9"/>
      <c r="DB95" s="9"/>
      <c r="DC95" s="9"/>
      <c r="DD95" s="9"/>
      <c r="DE95" s="9"/>
      <c r="DF95" s="9"/>
      <c r="DG95" s="9"/>
      <c r="DH95" s="9"/>
      <c r="DI95" s="9"/>
      <c r="DJ95" s="9"/>
      <c r="DK95" s="9"/>
      <c r="DL95" s="9"/>
      <c r="DM95" s="9"/>
      <c r="DN95" s="9"/>
      <c r="DO95" s="9"/>
      <c r="DP95" s="9"/>
      <c r="DQ95" s="9"/>
      <c r="DR95" s="9"/>
    </row>
    <row r="96" spans="2:125" x14ac:dyDescent="0.25">
      <c r="CT96" s="9"/>
      <c r="CU96" s="9"/>
      <c r="CV96" s="9"/>
      <c r="CW96" s="9"/>
      <c r="CX96" s="9"/>
      <c r="CY96" s="9"/>
      <c r="CZ96" s="9"/>
      <c r="DA96" s="9"/>
      <c r="DB96" s="9"/>
      <c r="DC96" s="9"/>
      <c r="DD96" s="9"/>
      <c r="DE96" s="9"/>
      <c r="DF96" s="9"/>
      <c r="DG96" s="9"/>
      <c r="DH96" s="9"/>
      <c r="DI96" s="9"/>
      <c r="DJ96" s="9"/>
      <c r="DK96" s="9"/>
      <c r="DL96" s="9"/>
      <c r="DM96" s="9"/>
      <c r="DN96" s="9"/>
      <c r="DO96" s="9"/>
      <c r="DP96" s="9"/>
      <c r="DQ96" s="9"/>
      <c r="DR96" s="9"/>
    </row>
    <row r="97" spans="98:122" x14ac:dyDescent="0.25">
      <c r="CT97" s="9"/>
      <c r="CU97" s="9"/>
      <c r="CV97" s="9"/>
      <c r="CW97" s="9"/>
      <c r="CX97" s="9"/>
      <c r="CY97" s="9"/>
      <c r="CZ97" s="9"/>
      <c r="DA97" s="9"/>
      <c r="DB97" s="9"/>
      <c r="DC97" s="9"/>
      <c r="DD97" s="9"/>
      <c r="DE97" s="9"/>
      <c r="DF97" s="9"/>
      <c r="DG97" s="9"/>
      <c r="DH97" s="9"/>
      <c r="DI97" s="9"/>
      <c r="DJ97" s="9"/>
      <c r="DK97" s="9"/>
      <c r="DL97" s="9"/>
      <c r="DM97" s="9"/>
      <c r="DN97" s="9"/>
      <c r="DO97" s="9"/>
      <c r="DP97" s="9"/>
      <c r="DQ97" s="9"/>
      <c r="DR97" s="9"/>
    </row>
    <row r="98" spans="98:122" x14ac:dyDescent="0.25">
      <c r="CT98" s="9"/>
      <c r="CU98" s="9"/>
      <c r="CV98" s="9"/>
      <c r="CW98" s="9"/>
      <c r="CX98" s="9"/>
      <c r="CY98" s="9"/>
      <c r="CZ98" s="9"/>
      <c r="DA98" s="9"/>
      <c r="DB98" s="9"/>
      <c r="DC98" s="9"/>
      <c r="DD98" s="9"/>
      <c r="DE98" s="9"/>
      <c r="DF98" s="9"/>
      <c r="DG98" s="9"/>
      <c r="DH98" s="9"/>
      <c r="DI98" s="9"/>
      <c r="DJ98" s="9"/>
      <c r="DK98" s="9"/>
      <c r="DL98" s="9"/>
      <c r="DM98" s="9"/>
      <c r="DN98" s="9"/>
      <c r="DO98" s="9"/>
      <c r="DP98" s="9"/>
      <c r="DQ98" s="9"/>
      <c r="DR98" s="9"/>
    </row>
  </sheetData>
  <pageMargins left="0.7" right="0.7" top="0.78740157499999996" bottom="0.78740157499999996"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V73"/>
  <sheetViews>
    <sheetView topLeftCell="A28" zoomScale="75" zoomScaleNormal="75" workbookViewId="0">
      <selection activeCell="S74" sqref="S74"/>
    </sheetView>
  </sheetViews>
  <sheetFormatPr baseColWidth="10" defaultRowHeight="15" x14ac:dyDescent="0.25"/>
  <cols>
    <col min="3" max="18" width="8.28515625" customWidth="1"/>
    <col min="23" max="44" width="8.28515625" customWidth="1"/>
    <col min="45" max="46" width="8.85546875" customWidth="1"/>
    <col min="49" max="72" width="8.28515625" customWidth="1"/>
    <col min="75" max="97" width="8.28515625" style="23" customWidth="1"/>
    <col min="98" max="98" width="8.28515625" customWidth="1"/>
    <col min="99" max="100" width="8.28515625" style="33" customWidth="1"/>
    <col min="101" max="101" width="2.7109375" bestFit="1" customWidth="1"/>
    <col min="102" max="124" width="9.7109375" customWidth="1"/>
  </cols>
  <sheetData>
    <row r="3" spans="1:126" s="1" customFormat="1" x14ac:dyDescent="0.25">
      <c r="A3" s="1" t="s">
        <v>32</v>
      </c>
      <c r="W3" s="1" t="str">
        <f>A3</f>
        <v>Enterococcus faecalis</v>
      </c>
      <c r="AT3"/>
      <c r="AW3" s="1" t="str">
        <f>A3</f>
        <v>Enterococcus faecalis</v>
      </c>
      <c r="BT3"/>
      <c r="BW3" s="23" t="str">
        <f>A3</f>
        <v>Enterococcus faecalis</v>
      </c>
      <c r="BX3" s="23"/>
      <c r="BY3" s="23"/>
      <c r="BZ3" s="23"/>
      <c r="CA3" s="23"/>
      <c r="CB3" s="23"/>
      <c r="CC3" s="23"/>
      <c r="CD3" s="23"/>
      <c r="CE3" s="23"/>
      <c r="CF3" s="23"/>
      <c r="CG3" s="23"/>
      <c r="CH3" s="23"/>
      <c r="CI3" s="23"/>
      <c r="CJ3" s="23"/>
      <c r="CK3" s="23"/>
      <c r="CL3" s="23"/>
      <c r="CM3" s="23"/>
      <c r="CN3" s="23"/>
      <c r="CO3" s="23"/>
      <c r="CP3" s="23"/>
      <c r="CQ3" s="23"/>
      <c r="CR3" s="23"/>
      <c r="CS3" s="23"/>
      <c r="CT3"/>
      <c r="CU3" s="33"/>
      <c r="CV3" s="33"/>
      <c r="CX3" s="9"/>
      <c r="CY3" s="9"/>
      <c r="CZ3" s="9"/>
      <c r="DA3" s="9"/>
      <c r="DB3" s="9"/>
      <c r="DC3" s="9"/>
      <c r="DD3" s="9"/>
      <c r="DE3" s="9"/>
      <c r="DF3" s="9"/>
      <c r="DG3" s="9"/>
      <c r="DH3" s="9"/>
      <c r="DI3" s="9"/>
      <c r="DJ3" s="9"/>
      <c r="DK3" s="9"/>
      <c r="DL3" s="9"/>
      <c r="DM3" s="9"/>
      <c r="DN3" s="9"/>
      <c r="DO3" s="9"/>
      <c r="DP3" s="9"/>
      <c r="DQ3" s="9"/>
      <c r="DR3" s="9"/>
      <c r="DS3" s="9"/>
      <c r="DT3" s="9"/>
      <c r="DU3" s="9"/>
      <c r="DV3" s="9"/>
    </row>
    <row r="4" spans="1:126" s="1" customFormat="1" ht="18.75" x14ac:dyDescent="0.25">
      <c r="B4" s="1" t="s">
        <v>0</v>
      </c>
      <c r="C4" s="1">
        <v>1.5625E-2</v>
      </c>
      <c r="D4" s="1">
        <v>3.125E-2</v>
      </c>
      <c r="E4" s="1">
        <v>6.25E-2</v>
      </c>
      <c r="F4" s="1">
        <v>0.125</v>
      </c>
      <c r="G4" s="1">
        <v>0.25</v>
      </c>
      <c r="H4" s="1">
        <v>0.5</v>
      </c>
      <c r="I4" s="1">
        <v>1</v>
      </c>
      <c r="J4" s="1">
        <v>2</v>
      </c>
      <c r="K4" s="1">
        <v>4</v>
      </c>
      <c r="L4" s="1">
        <v>8</v>
      </c>
      <c r="M4" s="1">
        <v>16</v>
      </c>
      <c r="N4" s="1">
        <v>32</v>
      </c>
      <c r="O4" s="1">
        <v>64</v>
      </c>
      <c r="P4" s="1">
        <v>128</v>
      </c>
      <c r="Q4" s="1">
        <v>256</v>
      </c>
      <c r="R4" s="1">
        <v>512</v>
      </c>
      <c r="S4" s="1" t="s">
        <v>1</v>
      </c>
      <c r="V4" s="1" t="s">
        <v>0</v>
      </c>
      <c r="W4" s="1" t="str">
        <f>B5</f>
        <v>Penicillin G</v>
      </c>
      <c r="X4" s="1" t="str">
        <f>B6</f>
        <v>Oxacillin</v>
      </c>
      <c r="Y4" s="1" t="str">
        <f>B7</f>
        <v>Ampicillin/ Sulbactam</v>
      </c>
      <c r="Z4" s="1" t="str">
        <f>B8</f>
        <v>Piperacillin/ Tazobactam</v>
      </c>
      <c r="AA4" s="1" t="str">
        <f>B9</f>
        <v>Cefotaxim</v>
      </c>
      <c r="AB4" s="1" t="str">
        <f>B10</f>
        <v>Cefuroxim</v>
      </c>
      <c r="AC4" s="1" t="str">
        <f>B11</f>
        <v>Imipenem</v>
      </c>
      <c r="AD4" s="1" t="str">
        <f>B12</f>
        <v>Meropenem</v>
      </c>
      <c r="AE4" s="1" t="str">
        <f>B13</f>
        <v>Amikacin</v>
      </c>
      <c r="AF4" s="1" t="str">
        <f>B14</f>
        <v>Gentamicin</v>
      </c>
      <c r="AG4" s="1" t="str">
        <f>B15</f>
        <v>Fosfomycin</v>
      </c>
      <c r="AH4" s="1" t="str">
        <f>B16</f>
        <v>Cotrimoxazol</v>
      </c>
      <c r="AI4" s="1" t="str">
        <f>B17</f>
        <v>Ciprofloxacin</v>
      </c>
      <c r="AJ4" s="1" t="str">
        <f>B18</f>
        <v>Levofloxacin</v>
      </c>
      <c r="AK4" s="1" t="str">
        <f>B19</f>
        <v>Moxifloxacin</v>
      </c>
      <c r="AL4" s="1" t="str">
        <f>B20</f>
        <v>Doxycyclin</v>
      </c>
      <c r="AM4" s="1" t="str">
        <f>B21</f>
        <v>Rifampicin</v>
      </c>
      <c r="AN4" s="1" t="str">
        <f>B22</f>
        <v>Daptomycin</v>
      </c>
      <c r="AO4" s="1" t="str">
        <f>B23</f>
        <v>Roxythromycin</v>
      </c>
      <c r="AP4" s="1" t="str">
        <f>B24</f>
        <v>Clindamycin</v>
      </c>
      <c r="AQ4" s="1" t="str">
        <f>B25</f>
        <v>Linezolid</v>
      </c>
      <c r="AR4" s="1" t="str">
        <f>B26</f>
        <v>Vancomycin</v>
      </c>
      <c r="AS4" s="1" t="s">
        <v>31</v>
      </c>
      <c r="AT4" t="s">
        <v>22</v>
      </c>
      <c r="AW4" s="1" t="str">
        <f t="shared" ref="AW4:BS4" si="0">W4</f>
        <v>Penicillin G</v>
      </c>
      <c r="AX4" s="1" t="str">
        <f t="shared" si="0"/>
        <v>Oxacillin</v>
      </c>
      <c r="AY4" s="1" t="str">
        <f t="shared" si="0"/>
        <v>Ampicillin/ Sulbactam</v>
      </c>
      <c r="AZ4" s="1" t="str">
        <f t="shared" si="0"/>
        <v>Piperacillin/ Tazobactam</v>
      </c>
      <c r="BA4" s="1" t="str">
        <f t="shared" si="0"/>
        <v>Cefotaxim</v>
      </c>
      <c r="BB4" s="1" t="str">
        <f t="shared" si="0"/>
        <v>Cefuroxim</v>
      </c>
      <c r="BC4" s="1" t="str">
        <f t="shared" si="0"/>
        <v>Imipenem</v>
      </c>
      <c r="BD4" s="1" t="str">
        <f t="shared" si="0"/>
        <v>Meropenem</v>
      </c>
      <c r="BE4" s="1" t="str">
        <f t="shared" si="0"/>
        <v>Amikacin</v>
      </c>
      <c r="BF4" s="1" t="str">
        <f t="shared" si="0"/>
        <v>Gentamicin</v>
      </c>
      <c r="BG4" s="1" t="str">
        <f t="shared" si="0"/>
        <v>Fosfomycin</v>
      </c>
      <c r="BH4" s="1" t="str">
        <f t="shared" si="0"/>
        <v>Cotrimoxazol</v>
      </c>
      <c r="BI4" s="1" t="str">
        <f t="shared" si="0"/>
        <v>Ciprofloxacin</v>
      </c>
      <c r="BJ4" s="1" t="str">
        <f t="shared" si="0"/>
        <v>Levofloxacin</v>
      </c>
      <c r="BK4" s="1" t="str">
        <f t="shared" si="0"/>
        <v>Moxifloxacin</v>
      </c>
      <c r="BL4" s="1" t="str">
        <f t="shared" si="0"/>
        <v>Doxycyclin</v>
      </c>
      <c r="BM4" s="1" t="str">
        <f t="shared" si="0"/>
        <v>Rifampicin</v>
      </c>
      <c r="BN4" s="1" t="str">
        <f t="shared" si="0"/>
        <v>Daptomycin</v>
      </c>
      <c r="BO4" s="1" t="str">
        <f t="shared" si="0"/>
        <v>Roxythromycin</v>
      </c>
      <c r="BP4" s="1" t="str">
        <f t="shared" si="0"/>
        <v>Clindamycin</v>
      </c>
      <c r="BQ4" s="1" t="str">
        <f t="shared" si="0"/>
        <v>Linezolid</v>
      </c>
      <c r="BR4" s="1" t="str">
        <f t="shared" si="0"/>
        <v>Vancomycin</v>
      </c>
      <c r="BS4" s="1" t="str">
        <f t="shared" si="0"/>
        <v>Teicoplanin</v>
      </c>
      <c r="BT4" t="s">
        <v>22</v>
      </c>
      <c r="BW4" s="23" t="str">
        <f t="shared" ref="BW4:CS4" si="1">W4</f>
        <v>Penicillin G</v>
      </c>
      <c r="BX4" s="23" t="str">
        <f t="shared" si="1"/>
        <v>Oxacillin</v>
      </c>
      <c r="BY4" s="23" t="str">
        <f t="shared" si="1"/>
        <v>Ampicillin/ Sulbactam</v>
      </c>
      <c r="BZ4" s="23" t="str">
        <f t="shared" si="1"/>
        <v>Piperacillin/ Tazobactam</v>
      </c>
      <c r="CA4" s="23" t="str">
        <f t="shared" si="1"/>
        <v>Cefotaxim</v>
      </c>
      <c r="CB4" s="23" t="str">
        <f t="shared" si="1"/>
        <v>Cefuroxim</v>
      </c>
      <c r="CC4" s="23" t="str">
        <f t="shared" si="1"/>
        <v>Imipenem</v>
      </c>
      <c r="CD4" s="23" t="str">
        <f t="shared" si="1"/>
        <v>Meropenem</v>
      </c>
      <c r="CE4" s="23" t="str">
        <f t="shared" si="1"/>
        <v>Amikacin</v>
      </c>
      <c r="CF4" s="23" t="str">
        <f t="shared" si="1"/>
        <v>Gentamicin</v>
      </c>
      <c r="CG4" s="23" t="str">
        <f t="shared" si="1"/>
        <v>Fosfomycin</v>
      </c>
      <c r="CH4" s="23" t="str">
        <f t="shared" si="1"/>
        <v>Cotrimoxazol</v>
      </c>
      <c r="CI4" s="23" t="str">
        <f t="shared" si="1"/>
        <v>Ciprofloxacin</v>
      </c>
      <c r="CJ4" s="23" t="str">
        <f t="shared" si="1"/>
        <v>Levofloxacin</v>
      </c>
      <c r="CK4" s="23" t="str">
        <f t="shared" si="1"/>
        <v>Moxifloxacin</v>
      </c>
      <c r="CL4" s="23" t="str">
        <f t="shared" si="1"/>
        <v>Doxycyclin</v>
      </c>
      <c r="CM4" s="23" t="str">
        <f t="shared" si="1"/>
        <v>Rifampicin</v>
      </c>
      <c r="CN4" s="23" t="str">
        <f t="shared" si="1"/>
        <v>Daptomycin</v>
      </c>
      <c r="CO4" s="23" t="str">
        <f t="shared" si="1"/>
        <v>Roxythromycin</v>
      </c>
      <c r="CP4" s="23" t="str">
        <f t="shared" si="1"/>
        <v>Clindamycin</v>
      </c>
      <c r="CQ4" s="23" t="str">
        <f t="shared" si="1"/>
        <v>Linezolid</v>
      </c>
      <c r="CR4" s="23" t="str">
        <f t="shared" si="1"/>
        <v>Vancomycin</v>
      </c>
      <c r="CS4" s="23" t="str">
        <f t="shared" si="1"/>
        <v>Teicoplanin</v>
      </c>
      <c r="CT4" t="s">
        <v>22</v>
      </c>
      <c r="CU4" s="33"/>
      <c r="CV4" s="33"/>
      <c r="CW4" s="32"/>
      <c r="CX4" s="17" t="s">
        <v>61</v>
      </c>
      <c r="CY4" s="17" t="s">
        <v>62</v>
      </c>
      <c r="CZ4" s="17" t="s">
        <v>41</v>
      </c>
      <c r="DA4" s="17" t="s">
        <v>43</v>
      </c>
      <c r="DB4" s="17" t="s">
        <v>45</v>
      </c>
      <c r="DC4" s="17" t="s">
        <v>63</v>
      </c>
      <c r="DD4" s="17" t="s">
        <v>47</v>
      </c>
      <c r="DE4" s="17" t="s">
        <v>48</v>
      </c>
      <c r="DF4" s="17" t="s">
        <v>50</v>
      </c>
      <c r="DG4" s="17" t="s">
        <v>51</v>
      </c>
      <c r="DH4" s="17" t="s">
        <v>53</v>
      </c>
      <c r="DI4" s="17" t="s">
        <v>54</v>
      </c>
      <c r="DJ4" s="17" t="s">
        <v>55</v>
      </c>
      <c r="DK4" s="17" t="s">
        <v>56</v>
      </c>
      <c r="DL4" s="17" t="s">
        <v>57</v>
      </c>
      <c r="DM4" s="17" t="s">
        <v>58</v>
      </c>
      <c r="DN4" s="17" t="s">
        <v>64</v>
      </c>
      <c r="DO4" s="17" t="s">
        <v>65</v>
      </c>
      <c r="DP4" s="17" t="s">
        <v>66</v>
      </c>
      <c r="DQ4" s="17" t="s">
        <v>67</v>
      </c>
      <c r="DR4" s="17" t="s">
        <v>68</v>
      </c>
      <c r="DS4" s="17" t="s">
        <v>69</v>
      </c>
      <c r="DT4" s="17" t="s">
        <v>70</v>
      </c>
      <c r="DU4" s="17" t="s">
        <v>72</v>
      </c>
      <c r="DV4" s="9"/>
    </row>
    <row r="5" spans="1:126" s="1" customFormat="1" ht="18.75" x14ac:dyDescent="0.25">
      <c r="B5" s="1" t="s">
        <v>24</v>
      </c>
      <c r="C5" s="35">
        <v>0</v>
      </c>
      <c r="D5" s="35">
        <v>0</v>
      </c>
      <c r="E5" s="35">
        <v>0</v>
      </c>
      <c r="F5" s="35">
        <v>0</v>
      </c>
      <c r="G5" s="35">
        <v>0</v>
      </c>
      <c r="H5" s="35">
        <v>0</v>
      </c>
      <c r="I5" s="35">
        <v>0</v>
      </c>
      <c r="J5" s="35">
        <v>19</v>
      </c>
      <c r="K5" s="35">
        <v>6</v>
      </c>
      <c r="L5" s="35">
        <v>1</v>
      </c>
      <c r="M5" s="35">
        <v>0</v>
      </c>
      <c r="N5" s="35">
        <v>0</v>
      </c>
      <c r="O5" s="35">
        <v>0</v>
      </c>
      <c r="P5" s="35">
        <v>0</v>
      </c>
      <c r="Q5" s="35">
        <v>0</v>
      </c>
      <c r="R5" s="35">
        <v>0</v>
      </c>
      <c r="S5" s="21">
        <v>26</v>
      </c>
      <c r="V5" s="1">
        <v>1.5625E-2</v>
      </c>
      <c r="W5" s="6">
        <f>C5</f>
        <v>0</v>
      </c>
      <c r="X5" s="1">
        <f>C6</f>
        <v>0</v>
      </c>
      <c r="Y5" s="2">
        <f>C7</f>
        <v>0</v>
      </c>
      <c r="Z5" s="1">
        <f>C8</f>
        <v>0</v>
      </c>
      <c r="AA5" s="1">
        <f>C9</f>
        <v>0</v>
      </c>
      <c r="AB5" s="1">
        <f>C10</f>
        <v>0</v>
      </c>
      <c r="AC5" s="4">
        <f>C11</f>
        <v>0</v>
      </c>
      <c r="AD5" s="1">
        <f>C12</f>
        <v>0</v>
      </c>
      <c r="AE5" s="1">
        <f>C13</f>
        <v>0</v>
      </c>
      <c r="AF5" s="1">
        <f>C14</f>
        <v>0</v>
      </c>
      <c r="AG5" s="1">
        <f>C15</f>
        <v>0</v>
      </c>
      <c r="AH5" s="35">
        <f>C16</f>
        <v>0</v>
      </c>
      <c r="AI5" s="1">
        <f>C17</f>
        <v>0</v>
      </c>
      <c r="AJ5" s="1">
        <f>C18</f>
        <v>0</v>
      </c>
      <c r="AK5" s="1">
        <f>C19</f>
        <v>0</v>
      </c>
      <c r="AL5" s="1">
        <f>C20</f>
        <v>0</v>
      </c>
      <c r="AM5" s="1">
        <f>C21</f>
        <v>0</v>
      </c>
      <c r="AN5" s="1">
        <f>C22</f>
        <v>0</v>
      </c>
      <c r="AO5" s="1">
        <f>C23</f>
        <v>0</v>
      </c>
      <c r="AP5" s="1">
        <f>C24</f>
        <v>0</v>
      </c>
      <c r="AQ5" s="2">
        <f>C25</f>
        <v>0</v>
      </c>
      <c r="AR5" s="2">
        <f>C26</f>
        <v>0</v>
      </c>
      <c r="AS5" s="2">
        <f>C27</f>
        <v>0</v>
      </c>
      <c r="AT5" s="2">
        <f>C28</f>
        <v>0</v>
      </c>
      <c r="AU5" s="5"/>
      <c r="AV5" s="1">
        <v>1.5625E-2</v>
      </c>
      <c r="AW5" s="30">
        <f t="shared" ref="AW5:BT5" si="2">PRODUCT(W5*100*1/W21)</f>
        <v>0</v>
      </c>
      <c r="AX5" s="23">
        <f t="shared" si="2"/>
        <v>0</v>
      </c>
      <c r="AY5" s="24">
        <f t="shared" si="2"/>
        <v>0</v>
      </c>
      <c r="AZ5" s="23">
        <f t="shared" si="2"/>
        <v>0</v>
      </c>
      <c r="BA5" s="23">
        <f t="shared" si="2"/>
        <v>0</v>
      </c>
      <c r="BB5" s="23">
        <f t="shared" si="2"/>
        <v>0</v>
      </c>
      <c r="BC5" s="25">
        <f t="shared" si="2"/>
        <v>0</v>
      </c>
      <c r="BD5" s="23">
        <f t="shared" si="2"/>
        <v>0</v>
      </c>
      <c r="BE5" s="23">
        <f t="shared" si="2"/>
        <v>0</v>
      </c>
      <c r="BF5" s="23">
        <f t="shared" si="2"/>
        <v>0</v>
      </c>
      <c r="BG5" s="23">
        <f t="shared" si="2"/>
        <v>0</v>
      </c>
      <c r="BH5" s="35">
        <f t="shared" si="2"/>
        <v>0</v>
      </c>
      <c r="BI5" s="23">
        <f t="shared" si="2"/>
        <v>0</v>
      </c>
      <c r="BJ5" s="23">
        <f t="shared" si="2"/>
        <v>0</v>
      </c>
      <c r="BK5" s="23">
        <f t="shared" si="2"/>
        <v>0</v>
      </c>
      <c r="BL5" s="23">
        <f t="shared" si="2"/>
        <v>0</v>
      </c>
      <c r="BM5" s="23">
        <f t="shared" si="2"/>
        <v>0</v>
      </c>
      <c r="BN5" s="23">
        <f t="shared" si="2"/>
        <v>0</v>
      </c>
      <c r="BO5" s="23">
        <f t="shared" si="2"/>
        <v>0</v>
      </c>
      <c r="BP5" s="23">
        <f t="shared" si="2"/>
        <v>0</v>
      </c>
      <c r="BQ5" s="24">
        <f t="shared" si="2"/>
        <v>0</v>
      </c>
      <c r="BR5" s="24">
        <f t="shared" si="2"/>
        <v>0</v>
      </c>
      <c r="BS5" s="24">
        <f t="shared" si="2"/>
        <v>0</v>
      </c>
      <c r="BT5" s="24">
        <f t="shared" si="2"/>
        <v>0</v>
      </c>
      <c r="BV5" s="1">
        <v>1.5625E-2</v>
      </c>
      <c r="BW5" s="30">
        <f t="shared" ref="BW5:CB5" si="3">AW5</f>
        <v>0</v>
      </c>
      <c r="BX5" s="23">
        <f t="shared" si="3"/>
        <v>0</v>
      </c>
      <c r="BY5" s="24">
        <f t="shared" si="3"/>
        <v>0</v>
      </c>
      <c r="BZ5" s="23">
        <f t="shared" si="3"/>
        <v>0</v>
      </c>
      <c r="CA5" s="23">
        <f t="shared" si="3"/>
        <v>0</v>
      </c>
      <c r="CB5" s="23">
        <f t="shared" si="3"/>
        <v>0</v>
      </c>
      <c r="CC5" s="25">
        <f t="shared" ref="CC5:CT5" si="4">BC5</f>
        <v>0</v>
      </c>
      <c r="CD5" s="23">
        <f t="shared" si="4"/>
        <v>0</v>
      </c>
      <c r="CE5" s="23">
        <f t="shared" si="4"/>
        <v>0</v>
      </c>
      <c r="CF5" s="23">
        <f t="shared" si="4"/>
        <v>0</v>
      </c>
      <c r="CG5" s="23">
        <f t="shared" si="4"/>
        <v>0</v>
      </c>
      <c r="CH5" s="35">
        <f t="shared" si="4"/>
        <v>0</v>
      </c>
      <c r="CI5" s="23">
        <f t="shared" si="4"/>
        <v>0</v>
      </c>
      <c r="CJ5" s="23">
        <f t="shared" si="4"/>
        <v>0</v>
      </c>
      <c r="CK5" s="23">
        <f t="shared" si="4"/>
        <v>0</v>
      </c>
      <c r="CL5" s="23">
        <f t="shared" si="4"/>
        <v>0</v>
      </c>
      <c r="CM5" s="23">
        <f t="shared" si="4"/>
        <v>0</v>
      </c>
      <c r="CN5" s="23">
        <f t="shared" si="4"/>
        <v>0</v>
      </c>
      <c r="CO5" s="23">
        <f t="shared" si="4"/>
        <v>0</v>
      </c>
      <c r="CP5" s="23">
        <f t="shared" si="4"/>
        <v>0</v>
      </c>
      <c r="CQ5" s="24">
        <f t="shared" si="4"/>
        <v>0</v>
      </c>
      <c r="CR5" s="24">
        <f t="shared" si="4"/>
        <v>0</v>
      </c>
      <c r="CS5" s="24">
        <f t="shared" si="4"/>
        <v>0</v>
      </c>
      <c r="CT5" s="24">
        <f t="shared" si="4"/>
        <v>0</v>
      </c>
      <c r="CU5" s="28"/>
      <c r="CV5" s="28"/>
      <c r="CW5" s="18" t="s">
        <v>37</v>
      </c>
      <c r="CX5" s="19">
        <f t="shared" ref="CX5:DU5" si="5">W21</f>
        <v>26</v>
      </c>
      <c r="CY5" s="19">
        <f t="shared" si="5"/>
        <v>26</v>
      </c>
      <c r="CZ5" s="19">
        <f t="shared" si="5"/>
        <v>26</v>
      </c>
      <c r="DA5" s="19">
        <f t="shared" si="5"/>
        <v>26</v>
      </c>
      <c r="DB5" s="19">
        <f t="shared" si="5"/>
        <v>26</v>
      </c>
      <c r="DC5" s="19">
        <f t="shared" si="5"/>
        <v>26</v>
      </c>
      <c r="DD5" s="19">
        <f t="shared" si="5"/>
        <v>26</v>
      </c>
      <c r="DE5" s="20">
        <f t="shared" si="5"/>
        <v>26</v>
      </c>
      <c r="DF5" s="20">
        <f t="shared" si="5"/>
        <v>26</v>
      </c>
      <c r="DG5" s="20">
        <f t="shared" si="5"/>
        <v>26</v>
      </c>
      <c r="DH5" s="20">
        <f t="shared" si="5"/>
        <v>26</v>
      </c>
      <c r="DI5" s="20">
        <f t="shared" si="5"/>
        <v>26</v>
      </c>
      <c r="DJ5" s="20">
        <f t="shared" si="5"/>
        <v>26</v>
      </c>
      <c r="DK5" s="20">
        <f t="shared" si="5"/>
        <v>26</v>
      </c>
      <c r="DL5" s="20">
        <f t="shared" si="5"/>
        <v>26</v>
      </c>
      <c r="DM5" s="20">
        <f t="shared" si="5"/>
        <v>26</v>
      </c>
      <c r="DN5" s="20">
        <f t="shared" si="5"/>
        <v>26</v>
      </c>
      <c r="DO5" s="20">
        <f t="shared" si="5"/>
        <v>26</v>
      </c>
      <c r="DP5" s="20">
        <f t="shared" si="5"/>
        <v>26</v>
      </c>
      <c r="DQ5" s="20">
        <f t="shared" si="5"/>
        <v>26</v>
      </c>
      <c r="DR5" s="20">
        <f t="shared" si="5"/>
        <v>26</v>
      </c>
      <c r="DS5" s="20">
        <f t="shared" si="5"/>
        <v>26</v>
      </c>
      <c r="DT5" s="20">
        <f t="shared" si="5"/>
        <v>26</v>
      </c>
      <c r="DU5" s="20">
        <f t="shared" si="5"/>
        <v>26</v>
      </c>
    </row>
    <row r="6" spans="1:126" s="1" customFormat="1" ht="18.75" x14ac:dyDescent="0.25">
      <c r="B6" s="1" t="s">
        <v>25</v>
      </c>
      <c r="C6" s="35">
        <v>0</v>
      </c>
      <c r="D6" s="35">
        <v>0</v>
      </c>
      <c r="E6" s="35">
        <v>0</v>
      </c>
      <c r="F6" s="35">
        <v>0</v>
      </c>
      <c r="G6" s="35">
        <v>0</v>
      </c>
      <c r="H6" s="35">
        <v>0</v>
      </c>
      <c r="I6" s="35">
        <v>0</v>
      </c>
      <c r="J6" s="35">
        <v>0</v>
      </c>
      <c r="K6" s="35">
        <v>0</v>
      </c>
      <c r="L6" s="35">
        <v>0</v>
      </c>
      <c r="M6" s="35">
        <v>26</v>
      </c>
      <c r="N6" s="35">
        <v>0</v>
      </c>
      <c r="O6" s="35">
        <v>0</v>
      </c>
      <c r="P6" s="35">
        <v>0</v>
      </c>
      <c r="Q6" s="35">
        <v>0</v>
      </c>
      <c r="R6" s="35">
        <v>0</v>
      </c>
      <c r="S6" s="1">
        <v>26</v>
      </c>
      <c r="V6" s="1">
        <v>3.125E-2</v>
      </c>
      <c r="W6" s="6">
        <f>D5</f>
        <v>0</v>
      </c>
      <c r="X6" s="1">
        <f>D6</f>
        <v>0</v>
      </c>
      <c r="Y6" s="2">
        <f>D7</f>
        <v>0</v>
      </c>
      <c r="Z6" s="1">
        <f>D8</f>
        <v>0</v>
      </c>
      <c r="AA6" s="1">
        <f>D9</f>
        <v>0</v>
      </c>
      <c r="AB6" s="1">
        <f>D10</f>
        <v>0</v>
      </c>
      <c r="AC6" s="4">
        <f>D11</f>
        <v>0</v>
      </c>
      <c r="AD6" s="1">
        <f>D12</f>
        <v>0</v>
      </c>
      <c r="AE6" s="1">
        <f>D13</f>
        <v>0</v>
      </c>
      <c r="AF6" s="1">
        <f>D14</f>
        <v>0</v>
      </c>
      <c r="AG6" s="1">
        <f>D15</f>
        <v>0</v>
      </c>
      <c r="AH6" s="35">
        <f>D16</f>
        <v>0</v>
      </c>
      <c r="AI6" s="1">
        <f>D17</f>
        <v>0</v>
      </c>
      <c r="AJ6" s="1">
        <f>D18</f>
        <v>0</v>
      </c>
      <c r="AK6" s="1">
        <f>D19</f>
        <v>0</v>
      </c>
      <c r="AL6" s="1">
        <f>D20</f>
        <v>0</v>
      </c>
      <c r="AM6" s="1">
        <f>D21</f>
        <v>0</v>
      </c>
      <c r="AN6" s="1">
        <f>D22</f>
        <v>0</v>
      </c>
      <c r="AO6" s="1">
        <f>D23</f>
        <v>0</v>
      </c>
      <c r="AP6" s="1">
        <f>D24</f>
        <v>0</v>
      </c>
      <c r="AQ6" s="2">
        <f>D25</f>
        <v>0</v>
      </c>
      <c r="AR6" s="2">
        <f>D26</f>
        <v>0</v>
      </c>
      <c r="AS6" s="2">
        <f>D27</f>
        <v>0</v>
      </c>
      <c r="AT6" s="2">
        <f>D28</f>
        <v>17</v>
      </c>
      <c r="AU6" s="5"/>
      <c r="AV6" s="1">
        <v>3.125E-2</v>
      </c>
      <c r="AW6" s="30">
        <f t="shared" ref="AW6:BT6" si="6">PRODUCT(W6*100*1/W21)</f>
        <v>0</v>
      </c>
      <c r="AX6" s="23">
        <f t="shared" si="6"/>
        <v>0</v>
      </c>
      <c r="AY6" s="24">
        <f t="shared" si="6"/>
        <v>0</v>
      </c>
      <c r="AZ6" s="23">
        <f t="shared" si="6"/>
        <v>0</v>
      </c>
      <c r="BA6" s="23">
        <f t="shared" si="6"/>
        <v>0</v>
      </c>
      <c r="BB6" s="23">
        <f t="shared" si="6"/>
        <v>0</v>
      </c>
      <c r="BC6" s="25">
        <f t="shared" si="6"/>
        <v>0</v>
      </c>
      <c r="BD6" s="23">
        <f t="shared" si="6"/>
        <v>0</v>
      </c>
      <c r="BE6" s="23">
        <f t="shared" si="6"/>
        <v>0</v>
      </c>
      <c r="BF6" s="23">
        <f t="shared" si="6"/>
        <v>0</v>
      </c>
      <c r="BG6" s="23">
        <f t="shared" si="6"/>
        <v>0</v>
      </c>
      <c r="BH6" s="35">
        <f t="shared" si="6"/>
        <v>0</v>
      </c>
      <c r="BI6" s="23">
        <f t="shared" si="6"/>
        <v>0</v>
      </c>
      <c r="BJ6" s="23">
        <f t="shared" si="6"/>
        <v>0</v>
      </c>
      <c r="BK6" s="23">
        <f t="shared" si="6"/>
        <v>0</v>
      </c>
      <c r="BL6" s="23">
        <f t="shared" si="6"/>
        <v>0</v>
      </c>
      <c r="BM6" s="23">
        <f t="shared" si="6"/>
        <v>0</v>
      </c>
      <c r="BN6" s="23">
        <f t="shared" si="6"/>
        <v>0</v>
      </c>
      <c r="BO6" s="23">
        <f t="shared" si="6"/>
        <v>0</v>
      </c>
      <c r="BP6" s="23">
        <f t="shared" si="6"/>
        <v>0</v>
      </c>
      <c r="BQ6" s="24">
        <f t="shared" si="6"/>
        <v>0</v>
      </c>
      <c r="BR6" s="24">
        <f t="shared" si="6"/>
        <v>0</v>
      </c>
      <c r="BS6" s="24">
        <f t="shared" si="6"/>
        <v>0</v>
      </c>
      <c r="BT6" s="24">
        <f t="shared" si="6"/>
        <v>65.384615384615387</v>
      </c>
      <c r="BV6" s="1">
        <v>3.125E-2</v>
      </c>
      <c r="BW6" s="30">
        <f t="shared" ref="BW6:CB6" si="7">AW5+AW6</f>
        <v>0</v>
      </c>
      <c r="BX6" s="23">
        <f t="shared" si="7"/>
        <v>0</v>
      </c>
      <c r="BY6" s="24">
        <f t="shared" si="7"/>
        <v>0</v>
      </c>
      <c r="BZ6" s="23">
        <f t="shared" si="7"/>
        <v>0</v>
      </c>
      <c r="CA6" s="23">
        <f t="shared" si="7"/>
        <v>0</v>
      </c>
      <c r="CB6" s="23">
        <f t="shared" si="7"/>
        <v>0</v>
      </c>
      <c r="CC6" s="25">
        <f t="shared" ref="CC6:CT6" si="8">BC5+BC6</f>
        <v>0</v>
      </c>
      <c r="CD6" s="23">
        <f t="shared" si="8"/>
        <v>0</v>
      </c>
      <c r="CE6" s="23">
        <f t="shared" si="8"/>
        <v>0</v>
      </c>
      <c r="CF6" s="23">
        <f t="shared" si="8"/>
        <v>0</v>
      </c>
      <c r="CG6" s="23">
        <f t="shared" si="8"/>
        <v>0</v>
      </c>
      <c r="CH6" s="35">
        <f t="shared" si="8"/>
        <v>0</v>
      </c>
      <c r="CI6" s="23">
        <f t="shared" si="8"/>
        <v>0</v>
      </c>
      <c r="CJ6" s="23">
        <f t="shared" si="8"/>
        <v>0</v>
      </c>
      <c r="CK6" s="23">
        <f t="shared" si="8"/>
        <v>0</v>
      </c>
      <c r="CL6" s="23">
        <f t="shared" si="8"/>
        <v>0</v>
      </c>
      <c r="CM6" s="23">
        <f t="shared" si="8"/>
        <v>0</v>
      </c>
      <c r="CN6" s="23">
        <f t="shared" si="8"/>
        <v>0</v>
      </c>
      <c r="CO6" s="23">
        <f t="shared" si="8"/>
        <v>0</v>
      </c>
      <c r="CP6" s="23">
        <f t="shared" si="8"/>
        <v>0</v>
      </c>
      <c r="CQ6" s="24">
        <f t="shared" si="8"/>
        <v>0</v>
      </c>
      <c r="CR6" s="24">
        <f t="shared" si="8"/>
        <v>0</v>
      </c>
      <c r="CS6" s="24">
        <f t="shared" si="8"/>
        <v>0</v>
      </c>
      <c r="CT6" s="24">
        <f t="shared" si="8"/>
        <v>65.384615384615387</v>
      </c>
      <c r="CU6" s="28"/>
      <c r="CV6" s="28"/>
      <c r="CW6" s="18" t="s">
        <v>38</v>
      </c>
      <c r="CX6" s="16"/>
      <c r="CY6" s="16"/>
      <c r="CZ6" s="16">
        <f>BY13</f>
        <v>100</v>
      </c>
      <c r="DA6" s="16"/>
      <c r="DB6" s="16"/>
      <c r="DC6" s="16"/>
      <c r="DD6" s="16"/>
      <c r="DE6" s="15"/>
      <c r="DF6" s="15"/>
      <c r="DG6" s="15"/>
      <c r="DH6" s="15"/>
      <c r="DI6" s="15"/>
      <c r="DJ6" s="12"/>
      <c r="DK6" s="15"/>
      <c r="DL6" s="15"/>
      <c r="DM6" s="15"/>
      <c r="DN6" s="15"/>
      <c r="DO6" s="15"/>
      <c r="DP6" s="15"/>
      <c r="DQ6" s="15"/>
      <c r="DR6" s="15">
        <f>CQ13</f>
        <v>100</v>
      </c>
      <c r="DS6" s="15">
        <f>CR13</f>
        <v>99.999999999999986</v>
      </c>
      <c r="DT6" s="15">
        <f>CS12</f>
        <v>100</v>
      </c>
      <c r="DU6" s="15">
        <f>CT9</f>
        <v>100</v>
      </c>
    </row>
    <row r="7" spans="1:126" s="1" customFormat="1" ht="18.75" x14ac:dyDescent="0.25">
      <c r="B7" s="1" t="s">
        <v>3</v>
      </c>
      <c r="C7" s="2">
        <v>0</v>
      </c>
      <c r="D7" s="2">
        <v>0</v>
      </c>
      <c r="E7" s="2">
        <v>0</v>
      </c>
      <c r="F7" s="2">
        <v>2</v>
      </c>
      <c r="G7" s="2">
        <v>0</v>
      </c>
      <c r="H7" s="2">
        <v>11</v>
      </c>
      <c r="I7" s="2">
        <v>11</v>
      </c>
      <c r="J7" s="2">
        <v>2</v>
      </c>
      <c r="K7" s="2">
        <v>0</v>
      </c>
      <c r="L7" s="4">
        <v>0</v>
      </c>
      <c r="M7" s="3">
        <v>0</v>
      </c>
      <c r="N7" s="3">
        <v>0</v>
      </c>
      <c r="O7" s="3">
        <v>0</v>
      </c>
      <c r="P7" s="3">
        <v>0</v>
      </c>
      <c r="Q7" s="3">
        <v>0</v>
      </c>
      <c r="R7" s="3">
        <v>0</v>
      </c>
      <c r="S7" s="1">
        <v>26</v>
      </c>
      <c r="V7" s="1">
        <v>6.25E-2</v>
      </c>
      <c r="W7" s="6">
        <f>E5</f>
        <v>0</v>
      </c>
      <c r="X7" s="1">
        <f>E6</f>
        <v>0</v>
      </c>
      <c r="Y7" s="2">
        <f>E7</f>
        <v>0</v>
      </c>
      <c r="Z7" s="1">
        <f>E8</f>
        <v>0</v>
      </c>
      <c r="AA7" s="1">
        <f>E9</f>
        <v>0</v>
      </c>
      <c r="AB7" s="1">
        <f>E10</f>
        <v>0</v>
      </c>
      <c r="AC7" s="4">
        <f>E11</f>
        <v>0</v>
      </c>
      <c r="AD7" s="1">
        <f>E12</f>
        <v>0</v>
      </c>
      <c r="AE7" s="1">
        <f>E13</f>
        <v>0</v>
      </c>
      <c r="AF7" s="1">
        <f>E14</f>
        <v>0</v>
      </c>
      <c r="AG7" s="1">
        <f>E15</f>
        <v>0</v>
      </c>
      <c r="AH7" s="35">
        <f>E16</f>
        <v>22</v>
      </c>
      <c r="AI7" s="1">
        <f>E17</f>
        <v>0</v>
      </c>
      <c r="AJ7" s="1">
        <f>E18</f>
        <v>0</v>
      </c>
      <c r="AK7" s="1">
        <f>E19</f>
        <v>0</v>
      </c>
      <c r="AL7" s="1">
        <f>E20</f>
        <v>1</v>
      </c>
      <c r="AM7" s="1">
        <f>E21</f>
        <v>0</v>
      </c>
      <c r="AN7" s="1">
        <f>E22</f>
        <v>0</v>
      </c>
      <c r="AO7" s="1">
        <f>E23</f>
        <v>0</v>
      </c>
      <c r="AP7" s="1">
        <f>E24</f>
        <v>0</v>
      </c>
      <c r="AQ7" s="2">
        <f>E25</f>
        <v>0</v>
      </c>
      <c r="AR7" s="2">
        <f>E26</f>
        <v>0</v>
      </c>
      <c r="AS7" s="2">
        <f>E27</f>
        <v>0</v>
      </c>
      <c r="AT7" s="2">
        <f>E28</f>
        <v>0</v>
      </c>
      <c r="AU7" s="5"/>
      <c r="AV7" s="1">
        <v>6.25E-2</v>
      </c>
      <c r="AW7" s="30">
        <f t="shared" ref="AW7:BT7" si="9">PRODUCT(W7*100*1/W21)</f>
        <v>0</v>
      </c>
      <c r="AX7" s="23">
        <f t="shared" si="9"/>
        <v>0</v>
      </c>
      <c r="AY7" s="24">
        <f t="shared" si="9"/>
        <v>0</v>
      </c>
      <c r="AZ7" s="23">
        <f t="shared" si="9"/>
        <v>0</v>
      </c>
      <c r="BA7" s="23">
        <f t="shared" si="9"/>
        <v>0</v>
      </c>
      <c r="BB7" s="23">
        <f t="shared" si="9"/>
        <v>0</v>
      </c>
      <c r="BC7" s="25">
        <f t="shared" si="9"/>
        <v>0</v>
      </c>
      <c r="BD7" s="23">
        <f t="shared" si="9"/>
        <v>0</v>
      </c>
      <c r="BE7" s="23">
        <f t="shared" si="9"/>
        <v>0</v>
      </c>
      <c r="BF7" s="23">
        <f t="shared" si="9"/>
        <v>0</v>
      </c>
      <c r="BG7" s="23">
        <f t="shared" si="9"/>
        <v>0</v>
      </c>
      <c r="BH7" s="35">
        <f t="shared" si="9"/>
        <v>84.615384615384613</v>
      </c>
      <c r="BI7" s="23">
        <f t="shared" si="9"/>
        <v>0</v>
      </c>
      <c r="BJ7" s="23">
        <f t="shared" si="9"/>
        <v>0</v>
      </c>
      <c r="BK7" s="23">
        <f t="shared" si="9"/>
        <v>0</v>
      </c>
      <c r="BL7" s="23">
        <f t="shared" si="9"/>
        <v>3.8461538461538463</v>
      </c>
      <c r="BM7" s="23">
        <f t="shared" si="9"/>
        <v>0</v>
      </c>
      <c r="BN7" s="23">
        <f t="shared" si="9"/>
        <v>0</v>
      </c>
      <c r="BO7" s="23">
        <f t="shared" si="9"/>
        <v>0</v>
      </c>
      <c r="BP7" s="23">
        <f t="shared" si="9"/>
        <v>0</v>
      </c>
      <c r="BQ7" s="24">
        <f t="shared" si="9"/>
        <v>0</v>
      </c>
      <c r="BR7" s="24">
        <f t="shared" si="9"/>
        <v>0</v>
      </c>
      <c r="BS7" s="24">
        <f t="shared" si="9"/>
        <v>0</v>
      </c>
      <c r="BT7" s="24">
        <f t="shared" si="9"/>
        <v>0</v>
      </c>
      <c r="BV7" s="1">
        <v>6.25E-2</v>
      </c>
      <c r="BW7" s="30">
        <f t="shared" ref="BW7:CB7" si="10">AW5+AW6+AW7</f>
        <v>0</v>
      </c>
      <c r="BX7" s="23">
        <f t="shared" si="10"/>
        <v>0</v>
      </c>
      <c r="BY7" s="24">
        <f t="shared" si="10"/>
        <v>0</v>
      </c>
      <c r="BZ7" s="23">
        <f t="shared" si="10"/>
        <v>0</v>
      </c>
      <c r="CA7" s="23">
        <f t="shared" si="10"/>
        <v>0</v>
      </c>
      <c r="CB7" s="23">
        <f t="shared" si="10"/>
        <v>0</v>
      </c>
      <c r="CC7" s="25">
        <f t="shared" ref="CC7:CN8" si="11">BC5+BC6+BC7</f>
        <v>0</v>
      </c>
      <c r="CD7" s="23">
        <f t="shared" si="11"/>
        <v>0</v>
      </c>
      <c r="CE7" s="23">
        <f t="shared" si="11"/>
        <v>0</v>
      </c>
      <c r="CF7" s="23">
        <f t="shared" si="11"/>
        <v>0</v>
      </c>
      <c r="CG7" s="23">
        <f t="shared" si="11"/>
        <v>0</v>
      </c>
      <c r="CH7" s="35">
        <f t="shared" si="11"/>
        <v>84.615384615384613</v>
      </c>
      <c r="CI7" s="23">
        <f t="shared" si="11"/>
        <v>0</v>
      </c>
      <c r="CJ7" s="23">
        <f t="shared" si="11"/>
        <v>0</v>
      </c>
      <c r="CK7" s="23">
        <f t="shared" si="11"/>
        <v>0</v>
      </c>
      <c r="CL7" s="23">
        <f t="shared" si="11"/>
        <v>3.8461538461538463</v>
      </c>
      <c r="CM7" s="23">
        <f t="shared" si="11"/>
        <v>0</v>
      </c>
      <c r="CN7" s="23">
        <f t="shared" si="11"/>
        <v>0</v>
      </c>
      <c r="CO7" s="23">
        <f t="shared" ref="CO7:CT7" si="12">BO5+BO6+BO7</f>
        <v>0</v>
      </c>
      <c r="CP7" s="23">
        <f t="shared" si="12"/>
        <v>0</v>
      </c>
      <c r="CQ7" s="24">
        <f t="shared" si="12"/>
        <v>0</v>
      </c>
      <c r="CR7" s="24">
        <f t="shared" si="12"/>
        <v>0</v>
      </c>
      <c r="CS7" s="24">
        <f t="shared" si="12"/>
        <v>0</v>
      </c>
      <c r="CT7" s="24">
        <f t="shared" si="12"/>
        <v>65.384615384615387</v>
      </c>
      <c r="CU7" s="28"/>
      <c r="CV7" s="28"/>
      <c r="CW7" s="18" t="s">
        <v>39</v>
      </c>
      <c r="CX7" s="16"/>
      <c r="CY7" s="16"/>
      <c r="CZ7" s="16">
        <f>BY14-BY13</f>
        <v>0</v>
      </c>
      <c r="DA7" s="16"/>
      <c r="DB7" s="16"/>
      <c r="DC7" s="16"/>
      <c r="DD7" s="16">
        <f>CC13</f>
        <v>96.153846153846146</v>
      </c>
      <c r="DE7" s="15"/>
      <c r="DF7" s="15"/>
      <c r="DG7" s="15"/>
      <c r="DH7" s="15"/>
      <c r="DI7" s="15"/>
      <c r="DJ7" s="15"/>
      <c r="DK7" s="15"/>
      <c r="DL7" s="15"/>
      <c r="DM7" s="15"/>
      <c r="DN7" s="15"/>
      <c r="DO7" s="15"/>
      <c r="DP7" s="15"/>
      <c r="DQ7" s="15"/>
      <c r="DR7" s="15"/>
      <c r="DS7" s="15"/>
      <c r="DT7" s="15"/>
      <c r="DU7" s="15"/>
    </row>
    <row r="8" spans="1:126" s="1" customFormat="1" ht="18.75" x14ac:dyDescent="0.25">
      <c r="B8" s="1" t="s">
        <v>5</v>
      </c>
      <c r="C8" s="35">
        <v>0</v>
      </c>
      <c r="D8" s="35">
        <v>0</v>
      </c>
      <c r="E8" s="35">
        <v>0</v>
      </c>
      <c r="F8" s="35">
        <v>0</v>
      </c>
      <c r="G8" s="35">
        <v>0</v>
      </c>
      <c r="H8" s="35">
        <v>0</v>
      </c>
      <c r="I8" s="35">
        <v>0</v>
      </c>
      <c r="J8" s="35">
        <v>13</v>
      </c>
      <c r="K8" s="35">
        <v>11</v>
      </c>
      <c r="L8" s="35">
        <v>1</v>
      </c>
      <c r="M8" s="35">
        <v>1</v>
      </c>
      <c r="N8" s="35">
        <v>0</v>
      </c>
      <c r="O8" s="35">
        <v>0</v>
      </c>
      <c r="P8" s="35">
        <v>0</v>
      </c>
      <c r="Q8" s="35">
        <v>0</v>
      </c>
      <c r="R8" s="35">
        <v>0</v>
      </c>
      <c r="S8" s="1">
        <v>26</v>
      </c>
      <c r="V8" s="1">
        <v>0.125</v>
      </c>
      <c r="W8" s="6">
        <f>F5</f>
        <v>0</v>
      </c>
      <c r="X8" s="1">
        <f>F6</f>
        <v>0</v>
      </c>
      <c r="Y8" s="2">
        <f>F7</f>
        <v>2</v>
      </c>
      <c r="Z8" s="1">
        <f>F8</f>
        <v>0</v>
      </c>
      <c r="AA8" s="1">
        <f>F9</f>
        <v>0</v>
      </c>
      <c r="AB8" s="1">
        <f>F10</f>
        <v>0</v>
      </c>
      <c r="AC8" s="4">
        <f>F11</f>
        <v>0</v>
      </c>
      <c r="AD8" s="1">
        <f>F12</f>
        <v>0</v>
      </c>
      <c r="AE8" s="1">
        <f>F13</f>
        <v>0</v>
      </c>
      <c r="AF8" s="1">
        <f>F14</f>
        <v>0</v>
      </c>
      <c r="AG8" s="1">
        <f>F15</f>
        <v>0</v>
      </c>
      <c r="AH8" s="35">
        <f>F16</f>
        <v>0</v>
      </c>
      <c r="AI8" s="1">
        <f>F17</f>
        <v>0</v>
      </c>
      <c r="AJ8" s="1">
        <f>F18</f>
        <v>0</v>
      </c>
      <c r="AK8" s="1">
        <f>F19</f>
        <v>0</v>
      </c>
      <c r="AL8" s="1">
        <f>F20</f>
        <v>0</v>
      </c>
      <c r="AM8" s="1">
        <f>F21</f>
        <v>0</v>
      </c>
      <c r="AN8" s="1">
        <f>F22</f>
        <v>0</v>
      </c>
      <c r="AO8" s="1">
        <f>F23</f>
        <v>0</v>
      </c>
      <c r="AP8" s="1">
        <f>F24</f>
        <v>0</v>
      </c>
      <c r="AQ8" s="2">
        <f>F25</f>
        <v>0</v>
      </c>
      <c r="AR8" s="2">
        <f>F25</f>
        <v>0</v>
      </c>
      <c r="AS8" s="2">
        <f>F27</f>
        <v>26</v>
      </c>
      <c r="AT8" s="2">
        <f>F28</f>
        <v>8</v>
      </c>
      <c r="AU8" s="5"/>
      <c r="AV8" s="1">
        <v>0.125</v>
      </c>
      <c r="AW8" s="30">
        <f t="shared" ref="AW8:BT8" si="13">PRODUCT(W8*100*1/W21)</f>
        <v>0</v>
      </c>
      <c r="AX8" s="23">
        <f t="shared" si="13"/>
        <v>0</v>
      </c>
      <c r="AY8" s="24">
        <f t="shared" si="13"/>
        <v>7.6923076923076925</v>
      </c>
      <c r="AZ8" s="23">
        <f t="shared" si="13"/>
        <v>0</v>
      </c>
      <c r="BA8" s="23">
        <f t="shared" si="13"/>
        <v>0</v>
      </c>
      <c r="BB8" s="23">
        <f t="shared" si="13"/>
        <v>0</v>
      </c>
      <c r="BC8" s="25">
        <f t="shared" si="13"/>
        <v>0</v>
      </c>
      <c r="BD8" s="23">
        <f t="shared" si="13"/>
        <v>0</v>
      </c>
      <c r="BE8" s="23">
        <f t="shared" si="13"/>
        <v>0</v>
      </c>
      <c r="BF8" s="23">
        <f t="shared" si="13"/>
        <v>0</v>
      </c>
      <c r="BG8" s="23">
        <f t="shared" si="13"/>
        <v>0</v>
      </c>
      <c r="BH8" s="35">
        <f t="shared" si="13"/>
        <v>0</v>
      </c>
      <c r="BI8" s="23">
        <f t="shared" si="13"/>
        <v>0</v>
      </c>
      <c r="BJ8" s="23">
        <f t="shared" si="13"/>
        <v>0</v>
      </c>
      <c r="BK8" s="23">
        <f t="shared" si="13"/>
        <v>0</v>
      </c>
      <c r="BL8" s="23">
        <f t="shared" si="13"/>
        <v>0</v>
      </c>
      <c r="BM8" s="23">
        <f t="shared" si="13"/>
        <v>0</v>
      </c>
      <c r="BN8" s="23">
        <f t="shared" si="13"/>
        <v>0</v>
      </c>
      <c r="BO8" s="23">
        <f t="shared" si="13"/>
        <v>0</v>
      </c>
      <c r="BP8" s="23">
        <f t="shared" si="13"/>
        <v>0</v>
      </c>
      <c r="BQ8" s="24">
        <f t="shared" si="13"/>
        <v>0</v>
      </c>
      <c r="BR8" s="24">
        <f t="shared" si="13"/>
        <v>0</v>
      </c>
      <c r="BS8" s="24">
        <f t="shared" si="13"/>
        <v>100</v>
      </c>
      <c r="BT8" s="24">
        <f t="shared" si="13"/>
        <v>30.76923076923077</v>
      </c>
      <c r="BV8" s="1">
        <v>0.125</v>
      </c>
      <c r="BW8" s="30">
        <f t="shared" ref="BW8:CB8" si="14">AW5+AW6+AW7+AW8</f>
        <v>0</v>
      </c>
      <c r="BX8" s="23">
        <f t="shared" si="14"/>
        <v>0</v>
      </c>
      <c r="BY8" s="24">
        <f t="shared" si="14"/>
        <v>7.6923076923076925</v>
      </c>
      <c r="BZ8" s="23">
        <f t="shared" si="14"/>
        <v>0</v>
      </c>
      <c r="CA8" s="23">
        <f t="shared" si="14"/>
        <v>0</v>
      </c>
      <c r="CB8" s="23">
        <f t="shared" si="14"/>
        <v>0</v>
      </c>
      <c r="CC8" s="25">
        <f t="shared" ref="CC8:CM8" si="15">BC5+BC6+BC7+BC8</f>
        <v>0</v>
      </c>
      <c r="CD8" s="23">
        <f t="shared" si="15"/>
        <v>0</v>
      </c>
      <c r="CE8" s="23">
        <f t="shared" si="15"/>
        <v>0</v>
      </c>
      <c r="CF8" s="23">
        <f t="shared" si="15"/>
        <v>0</v>
      </c>
      <c r="CG8" s="23">
        <f t="shared" si="15"/>
        <v>0</v>
      </c>
      <c r="CH8" s="35">
        <f t="shared" si="15"/>
        <v>84.615384615384613</v>
      </c>
      <c r="CI8" s="23">
        <f t="shared" si="15"/>
        <v>0</v>
      </c>
      <c r="CJ8" s="23">
        <f t="shared" si="15"/>
        <v>0</v>
      </c>
      <c r="CK8" s="23">
        <f t="shared" si="15"/>
        <v>0</v>
      </c>
      <c r="CL8" s="23">
        <f t="shared" si="15"/>
        <v>3.8461538461538463</v>
      </c>
      <c r="CM8" s="23">
        <f t="shared" si="15"/>
        <v>0</v>
      </c>
      <c r="CN8" s="23">
        <f t="shared" si="11"/>
        <v>0</v>
      </c>
      <c r="CO8" s="23">
        <f t="shared" ref="CO8:CT8" si="16">BO5+BO6+BO7+BO8</f>
        <v>0</v>
      </c>
      <c r="CP8" s="23">
        <f t="shared" si="16"/>
        <v>0</v>
      </c>
      <c r="CQ8" s="24">
        <f t="shared" si="16"/>
        <v>0</v>
      </c>
      <c r="CR8" s="24">
        <f t="shared" si="16"/>
        <v>0</v>
      </c>
      <c r="CS8" s="24">
        <f t="shared" si="16"/>
        <v>100</v>
      </c>
      <c r="CT8" s="24">
        <f t="shared" si="16"/>
        <v>96.15384615384616</v>
      </c>
      <c r="CU8" s="28"/>
      <c r="CV8" s="28"/>
      <c r="CW8" s="18" t="s">
        <v>40</v>
      </c>
      <c r="CX8" s="16"/>
      <c r="CY8" s="16"/>
      <c r="CZ8" s="16">
        <f>BY20-BY14</f>
        <v>0</v>
      </c>
      <c r="DA8" s="16"/>
      <c r="DB8" s="16"/>
      <c r="DC8" s="16"/>
      <c r="DD8" s="16">
        <f>CC20-CC13</f>
        <v>3.8461538461538396</v>
      </c>
      <c r="DE8" s="15"/>
      <c r="DF8" s="15"/>
      <c r="DG8" s="15"/>
      <c r="DH8" s="15"/>
      <c r="DI8" s="15"/>
      <c r="DJ8" s="15"/>
      <c r="DK8" s="15"/>
      <c r="DL8" s="15"/>
      <c r="DM8" s="15"/>
      <c r="DN8" s="15"/>
      <c r="DO8" s="15"/>
      <c r="DP8" s="15"/>
      <c r="DQ8" s="15"/>
      <c r="DR8" s="15">
        <f>CQ20-CQ13</f>
        <v>0</v>
      </c>
      <c r="DS8" s="15">
        <f>CR20-CR13</f>
        <v>0</v>
      </c>
      <c r="DT8" s="15">
        <f>CS20-CS12</f>
        <v>0</v>
      </c>
      <c r="DU8" s="15">
        <f>CT20-CT9</f>
        <v>0</v>
      </c>
    </row>
    <row r="9" spans="1:126" s="1" customFormat="1" x14ac:dyDescent="0.25">
      <c r="B9" s="1" t="s">
        <v>7</v>
      </c>
      <c r="C9" s="35">
        <v>0</v>
      </c>
      <c r="D9" s="35">
        <v>0</v>
      </c>
      <c r="E9" s="35">
        <v>0</v>
      </c>
      <c r="F9" s="35">
        <v>0</v>
      </c>
      <c r="G9" s="35">
        <v>0</v>
      </c>
      <c r="H9" s="35">
        <v>0</v>
      </c>
      <c r="I9" s="35">
        <v>0</v>
      </c>
      <c r="J9" s="35">
        <v>0</v>
      </c>
      <c r="K9" s="35">
        <v>0</v>
      </c>
      <c r="L9" s="35">
        <v>0</v>
      </c>
      <c r="M9" s="35">
        <v>26</v>
      </c>
      <c r="N9" s="35">
        <v>0</v>
      </c>
      <c r="O9" s="35">
        <v>0</v>
      </c>
      <c r="P9" s="35">
        <v>0</v>
      </c>
      <c r="Q9" s="35">
        <v>0</v>
      </c>
      <c r="R9" s="35">
        <v>0</v>
      </c>
      <c r="S9" s="1">
        <v>26</v>
      </c>
      <c r="V9" s="1">
        <v>0.25</v>
      </c>
      <c r="W9" s="8">
        <f>G5</f>
        <v>0</v>
      </c>
      <c r="X9" s="1">
        <f>G6</f>
        <v>0</v>
      </c>
      <c r="Y9" s="2">
        <f>G7</f>
        <v>0</v>
      </c>
      <c r="Z9" s="1">
        <f>G8</f>
        <v>0</v>
      </c>
      <c r="AA9" s="1">
        <f>G9</f>
        <v>0</v>
      </c>
      <c r="AB9" s="1">
        <f>G10</f>
        <v>0</v>
      </c>
      <c r="AC9" s="4">
        <f>G11</f>
        <v>0</v>
      </c>
      <c r="AD9" s="1">
        <f>G12</f>
        <v>0</v>
      </c>
      <c r="AE9" s="1">
        <f>G13</f>
        <v>0</v>
      </c>
      <c r="AF9" s="1">
        <f>G14</f>
        <v>0</v>
      </c>
      <c r="AG9" s="1">
        <f>G15</f>
        <v>0</v>
      </c>
      <c r="AH9" s="35">
        <f>G16</f>
        <v>1</v>
      </c>
      <c r="AI9" s="1">
        <f>G17</f>
        <v>0</v>
      </c>
      <c r="AJ9" s="1">
        <f>G18</f>
        <v>0</v>
      </c>
      <c r="AK9" s="1">
        <f>G19</f>
        <v>12</v>
      </c>
      <c r="AL9" s="1">
        <f>G20</f>
        <v>8</v>
      </c>
      <c r="AM9" s="1">
        <f>G21</f>
        <v>0</v>
      </c>
      <c r="AN9" s="1">
        <f>G22</f>
        <v>0</v>
      </c>
      <c r="AO9" s="1">
        <f>G23</f>
        <v>0</v>
      </c>
      <c r="AP9" s="1">
        <f>G24</f>
        <v>0</v>
      </c>
      <c r="AQ9" s="2">
        <f>G25</f>
        <v>0</v>
      </c>
      <c r="AR9" s="2">
        <f>G26</f>
        <v>0</v>
      </c>
      <c r="AS9" s="2">
        <f>G27</f>
        <v>0</v>
      </c>
      <c r="AT9" s="2">
        <f>G28</f>
        <v>1</v>
      </c>
      <c r="AU9" s="5"/>
      <c r="AV9" s="1">
        <v>0.25</v>
      </c>
      <c r="AW9" s="31">
        <f t="shared" ref="AW9:BT9" si="17">PRODUCT(W9*100*1/W21)</f>
        <v>0</v>
      </c>
      <c r="AX9" s="23">
        <f t="shared" si="17"/>
        <v>0</v>
      </c>
      <c r="AY9" s="24">
        <f t="shared" si="17"/>
        <v>0</v>
      </c>
      <c r="AZ9" s="23">
        <f t="shared" si="17"/>
        <v>0</v>
      </c>
      <c r="BA9" s="23">
        <f t="shared" si="17"/>
        <v>0</v>
      </c>
      <c r="BB9" s="23">
        <f t="shared" si="17"/>
        <v>0</v>
      </c>
      <c r="BC9" s="25">
        <f t="shared" si="17"/>
        <v>0</v>
      </c>
      <c r="BD9" s="23">
        <f t="shared" si="17"/>
        <v>0</v>
      </c>
      <c r="BE9" s="23">
        <f t="shared" si="17"/>
        <v>0</v>
      </c>
      <c r="BF9" s="23">
        <f t="shared" si="17"/>
        <v>0</v>
      </c>
      <c r="BG9" s="23">
        <f t="shared" si="17"/>
        <v>0</v>
      </c>
      <c r="BH9" s="35">
        <f t="shared" si="17"/>
        <v>3.8461538461538463</v>
      </c>
      <c r="BI9" s="23">
        <f t="shared" si="17"/>
        <v>0</v>
      </c>
      <c r="BJ9" s="23">
        <f t="shared" si="17"/>
        <v>0</v>
      </c>
      <c r="BK9" s="23">
        <f t="shared" si="17"/>
        <v>46.153846153846153</v>
      </c>
      <c r="BL9" s="23">
        <f t="shared" si="17"/>
        <v>30.76923076923077</v>
      </c>
      <c r="BM9" s="23">
        <f t="shared" si="17"/>
        <v>0</v>
      </c>
      <c r="BN9" s="23">
        <f t="shared" si="17"/>
        <v>0</v>
      </c>
      <c r="BO9" s="23">
        <f t="shared" si="17"/>
        <v>0</v>
      </c>
      <c r="BP9" s="23">
        <f t="shared" si="17"/>
        <v>0</v>
      </c>
      <c r="BQ9" s="24">
        <f t="shared" si="17"/>
        <v>0</v>
      </c>
      <c r="BR9" s="24">
        <f t="shared" si="17"/>
        <v>0</v>
      </c>
      <c r="BS9" s="24">
        <f t="shared" si="17"/>
        <v>0</v>
      </c>
      <c r="BT9" s="24">
        <f t="shared" si="17"/>
        <v>3.8461538461538463</v>
      </c>
      <c r="BV9" s="1">
        <v>0.25</v>
      </c>
      <c r="BW9" s="31">
        <f t="shared" ref="BW9:CB9" si="18">AW5+AW6+AW7+AW8+AW9</f>
        <v>0</v>
      </c>
      <c r="BX9" s="23">
        <f t="shared" si="18"/>
        <v>0</v>
      </c>
      <c r="BY9" s="24">
        <f t="shared" si="18"/>
        <v>7.6923076923076925</v>
      </c>
      <c r="BZ9" s="23">
        <f t="shared" si="18"/>
        <v>0</v>
      </c>
      <c r="CA9" s="23">
        <f t="shared" si="18"/>
        <v>0</v>
      </c>
      <c r="CB9" s="23">
        <f t="shared" si="18"/>
        <v>0</v>
      </c>
      <c r="CC9" s="25">
        <f t="shared" ref="CC9:CT9" si="19">BC5+BC6+BC7+BC8+BC9</f>
        <v>0</v>
      </c>
      <c r="CD9" s="23">
        <f t="shared" si="19"/>
        <v>0</v>
      </c>
      <c r="CE9" s="23">
        <f t="shared" si="19"/>
        <v>0</v>
      </c>
      <c r="CF9" s="23">
        <f t="shared" si="19"/>
        <v>0</v>
      </c>
      <c r="CG9" s="23">
        <f t="shared" si="19"/>
        <v>0</v>
      </c>
      <c r="CH9" s="35">
        <f t="shared" si="19"/>
        <v>88.461538461538453</v>
      </c>
      <c r="CI9" s="23">
        <f t="shared" si="19"/>
        <v>0</v>
      </c>
      <c r="CJ9" s="23">
        <f t="shared" si="19"/>
        <v>0</v>
      </c>
      <c r="CK9" s="23">
        <f t="shared" si="19"/>
        <v>46.153846153846153</v>
      </c>
      <c r="CL9" s="23">
        <f t="shared" si="19"/>
        <v>34.615384615384613</v>
      </c>
      <c r="CM9" s="23">
        <f t="shared" si="19"/>
        <v>0</v>
      </c>
      <c r="CN9" s="23">
        <f t="shared" si="19"/>
        <v>0</v>
      </c>
      <c r="CO9" s="23">
        <f t="shared" si="19"/>
        <v>0</v>
      </c>
      <c r="CP9" s="23">
        <f t="shared" si="19"/>
        <v>0</v>
      </c>
      <c r="CQ9" s="24">
        <f t="shared" si="19"/>
        <v>0</v>
      </c>
      <c r="CR9" s="24">
        <f t="shared" si="19"/>
        <v>0</v>
      </c>
      <c r="CS9" s="24">
        <f t="shared" si="19"/>
        <v>100</v>
      </c>
      <c r="CT9" s="24">
        <f t="shared" si="19"/>
        <v>100</v>
      </c>
      <c r="CU9" s="28"/>
      <c r="CV9" s="28"/>
      <c r="CW9" s="22"/>
      <c r="CX9" s="22"/>
      <c r="CY9" s="22"/>
      <c r="CZ9" s="22"/>
      <c r="DA9" s="22"/>
      <c r="DB9" s="22"/>
      <c r="DC9" s="22"/>
      <c r="DD9" s="22"/>
      <c r="DE9" s="22"/>
      <c r="DF9" s="22"/>
      <c r="DG9" s="22"/>
      <c r="DH9" s="22"/>
      <c r="DI9" s="22"/>
      <c r="DJ9" s="22"/>
      <c r="DK9" s="22"/>
      <c r="DL9" s="22"/>
      <c r="DM9" s="22"/>
      <c r="DN9" s="22"/>
      <c r="DO9" s="22"/>
      <c r="DP9" s="22"/>
      <c r="DQ9" s="22"/>
      <c r="DR9" s="22"/>
      <c r="DS9" s="22"/>
      <c r="DT9" s="22"/>
      <c r="DU9" s="9"/>
    </row>
    <row r="10" spans="1:126" s="1" customFormat="1" x14ac:dyDescent="0.25">
      <c r="B10" s="1" t="s">
        <v>9</v>
      </c>
      <c r="C10" s="35">
        <v>0</v>
      </c>
      <c r="D10" s="35">
        <v>0</v>
      </c>
      <c r="E10" s="35">
        <v>0</v>
      </c>
      <c r="F10" s="35">
        <v>0</v>
      </c>
      <c r="G10" s="35">
        <v>0</v>
      </c>
      <c r="H10" s="35">
        <v>0</v>
      </c>
      <c r="I10" s="35">
        <v>0</v>
      </c>
      <c r="J10" s="35">
        <v>0</v>
      </c>
      <c r="K10" s="35">
        <v>0</v>
      </c>
      <c r="L10" s="35">
        <v>0</v>
      </c>
      <c r="M10" s="35">
        <v>0</v>
      </c>
      <c r="N10" s="35">
        <v>0</v>
      </c>
      <c r="O10" s="35">
        <v>26</v>
      </c>
      <c r="P10" s="35">
        <v>0</v>
      </c>
      <c r="Q10" s="35">
        <v>0</v>
      </c>
      <c r="R10" s="35">
        <v>0</v>
      </c>
      <c r="S10" s="1">
        <v>26</v>
      </c>
      <c r="V10" s="1">
        <v>0.5</v>
      </c>
      <c r="W10" s="8">
        <f>H5</f>
        <v>0</v>
      </c>
      <c r="X10" s="1">
        <f>H6</f>
        <v>0</v>
      </c>
      <c r="Y10" s="2">
        <f>H7</f>
        <v>11</v>
      </c>
      <c r="Z10" s="1">
        <f>H8</f>
        <v>0</v>
      </c>
      <c r="AA10" s="1">
        <f>H9</f>
        <v>0</v>
      </c>
      <c r="AB10" s="1">
        <f>H10</f>
        <v>0</v>
      </c>
      <c r="AC10" s="4">
        <f>H11</f>
        <v>2</v>
      </c>
      <c r="AD10" s="1">
        <f>H12</f>
        <v>0</v>
      </c>
      <c r="AE10" s="1">
        <f>H13</f>
        <v>0</v>
      </c>
      <c r="AF10" s="1">
        <f>H14</f>
        <v>0</v>
      </c>
      <c r="AG10" s="1">
        <f>H15</f>
        <v>0</v>
      </c>
      <c r="AH10" s="35">
        <f>H16</f>
        <v>0</v>
      </c>
      <c r="AI10" s="1">
        <f>H17</f>
        <v>4</v>
      </c>
      <c r="AJ10" s="1">
        <f>H18</f>
        <v>3</v>
      </c>
      <c r="AK10" s="1">
        <f>H19</f>
        <v>4</v>
      </c>
      <c r="AL10" s="1">
        <f>H20</f>
        <v>1</v>
      </c>
      <c r="AM10" s="1">
        <f>H21</f>
        <v>0</v>
      </c>
      <c r="AN10" s="1">
        <f>H22</f>
        <v>0</v>
      </c>
      <c r="AO10" s="1">
        <f>H23</f>
        <v>1</v>
      </c>
      <c r="AP10" s="1">
        <f>H24</f>
        <v>0</v>
      </c>
      <c r="AQ10" s="2">
        <f>H25</f>
        <v>0</v>
      </c>
      <c r="AR10" s="2">
        <f>H26</f>
        <v>1</v>
      </c>
      <c r="AS10" s="2">
        <f>H27</f>
        <v>0</v>
      </c>
      <c r="AT10" s="3">
        <f>H28</f>
        <v>0</v>
      </c>
      <c r="AU10" s="5"/>
      <c r="AV10" s="1">
        <v>0.5</v>
      </c>
      <c r="AW10" s="31">
        <f t="shared" ref="AW10:BT10" si="20">PRODUCT(W10*100*1/W21)</f>
        <v>0</v>
      </c>
      <c r="AX10" s="23">
        <f t="shared" si="20"/>
        <v>0</v>
      </c>
      <c r="AY10" s="24">
        <f t="shared" si="20"/>
        <v>42.307692307692307</v>
      </c>
      <c r="AZ10" s="23">
        <f t="shared" si="20"/>
        <v>0</v>
      </c>
      <c r="BA10" s="23">
        <f t="shared" si="20"/>
        <v>0</v>
      </c>
      <c r="BB10" s="23">
        <f t="shared" si="20"/>
        <v>0</v>
      </c>
      <c r="BC10" s="25">
        <f t="shared" si="20"/>
        <v>7.6923076923076925</v>
      </c>
      <c r="BD10" s="23">
        <f t="shared" si="20"/>
        <v>0</v>
      </c>
      <c r="BE10" s="23">
        <f t="shared" si="20"/>
        <v>0</v>
      </c>
      <c r="BF10" s="23">
        <f t="shared" si="20"/>
        <v>0</v>
      </c>
      <c r="BG10" s="23">
        <f t="shared" si="20"/>
        <v>0</v>
      </c>
      <c r="BH10" s="35">
        <f t="shared" si="20"/>
        <v>0</v>
      </c>
      <c r="BI10" s="23">
        <f t="shared" si="20"/>
        <v>15.384615384615385</v>
      </c>
      <c r="BJ10" s="23">
        <f t="shared" si="20"/>
        <v>11.538461538461538</v>
      </c>
      <c r="BK10" s="23">
        <f t="shared" si="20"/>
        <v>15.384615384615385</v>
      </c>
      <c r="BL10" s="23">
        <f t="shared" si="20"/>
        <v>3.8461538461538463</v>
      </c>
      <c r="BM10" s="23">
        <f t="shared" si="20"/>
        <v>0</v>
      </c>
      <c r="BN10" s="23">
        <f t="shared" si="20"/>
        <v>0</v>
      </c>
      <c r="BO10" s="23">
        <f t="shared" si="20"/>
        <v>3.8461538461538463</v>
      </c>
      <c r="BP10" s="23">
        <f t="shared" si="20"/>
        <v>0</v>
      </c>
      <c r="BQ10" s="24">
        <f t="shared" si="20"/>
        <v>0</v>
      </c>
      <c r="BR10" s="24">
        <f t="shared" si="20"/>
        <v>3.8461538461538463</v>
      </c>
      <c r="BS10" s="24">
        <f t="shared" si="20"/>
        <v>0</v>
      </c>
      <c r="BT10" s="26">
        <f t="shared" si="20"/>
        <v>0</v>
      </c>
      <c r="BV10" s="1">
        <v>0.5</v>
      </c>
      <c r="BW10" s="31">
        <f t="shared" ref="BW10:CB10" si="21">AW5+AW6+AW7+AW8+AW9+AW10</f>
        <v>0</v>
      </c>
      <c r="BX10" s="23">
        <f t="shared" si="21"/>
        <v>0</v>
      </c>
      <c r="BY10" s="24">
        <f t="shared" si="21"/>
        <v>50</v>
      </c>
      <c r="BZ10" s="23">
        <f t="shared" si="21"/>
        <v>0</v>
      </c>
      <c r="CA10" s="23">
        <f t="shared" si="21"/>
        <v>0</v>
      </c>
      <c r="CB10" s="23">
        <f t="shared" si="21"/>
        <v>0</v>
      </c>
      <c r="CC10" s="25">
        <f t="shared" ref="CC10:CT10" si="22">BC5+BC6+BC7+BC8+BC9+BC10</f>
        <v>7.6923076923076925</v>
      </c>
      <c r="CD10" s="23">
        <f t="shared" si="22"/>
        <v>0</v>
      </c>
      <c r="CE10" s="23">
        <f t="shared" si="22"/>
        <v>0</v>
      </c>
      <c r="CF10" s="23">
        <f t="shared" si="22"/>
        <v>0</v>
      </c>
      <c r="CG10" s="23">
        <f t="shared" si="22"/>
        <v>0</v>
      </c>
      <c r="CH10" s="35">
        <f t="shared" si="22"/>
        <v>88.461538461538453</v>
      </c>
      <c r="CI10" s="23">
        <f t="shared" si="22"/>
        <v>15.384615384615385</v>
      </c>
      <c r="CJ10" s="23">
        <f t="shared" si="22"/>
        <v>11.538461538461538</v>
      </c>
      <c r="CK10" s="23">
        <f t="shared" si="22"/>
        <v>61.53846153846154</v>
      </c>
      <c r="CL10" s="23">
        <f t="shared" si="22"/>
        <v>38.46153846153846</v>
      </c>
      <c r="CM10" s="23">
        <f t="shared" si="22"/>
        <v>0</v>
      </c>
      <c r="CN10" s="23">
        <f t="shared" si="22"/>
        <v>0</v>
      </c>
      <c r="CO10" s="23">
        <f t="shared" si="22"/>
        <v>3.8461538461538463</v>
      </c>
      <c r="CP10" s="23">
        <f t="shared" si="22"/>
        <v>0</v>
      </c>
      <c r="CQ10" s="24">
        <f t="shared" si="22"/>
        <v>0</v>
      </c>
      <c r="CR10" s="24">
        <f t="shared" si="22"/>
        <v>3.8461538461538463</v>
      </c>
      <c r="CS10" s="24">
        <f t="shared" si="22"/>
        <v>100</v>
      </c>
      <c r="CT10" s="26">
        <f t="shared" si="22"/>
        <v>100</v>
      </c>
      <c r="CU10" s="28"/>
      <c r="CV10" s="28"/>
      <c r="CW10" s="9"/>
      <c r="CX10" s="9"/>
      <c r="CY10" s="9"/>
      <c r="CZ10" s="9"/>
      <c r="DA10" s="9"/>
      <c r="DB10" s="9"/>
      <c r="DC10" s="9"/>
      <c r="DD10" s="9"/>
      <c r="DE10" s="9"/>
      <c r="DF10" s="9"/>
      <c r="DG10" s="9"/>
      <c r="DH10" s="9"/>
      <c r="DI10" s="9"/>
      <c r="DJ10" s="9"/>
      <c r="DK10" s="9"/>
      <c r="DL10" s="9"/>
      <c r="DM10" s="9"/>
      <c r="DN10" s="9"/>
      <c r="DO10" s="9"/>
      <c r="DP10" s="9"/>
      <c r="DQ10" s="9"/>
      <c r="DR10" s="9"/>
      <c r="DS10" s="9"/>
      <c r="DT10" s="9"/>
      <c r="DU10" s="9"/>
    </row>
    <row r="11" spans="1:126" s="1" customFormat="1" x14ac:dyDescent="0.25">
      <c r="B11" s="1" t="s">
        <v>10</v>
      </c>
      <c r="C11" s="4">
        <v>0</v>
      </c>
      <c r="D11" s="4">
        <v>0</v>
      </c>
      <c r="E11" s="4">
        <v>0</v>
      </c>
      <c r="F11" s="4">
        <v>0</v>
      </c>
      <c r="G11" s="4">
        <v>0</v>
      </c>
      <c r="H11" s="4">
        <v>2</v>
      </c>
      <c r="I11" s="4">
        <v>18</v>
      </c>
      <c r="J11" s="4">
        <v>4</v>
      </c>
      <c r="K11" s="4">
        <v>1</v>
      </c>
      <c r="L11" s="3">
        <v>1</v>
      </c>
      <c r="M11" s="3">
        <v>0</v>
      </c>
      <c r="N11" s="3">
        <v>0</v>
      </c>
      <c r="O11" s="3">
        <v>0</v>
      </c>
      <c r="P11" s="3">
        <v>0</v>
      </c>
      <c r="Q11" s="3">
        <v>0</v>
      </c>
      <c r="R11" s="3">
        <v>0</v>
      </c>
      <c r="S11" s="1">
        <v>26</v>
      </c>
      <c r="V11" s="1">
        <v>1</v>
      </c>
      <c r="W11" s="8">
        <f>I5</f>
        <v>0</v>
      </c>
      <c r="X11" s="1">
        <f>I6</f>
        <v>0</v>
      </c>
      <c r="Y11" s="2">
        <f>I7</f>
        <v>11</v>
      </c>
      <c r="Z11" s="1">
        <f>I8</f>
        <v>0</v>
      </c>
      <c r="AA11" s="1">
        <f>I9</f>
        <v>0</v>
      </c>
      <c r="AB11" s="1">
        <f>I10</f>
        <v>0</v>
      </c>
      <c r="AC11" s="4">
        <f>I11</f>
        <v>18</v>
      </c>
      <c r="AD11" s="1">
        <f>I12</f>
        <v>2</v>
      </c>
      <c r="AE11" s="1">
        <f>I13</f>
        <v>0</v>
      </c>
      <c r="AF11" s="1">
        <f>I14</f>
        <v>0</v>
      </c>
      <c r="AG11" s="1">
        <f>I15</f>
        <v>0</v>
      </c>
      <c r="AH11" s="35">
        <f>I16</f>
        <v>0</v>
      </c>
      <c r="AI11" s="1">
        <f>I17</f>
        <v>10</v>
      </c>
      <c r="AJ11" s="1">
        <f>I18</f>
        <v>13</v>
      </c>
      <c r="AK11" s="1">
        <f>I19</f>
        <v>1</v>
      </c>
      <c r="AL11" s="1">
        <f>I20</f>
        <v>0</v>
      </c>
      <c r="AM11" s="1">
        <f>I21</f>
        <v>6</v>
      </c>
      <c r="AN11" s="1">
        <f>I22</f>
        <v>3</v>
      </c>
      <c r="AO11" s="1">
        <f>I23</f>
        <v>0</v>
      </c>
      <c r="AP11" s="1">
        <f>I24</f>
        <v>0</v>
      </c>
      <c r="AQ11" s="2">
        <f>I25</f>
        <v>13</v>
      </c>
      <c r="AR11" s="2">
        <f>I26</f>
        <v>22</v>
      </c>
      <c r="AS11" s="2">
        <f>I27</f>
        <v>0</v>
      </c>
      <c r="AT11" s="3">
        <f>I28</f>
        <v>0</v>
      </c>
      <c r="AU11" s="5"/>
      <c r="AV11" s="1">
        <v>1</v>
      </c>
      <c r="AW11" s="31">
        <f t="shared" ref="AW11:BT11" si="23">PRODUCT(W11*100*1/W21)</f>
        <v>0</v>
      </c>
      <c r="AX11" s="23">
        <f t="shared" si="23"/>
        <v>0</v>
      </c>
      <c r="AY11" s="24">
        <f t="shared" si="23"/>
        <v>42.307692307692307</v>
      </c>
      <c r="AZ11" s="23">
        <f t="shared" si="23"/>
        <v>0</v>
      </c>
      <c r="BA11" s="23">
        <f t="shared" si="23"/>
        <v>0</v>
      </c>
      <c r="BB11" s="23">
        <f t="shared" si="23"/>
        <v>0</v>
      </c>
      <c r="BC11" s="25">
        <f t="shared" si="23"/>
        <v>69.230769230769226</v>
      </c>
      <c r="BD11" s="23">
        <f t="shared" si="23"/>
        <v>7.6923076923076925</v>
      </c>
      <c r="BE11" s="23">
        <f t="shared" si="23"/>
        <v>0</v>
      </c>
      <c r="BF11" s="23">
        <f t="shared" si="23"/>
        <v>0</v>
      </c>
      <c r="BG11" s="23">
        <f t="shared" si="23"/>
        <v>0</v>
      </c>
      <c r="BH11" s="35">
        <f t="shared" si="23"/>
        <v>0</v>
      </c>
      <c r="BI11" s="23">
        <f t="shared" si="23"/>
        <v>38.46153846153846</v>
      </c>
      <c r="BJ11" s="23">
        <f t="shared" si="23"/>
        <v>50</v>
      </c>
      <c r="BK11" s="23">
        <f t="shared" si="23"/>
        <v>3.8461538461538463</v>
      </c>
      <c r="BL11" s="23">
        <f t="shared" si="23"/>
        <v>0</v>
      </c>
      <c r="BM11" s="23">
        <f t="shared" si="23"/>
        <v>23.076923076923077</v>
      </c>
      <c r="BN11" s="23">
        <f t="shared" si="23"/>
        <v>11.538461538461538</v>
      </c>
      <c r="BO11" s="23">
        <f t="shared" si="23"/>
        <v>0</v>
      </c>
      <c r="BP11" s="23">
        <f t="shared" si="23"/>
        <v>0</v>
      </c>
      <c r="BQ11" s="24">
        <f t="shared" si="23"/>
        <v>50</v>
      </c>
      <c r="BR11" s="24">
        <f t="shared" si="23"/>
        <v>84.615384615384613</v>
      </c>
      <c r="BS11" s="24">
        <f t="shared" si="23"/>
        <v>0</v>
      </c>
      <c r="BT11" s="26">
        <f t="shared" si="23"/>
        <v>0</v>
      </c>
      <c r="BV11" s="1">
        <v>1</v>
      </c>
      <c r="BW11" s="31">
        <f t="shared" ref="BW11:CB11" si="24">AW5+AW6+AW7+AW8+AW9+AW10+AW11</f>
        <v>0</v>
      </c>
      <c r="BX11" s="23">
        <f t="shared" si="24"/>
        <v>0</v>
      </c>
      <c r="BY11" s="24">
        <f t="shared" si="24"/>
        <v>92.307692307692307</v>
      </c>
      <c r="BZ11" s="23">
        <f t="shared" si="24"/>
        <v>0</v>
      </c>
      <c r="CA11" s="23">
        <f t="shared" si="24"/>
        <v>0</v>
      </c>
      <c r="CB11" s="23">
        <f t="shared" si="24"/>
        <v>0</v>
      </c>
      <c r="CC11" s="25">
        <f t="shared" ref="CC11:CT11" si="25">BC5+BC6+BC7+BC8+BC9+BC10+BC11</f>
        <v>76.92307692307692</v>
      </c>
      <c r="CD11" s="23">
        <f t="shared" si="25"/>
        <v>7.6923076923076925</v>
      </c>
      <c r="CE11" s="23">
        <f t="shared" si="25"/>
        <v>0</v>
      </c>
      <c r="CF11" s="23">
        <f t="shared" si="25"/>
        <v>0</v>
      </c>
      <c r="CG11" s="23">
        <f t="shared" si="25"/>
        <v>0</v>
      </c>
      <c r="CH11" s="35">
        <f t="shared" si="25"/>
        <v>88.461538461538453</v>
      </c>
      <c r="CI11" s="23">
        <f t="shared" si="25"/>
        <v>53.846153846153847</v>
      </c>
      <c r="CJ11" s="23">
        <f t="shared" si="25"/>
        <v>61.53846153846154</v>
      </c>
      <c r="CK11" s="23">
        <f t="shared" si="25"/>
        <v>65.384615384615387</v>
      </c>
      <c r="CL11" s="23">
        <f t="shared" si="25"/>
        <v>38.46153846153846</v>
      </c>
      <c r="CM11" s="23">
        <f t="shared" si="25"/>
        <v>23.076923076923077</v>
      </c>
      <c r="CN11" s="23">
        <f t="shared" si="25"/>
        <v>11.538461538461538</v>
      </c>
      <c r="CO11" s="23">
        <f t="shared" si="25"/>
        <v>3.8461538461538463</v>
      </c>
      <c r="CP11" s="23">
        <f t="shared" si="25"/>
        <v>0</v>
      </c>
      <c r="CQ11" s="24">
        <f t="shared" si="25"/>
        <v>50</v>
      </c>
      <c r="CR11" s="24">
        <f t="shared" si="25"/>
        <v>88.461538461538453</v>
      </c>
      <c r="CS11" s="24">
        <f t="shared" si="25"/>
        <v>100</v>
      </c>
      <c r="CT11" s="26">
        <f t="shared" si="25"/>
        <v>100</v>
      </c>
      <c r="CU11" s="28"/>
      <c r="CV11" s="28"/>
      <c r="CW11" s="9"/>
      <c r="CX11" s="9"/>
      <c r="CY11" s="9" t="str">
        <f>A3</f>
        <v>Enterococcus faecalis</v>
      </c>
      <c r="CZ11" s="9"/>
      <c r="DA11" s="9"/>
      <c r="DB11" s="9"/>
      <c r="DC11" s="9"/>
      <c r="DD11" s="9"/>
      <c r="DE11" s="9"/>
      <c r="DF11" s="9"/>
      <c r="DG11" s="9"/>
      <c r="DH11" s="9"/>
      <c r="DI11" s="9"/>
      <c r="DJ11" s="9"/>
      <c r="DK11" s="9"/>
      <c r="DL11" s="9"/>
      <c r="DM11" s="9"/>
      <c r="DN11" s="9"/>
      <c r="DO11" s="9"/>
      <c r="DP11" s="9"/>
      <c r="DQ11" s="9"/>
      <c r="DR11" s="9"/>
      <c r="DS11" s="9"/>
      <c r="DT11" s="9"/>
      <c r="DU11" s="9"/>
    </row>
    <row r="12" spans="1:126" s="1" customFormat="1" x14ac:dyDescent="0.25">
      <c r="B12" s="1" t="s">
        <v>11</v>
      </c>
      <c r="C12" s="35">
        <v>0</v>
      </c>
      <c r="D12" s="35">
        <v>0</v>
      </c>
      <c r="E12" s="35">
        <v>0</v>
      </c>
      <c r="F12" s="35">
        <v>0</v>
      </c>
      <c r="G12" s="35">
        <v>0</v>
      </c>
      <c r="H12" s="35">
        <v>0</v>
      </c>
      <c r="I12" s="35">
        <v>2</v>
      </c>
      <c r="J12" s="35">
        <v>10</v>
      </c>
      <c r="K12" s="35">
        <v>12</v>
      </c>
      <c r="L12" s="35">
        <v>2</v>
      </c>
      <c r="M12" s="35">
        <v>0</v>
      </c>
      <c r="N12" s="35">
        <v>0</v>
      </c>
      <c r="O12" s="35">
        <v>0</v>
      </c>
      <c r="P12" s="35">
        <v>0</v>
      </c>
      <c r="Q12" s="35">
        <v>0</v>
      </c>
      <c r="R12" s="35">
        <v>0</v>
      </c>
      <c r="S12" s="1">
        <v>26</v>
      </c>
      <c r="V12" s="1">
        <v>2</v>
      </c>
      <c r="W12" s="8">
        <f>J5</f>
        <v>19</v>
      </c>
      <c r="X12" s="1">
        <f>J6</f>
        <v>0</v>
      </c>
      <c r="Y12" s="2">
        <f>J7</f>
        <v>2</v>
      </c>
      <c r="Z12" s="1">
        <f>J8</f>
        <v>13</v>
      </c>
      <c r="AA12" s="1">
        <f>J9</f>
        <v>0</v>
      </c>
      <c r="AB12" s="1">
        <f>J10</f>
        <v>0</v>
      </c>
      <c r="AC12" s="4">
        <f>J11</f>
        <v>4</v>
      </c>
      <c r="AD12" s="1">
        <f>J12</f>
        <v>10</v>
      </c>
      <c r="AE12" s="1">
        <f>J13</f>
        <v>0</v>
      </c>
      <c r="AF12" s="1">
        <f>J14</f>
        <v>0</v>
      </c>
      <c r="AG12" s="1">
        <f>J15</f>
        <v>0</v>
      </c>
      <c r="AH12" s="35">
        <f>J16</f>
        <v>0</v>
      </c>
      <c r="AI12" s="1">
        <f>J17</f>
        <v>1</v>
      </c>
      <c r="AJ12" s="1">
        <f>J18</f>
        <v>1</v>
      </c>
      <c r="AK12" s="1">
        <f>J19</f>
        <v>0</v>
      </c>
      <c r="AL12" s="1">
        <f>J20</f>
        <v>0</v>
      </c>
      <c r="AM12" s="1">
        <f>J21</f>
        <v>7</v>
      </c>
      <c r="AN12" s="1">
        <f>J22</f>
        <v>16</v>
      </c>
      <c r="AO12" s="1">
        <f>J23</f>
        <v>2</v>
      </c>
      <c r="AP12" s="1">
        <f>J24</f>
        <v>0</v>
      </c>
      <c r="AQ12" s="2">
        <f>J25</f>
        <v>12</v>
      </c>
      <c r="AR12" s="2">
        <f>J26</f>
        <v>3</v>
      </c>
      <c r="AS12" s="2">
        <f>J27</f>
        <v>0</v>
      </c>
      <c r="AT12" s="3">
        <f>J28</f>
        <v>0</v>
      </c>
      <c r="AU12" s="5"/>
      <c r="AV12" s="1">
        <v>2</v>
      </c>
      <c r="AW12" s="31">
        <f t="shared" ref="AW12:BT12" si="26">PRODUCT(W12*100*1/W21)</f>
        <v>73.07692307692308</v>
      </c>
      <c r="AX12" s="23">
        <f t="shared" si="26"/>
        <v>0</v>
      </c>
      <c r="AY12" s="24">
        <f t="shared" si="26"/>
        <v>7.6923076923076925</v>
      </c>
      <c r="AZ12" s="23">
        <f t="shared" si="26"/>
        <v>50</v>
      </c>
      <c r="BA12" s="23">
        <f t="shared" si="26"/>
        <v>0</v>
      </c>
      <c r="BB12" s="23">
        <f t="shared" si="26"/>
        <v>0</v>
      </c>
      <c r="BC12" s="25">
        <f t="shared" si="26"/>
        <v>15.384615384615385</v>
      </c>
      <c r="BD12" s="23">
        <f t="shared" si="26"/>
        <v>38.46153846153846</v>
      </c>
      <c r="BE12" s="23">
        <f t="shared" si="26"/>
        <v>0</v>
      </c>
      <c r="BF12" s="23">
        <f t="shared" si="26"/>
        <v>0</v>
      </c>
      <c r="BG12" s="23">
        <f t="shared" si="26"/>
        <v>0</v>
      </c>
      <c r="BH12" s="35">
        <f t="shared" si="26"/>
        <v>0</v>
      </c>
      <c r="BI12" s="23">
        <f t="shared" si="26"/>
        <v>3.8461538461538463</v>
      </c>
      <c r="BJ12" s="23">
        <f t="shared" si="26"/>
        <v>3.8461538461538463</v>
      </c>
      <c r="BK12" s="23">
        <f t="shared" si="26"/>
        <v>0</v>
      </c>
      <c r="BL12" s="23">
        <f t="shared" si="26"/>
        <v>0</v>
      </c>
      <c r="BM12" s="23">
        <f t="shared" si="26"/>
        <v>26.923076923076923</v>
      </c>
      <c r="BN12" s="23">
        <f t="shared" si="26"/>
        <v>61.53846153846154</v>
      </c>
      <c r="BO12" s="23">
        <f t="shared" si="26"/>
        <v>7.6923076923076925</v>
      </c>
      <c r="BP12" s="23">
        <f t="shared" si="26"/>
        <v>0</v>
      </c>
      <c r="BQ12" s="24">
        <f t="shared" si="26"/>
        <v>46.153846153846153</v>
      </c>
      <c r="BR12" s="24">
        <f t="shared" si="26"/>
        <v>11.538461538461538</v>
      </c>
      <c r="BS12" s="24">
        <f t="shared" si="26"/>
        <v>0</v>
      </c>
      <c r="BT12" s="26">
        <f t="shared" si="26"/>
        <v>0</v>
      </c>
      <c r="BV12" s="1">
        <v>2</v>
      </c>
      <c r="BW12" s="31">
        <f t="shared" ref="BW12:CB12" si="27">AW5+AW6+AW7+AW8+AW9+AW10+AW11+AW12</f>
        <v>73.07692307692308</v>
      </c>
      <c r="BX12" s="23">
        <f t="shared" si="27"/>
        <v>0</v>
      </c>
      <c r="BY12" s="24">
        <f t="shared" si="27"/>
        <v>100</v>
      </c>
      <c r="BZ12" s="23">
        <f t="shared" si="27"/>
        <v>50</v>
      </c>
      <c r="CA12" s="23">
        <f t="shared" si="27"/>
        <v>0</v>
      </c>
      <c r="CB12" s="23">
        <f t="shared" si="27"/>
        <v>0</v>
      </c>
      <c r="CC12" s="25">
        <f t="shared" ref="CC12:CT12" si="28">BC5+BC6+BC7+BC8+BC9+BC10+BC11+BC12</f>
        <v>92.307692307692307</v>
      </c>
      <c r="CD12" s="23">
        <f t="shared" si="28"/>
        <v>46.153846153846153</v>
      </c>
      <c r="CE12" s="23">
        <f t="shared" si="28"/>
        <v>0</v>
      </c>
      <c r="CF12" s="23">
        <f t="shared" si="28"/>
        <v>0</v>
      </c>
      <c r="CG12" s="23">
        <f t="shared" si="28"/>
        <v>0</v>
      </c>
      <c r="CH12" s="35">
        <f t="shared" si="28"/>
        <v>88.461538461538453</v>
      </c>
      <c r="CI12" s="23">
        <f t="shared" si="28"/>
        <v>57.692307692307693</v>
      </c>
      <c r="CJ12" s="23">
        <f t="shared" si="28"/>
        <v>65.384615384615387</v>
      </c>
      <c r="CK12" s="23">
        <f t="shared" si="28"/>
        <v>65.384615384615387</v>
      </c>
      <c r="CL12" s="23">
        <f t="shared" si="28"/>
        <v>38.46153846153846</v>
      </c>
      <c r="CM12" s="23">
        <f t="shared" si="28"/>
        <v>50</v>
      </c>
      <c r="CN12" s="23">
        <f t="shared" si="28"/>
        <v>73.07692307692308</v>
      </c>
      <c r="CO12" s="23">
        <f t="shared" si="28"/>
        <v>11.538461538461538</v>
      </c>
      <c r="CP12" s="23">
        <f t="shared" si="28"/>
        <v>0</v>
      </c>
      <c r="CQ12" s="24">
        <f t="shared" si="28"/>
        <v>96.15384615384616</v>
      </c>
      <c r="CR12" s="24">
        <f t="shared" si="28"/>
        <v>99.999999999999986</v>
      </c>
      <c r="CS12" s="24">
        <f t="shared" si="28"/>
        <v>100</v>
      </c>
      <c r="CT12" s="26">
        <f t="shared" si="28"/>
        <v>100</v>
      </c>
      <c r="CU12" s="28"/>
      <c r="CV12" s="28"/>
      <c r="CW12" s="9"/>
      <c r="CX12" s="9"/>
      <c r="CY12" s="9"/>
      <c r="CZ12" s="9"/>
      <c r="DA12" s="9"/>
      <c r="DB12" s="9"/>
      <c r="DC12" s="9"/>
      <c r="DD12" s="9"/>
      <c r="DE12" s="9"/>
      <c r="DF12" s="9"/>
      <c r="DG12" s="9"/>
      <c r="DH12" s="9"/>
      <c r="DI12" s="9"/>
      <c r="DJ12" s="9"/>
      <c r="DK12" s="9"/>
      <c r="DL12" s="9"/>
      <c r="DM12" s="9"/>
      <c r="DN12" s="9"/>
      <c r="DO12" s="9"/>
      <c r="DP12" s="9"/>
      <c r="DQ12" s="9"/>
      <c r="DR12" s="9"/>
      <c r="DS12" s="9"/>
      <c r="DT12" s="9"/>
      <c r="DU12" s="9"/>
    </row>
    <row r="13" spans="1:126" s="1" customFormat="1" x14ac:dyDescent="0.25">
      <c r="B13" s="1" t="s">
        <v>13</v>
      </c>
      <c r="C13" s="35">
        <v>0</v>
      </c>
      <c r="D13" s="35">
        <v>0</v>
      </c>
      <c r="E13" s="35">
        <v>0</v>
      </c>
      <c r="F13" s="35">
        <v>0</v>
      </c>
      <c r="G13" s="35">
        <v>0</v>
      </c>
      <c r="H13" s="35">
        <v>0</v>
      </c>
      <c r="I13" s="35">
        <v>0</v>
      </c>
      <c r="J13" s="35">
        <v>0</v>
      </c>
      <c r="K13" s="35">
        <v>0</v>
      </c>
      <c r="L13" s="35">
        <v>0</v>
      </c>
      <c r="M13" s="35">
        <v>0</v>
      </c>
      <c r="N13" s="35">
        <v>1</v>
      </c>
      <c r="O13" s="35">
        <v>8</v>
      </c>
      <c r="P13" s="35">
        <v>17</v>
      </c>
      <c r="Q13" s="35">
        <v>0</v>
      </c>
      <c r="R13" s="35">
        <v>0</v>
      </c>
      <c r="S13" s="1">
        <v>26</v>
      </c>
      <c r="V13" s="1">
        <v>4</v>
      </c>
      <c r="W13" s="8">
        <f>K5</f>
        <v>6</v>
      </c>
      <c r="X13" s="1">
        <f>K6</f>
        <v>0</v>
      </c>
      <c r="Y13" s="2">
        <f>K7</f>
        <v>0</v>
      </c>
      <c r="Z13" s="1">
        <f>K8</f>
        <v>11</v>
      </c>
      <c r="AA13" s="1">
        <f>K9</f>
        <v>0</v>
      </c>
      <c r="AB13" s="1">
        <f>K10</f>
        <v>0</v>
      </c>
      <c r="AC13" s="4">
        <f>K11</f>
        <v>1</v>
      </c>
      <c r="AD13" s="1">
        <f>K12</f>
        <v>12</v>
      </c>
      <c r="AE13" s="1">
        <f>K13</f>
        <v>0</v>
      </c>
      <c r="AF13" s="1">
        <f>K14</f>
        <v>7</v>
      </c>
      <c r="AG13" s="1">
        <f>K15</f>
        <v>0</v>
      </c>
      <c r="AH13" s="35">
        <f>K16</f>
        <v>0</v>
      </c>
      <c r="AI13" s="1">
        <f>K17</f>
        <v>2</v>
      </c>
      <c r="AJ13" s="1">
        <f>K18</f>
        <v>0</v>
      </c>
      <c r="AK13" s="1">
        <f>K19</f>
        <v>2</v>
      </c>
      <c r="AL13" s="1">
        <f>K20</f>
        <v>3</v>
      </c>
      <c r="AM13" s="1">
        <f>K21</f>
        <v>7</v>
      </c>
      <c r="AN13" s="1">
        <f>K22</f>
        <v>6</v>
      </c>
      <c r="AO13" s="1">
        <f>K23</f>
        <v>5</v>
      </c>
      <c r="AP13" s="1">
        <f>K24</f>
        <v>0</v>
      </c>
      <c r="AQ13" s="2">
        <f>K25</f>
        <v>1</v>
      </c>
      <c r="AR13" s="2">
        <f>K26</f>
        <v>0</v>
      </c>
      <c r="AS13" s="3">
        <f>K27</f>
        <v>0</v>
      </c>
      <c r="AT13" s="3">
        <f>K28</f>
        <v>0</v>
      </c>
      <c r="AU13" s="5"/>
      <c r="AV13" s="1">
        <v>4</v>
      </c>
      <c r="AW13" s="31">
        <f t="shared" ref="AW13:BT13" si="29">PRODUCT(W13*100*1/W21)</f>
        <v>23.076923076923077</v>
      </c>
      <c r="AX13" s="23">
        <f t="shared" si="29"/>
        <v>0</v>
      </c>
      <c r="AY13" s="24">
        <f t="shared" si="29"/>
        <v>0</v>
      </c>
      <c r="AZ13" s="23">
        <f t="shared" si="29"/>
        <v>42.307692307692307</v>
      </c>
      <c r="BA13" s="23">
        <f t="shared" si="29"/>
        <v>0</v>
      </c>
      <c r="BB13" s="23">
        <f t="shared" si="29"/>
        <v>0</v>
      </c>
      <c r="BC13" s="25">
        <f t="shared" si="29"/>
        <v>3.8461538461538463</v>
      </c>
      <c r="BD13" s="23">
        <f t="shared" si="29"/>
        <v>46.153846153846153</v>
      </c>
      <c r="BE13" s="23">
        <f t="shared" si="29"/>
        <v>0</v>
      </c>
      <c r="BF13" s="23">
        <f t="shared" si="29"/>
        <v>26.923076923076923</v>
      </c>
      <c r="BG13" s="23">
        <f t="shared" si="29"/>
        <v>0</v>
      </c>
      <c r="BH13" s="35">
        <f t="shared" si="29"/>
        <v>0</v>
      </c>
      <c r="BI13" s="23">
        <f t="shared" si="29"/>
        <v>7.6923076923076925</v>
      </c>
      <c r="BJ13" s="23">
        <f t="shared" si="29"/>
        <v>0</v>
      </c>
      <c r="BK13" s="23">
        <f t="shared" si="29"/>
        <v>7.6923076923076925</v>
      </c>
      <c r="BL13" s="23">
        <f t="shared" si="29"/>
        <v>11.538461538461538</v>
      </c>
      <c r="BM13" s="23">
        <f t="shared" si="29"/>
        <v>26.923076923076923</v>
      </c>
      <c r="BN13" s="23">
        <f t="shared" si="29"/>
        <v>23.076923076923077</v>
      </c>
      <c r="BO13" s="23">
        <f t="shared" si="29"/>
        <v>19.23076923076923</v>
      </c>
      <c r="BP13" s="23">
        <f t="shared" si="29"/>
        <v>0</v>
      </c>
      <c r="BQ13" s="24">
        <f t="shared" si="29"/>
        <v>3.8461538461538463</v>
      </c>
      <c r="BR13" s="24">
        <f t="shared" si="29"/>
        <v>0</v>
      </c>
      <c r="BS13" s="26">
        <f t="shared" si="29"/>
        <v>0</v>
      </c>
      <c r="BT13" s="26">
        <f t="shared" si="29"/>
        <v>0</v>
      </c>
      <c r="BV13" s="1">
        <v>4</v>
      </c>
      <c r="BW13" s="31">
        <f t="shared" ref="BW13:CB13" si="30">AW5+AW6+AW7+AW8+AW9+AW10+AW11+AW12+AW13</f>
        <v>96.15384615384616</v>
      </c>
      <c r="BX13" s="23">
        <f t="shared" si="30"/>
        <v>0</v>
      </c>
      <c r="BY13" s="24">
        <f t="shared" si="30"/>
        <v>100</v>
      </c>
      <c r="BZ13" s="23">
        <f t="shared" si="30"/>
        <v>92.307692307692307</v>
      </c>
      <c r="CA13" s="23">
        <f t="shared" si="30"/>
        <v>0</v>
      </c>
      <c r="CB13" s="23">
        <f t="shared" si="30"/>
        <v>0</v>
      </c>
      <c r="CC13" s="25">
        <f t="shared" ref="CC13:CT13" si="31">BC5+BC6+BC7+BC8+BC9+BC10+BC11+BC12+BC13</f>
        <v>96.153846153846146</v>
      </c>
      <c r="CD13" s="23">
        <f t="shared" si="31"/>
        <v>92.307692307692307</v>
      </c>
      <c r="CE13" s="23">
        <f t="shared" si="31"/>
        <v>0</v>
      </c>
      <c r="CF13" s="23">
        <f t="shared" si="31"/>
        <v>26.923076923076923</v>
      </c>
      <c r="CG13" s="23">
        <f t="shared" si="31"/>
        <v>0</v>
      </c>
      <c r="CH13" s="35">
        <f t="shared" si="31"/>
        <v>88.461538461538453</v>
      </c>
      <c r="CI13" s="23">
        <f t="shared" si="31"/>
        <v>65.384615384615387</v>
      </c>
      <c r="CJ13" s="23">
        <f t="shared" si="31"/>
        <v>65.384615384615387</v>
      </c>
      <c r="CK13" s="23">
        <f t="shared" si="31"/>
        <v>73.07692307692308</v>
      </c>
      <c r="CL13" s="23">
        <f t="shared" si="31"/>
        <v>50</v>
      </c>
      <c r="CM13" s="23">
        <f t="shared" si="31"/>
        <v>76.92307692307692</v>
      </c>
      <c r="CN13" s="23">
        <f t="shared" si="31"/>
        <v>96.15384615384616</v>
      </c>
      <c r="CO13" s="23">
        <f t="shared" si="31"/>
        <v>30.769230769230766</v>
      </c>
      <c r="CP13" s="23">
        <f t="shared" si="31"/>
        <v>0</v>
      </c>
      <c r="CQ13" s="24">
        <f t="shared" si="31"/>
        <v>100</v>
      </c>
      <c r="CR13" s="24">
        <f t="shared" si="31"/>
        <v>99.999999999999986</v>
      </c>
      <c r="CS13" s="26">
        <f t="shared" si="31"/>
        <v>100</v>
      </c>
      <c r="CT13" s="26">
        <f t="shared" si="31"/>
        <v>100</v>
      </c>
      <c r="CU13" s="29"/>
      <c r="CV13" s="29"/>
      <c r="CW13" s="9"/>
      <c r="CX13" s="9"/>
      <c r="CY13" s="9"/>
      <c r="CZ13" s="9"/>
      <c r="DA13" s="9"/>
      <c r="DB13" s="9"/>
      <c r="DC13" s="9"/>
      <c r="DD13" s="9"/>
      <c r="DE13" s="9"/>
      <c r="DF13" s="9"/>
      <c r="DG13" s="9"/>
      <c r="DH13" s="9"/>
      <c r="DI13" s="9"/>
      <c r="DJ13" s="9"/>
      <c r="DK13" s="9"/>
      <c r="DL13" s="9"/>
      <c r="DM13" s="9"/>
      <c r="DN13" s="9"/>
      <c r="DO13" s="9"/>
      <c r="DP13" s="9"/>
      <c r="DQ13" s="9"/>
      <c r="DR13" s="9"/>
      <c r="DS13" s="9"/>
      <c r="DT13" s="9"/>
      <c r="DU13" s="9"/>
    </row>
    <row r="14" spans="1:126" s="1" customFormat="1" x14ac:dyDescent="0.25">
      <c r="B14" s="1" t="s">
        <v>14</v>
      </c>
      <c r="C14" s="35">
        <v>0</v>
      </c>
      <c r="D14" s="35">
        <v>0</v>
      </c>
      <c r="E14" s="35">
        <v>0</v>
      </c>
      <c r="F14" s="35">
        <v>0</v>
      </c>
      <c r="G14" s="35">
        <v>0</v>
      </c>
      <c r="H14" s="35">
        <v>0</v>
      </c>
      <c r="I14" s="35">
        <v>0</v>
      </c>
      <c r="J14" s="35">
        <v>0</v>
      </c>
      <c r="K14" s="35">
        <v>7</v>
      </c>
      <c r="L14" s="35">
        <v>10</v>
      </c>
      <c r="M14" s="35">
        <v>9</v>
      </c>
      <c r="N14" s="35">
        <v>0</v>
      </c>
      <c r="O14" s="35">
        <v>0</v>
      </c>
      <c r="P14" s="35">
        <v>0</v>
      </c>
      <c r="Q14" s="35">
        <v>0</v>
      </c>
      <c r="R14" s="35">
        <v>0</v>
      </c>
      <c r="S14" s="1">
        <v>26</v>
      </c>
      <c r="V14" s="1">
        <v>8</v>
      </c>
      <c r="W14" s="8">
        <f>L5</f>
        <v>1</v>
      </c>
      <c r="X14" s="1">
        <f>L6</f>
        <v>0</v>
      </c>
      <c r="Y14" s="4">
        <f>L7</f>
        <v>0</v>
      </c>
      <c r="Z14" s="1">
        <f>L8</f>
        <v>1</v>
      </c>
      <c r="AA14" s="1">
        <f>L9</f>
        <v>0</v>
      </c>
      <c r="AB14" s="1">
        <f>L10</f>
        <v>0</v>
      </c>
      <c r="AC14" s="3">
        <f>L11</f>
        <v>1</v>
      </c>
      <c r="AD14" s="1">
        <f>L12</f>
        <v>2</v>
      </c>
      <c r="AE14" s="1">
        <f>L13</f>
        <v>0</v>
      </c>
      <c r="AF14" s="1">
        <f>L14</f>
        <v>10</v>
      </c>
      <c r="AG14" s="1">
        <f>L15</f>
        <v>0</v>
      </c>
      <c r="AH14" s="35">
        <f>L16</f>
        <v>0</v>
      </c>
      <c r="AI14" s="1">
        <f>L17</f>
        <v>9</v>
      </c>
      <c r="AJ14" s="1">
        <f>L18</f>
        <v>1</v>
      </c>
      <c r="AK14" s="1">
        <f>L19</f>
        <v>7</v>
      </c>
      <c r="AL14" s="1">
        <f>L20</f>
        <v>11</v>
      </c>
      <c r="AM14" s="1">
        <f>L21</f>
        <v>6</v>
      </c>
      <c r="AN14" s="1">
        <f>L22</f>
        <v>1</v>
      </c>
      <c r="AO14" s="1">
        <f>L23</f>
        <v>5</v>
      </c>
      <c r="AP14" s="1">
        <f>L24</f>
        <v>26</v>
      </c>
      <c r="AQ14" s="3">
        <f>L25</f>
        <v>0</v>
      </c>
      <c r="AR14" s="3">
        <f>L26</f>
        <v>0</v>
      </c>
      <c r="AS14" s="3">
        <f>L27</f>
        <v>0</v>
      </c>
      <c r="AT14" s="3">
        <f>L28</f>
        <v>0</v>
      </c>
      <c r="AU14" s="7"/>
      <c r="AV14" s="1">
        <v>8</v>
      </c>
      <c r="AW14" s="31">
        <f t="shared" ref="AW14:BT14" si="32">PRODUCT(W14*100*1/W21)</f>
        <v>3.8461538461538463</v>
      </c>
      <c r="AX14" s="23">
        <f t="shared" si="32"/>
        <v>0</v>
      </c>
      <c r="AY14" s="25">
        <f t="shared" si="32"/>
        <v>0</v>
      </c>
      <c r="AZ14" s="23">
        <f t="shared" si="32"/>
        <v>3.8461538461538463</v>
      </c>
      <c r="BA14" s="23">
        <f t="shared" si="32"/>
        <v>0</v>
      </c>
      <c r="BB14" s="23">
        <f t="shared" si="32"/>
        <v>0</v>
      </c>
      <c r="BC14" s="26">
        <f t="shared" si="32"/>
        <v>3.8461538461538463</v>
      </c>
      <c r="BD14" s="23">
        <f t="shared" si="32"/>
        <v>7.6923076923076925</v>
      </c>
      <c r="BE14" s="23">
        <f t="shared" si="32"/>
        <v>0</v>
      </c>
      <c r="BF14" s="23">
        <f t="shared" si="32"/>
        <v>38.46153846153846</v>
      </c>
      <c r="BG14" s="23">
        <f t="shared" si="32"/>
        <v>0</v>
      </c>
      <c r="BH14" s="35">
        <f t="shared" si="32"/>
        <v>0</v>
      </c>
      <c r="BI14" s="23">
        <f t="shared" si="32"/>
        <v>34.615384615384613</v>
      </c>
      <c r="BJ14" s="23">
        <f t="shared" si="32"/>
        <v>3.8461538461538463</v>
      </c>
      <c r="BK14" s="23">
        <f t="shared" si="32"/>
        <v>26.923076923076923</v>
      </c>
      <c r="BL14" s="23">
        <f t="shared" si="32"/>
        <v>42.307692307692307</v>
      </c>
      <c r="BM14" s="23">
        <f t="shared" si="32"/>
        <v>23.076923076923077</v>
      </c>
      <c r="BN14" s="23">
        <f t="shared" si="32"/>
        <v>3.8461538461538463</v>
      </c>
      <c r="BO14" s="23">
        <f t="shared" si="32"/>
        <v>19.23076923076923</v>
      </c>
      <c r="BP14" s="23">
        <f t="shared" si="32"/>
        <v>100</v>
      </c>
      <c r="BQ14" s="26">
        <f t="shared" si="32"/>
        <v>0</v>
      </c>
      <c r="BR14" s="26">
        <f t="shared" si="32"/>
        <v>0</v>
      </c>
      <c r="BS14" s="26">
        <f t="shared" si="32"/>
        <v>0</v>
      </c>
      <c r="BT14" s="26">
        <f t="shared" si="32"/>
        <v>0</v>
      </c>
      <c r="BV14" s="1">
        <v>8</v>
      </c>
      <c r="BW14" s="31">
        <f t="shared" ref="BW14:CB14" si="33">AW5+AW6+AW7+AW8+AW9+AW10+AW11+AW12+AW13+AW14</f>
        <v>100</v>
      </c>
      <c r="BX14" s="23">
        <f t="shared" si="33"/>
        <v>0</v>
      </c>
      <c r="BY14" s="25">
        <f t="shared" si="33"/>
        <v>100</v>
      </c>
      <c r="BZ14" s="23">
        <f t="shared" si="33"/>
        <v>96.153846153846146</v>
      </c>
      <c r="CA14" s="23">
        <f t="shared" si="33"/>
        <v>0</v>
      </c>
      <c r="CB14" s="23">
        <f t="shared" si="33"/>
        <v>0</v>
      </c>
      <c r="CC14" s="26">
        <f t="shared" ref="CC14:CT14" si="34">BC5+BC6+BC7+BC8+BC9+BC10+BC11+BC12+BC13+BC14</f>
        <v>99.999999999999986</v>
      </c>
      <c r="CD14" s="23">
        <f t="shared" si="34"/>
        <v>100</v>
      </c>
      <c r="CE14" s="23">
        <f t="shared" si="34"/>
        <v>0</v>
      </c>
      <c r="CF14" s="23">
        <f t="shared" si="34"/>
        <v>65.384615384615387</v>
      </c>
      <c r="CG14" s="23">
        <f t="shared" si="34"/>
        <v>0</v>
      </c>
      <c r="CH14" s="35">
        <f t="shared" si="34"/>
        <v>88.461538461538453</v>
      </c>
      <c r="CI14" s="23">
        <f t="shared" si="34"/>
        <v>100</v>
      </c>
      <c r="CJ14" s="23">
        <f t="shared" si="34"/>
        <v>69.230769230769226</v>
      </c>
      <c r="CK14" s="23">
        <f t="shared" si="34"/>
        <v>100</v>
      </c>
      <c r="CL14" s="23">
        <f t="shared" si="34"/>
        <v>92.307692307692307</v>
      </c>
      <c r="CM14" s="23">
        <f t="shared" si="34"/>
        <v>100</v>
      </c>
      <c r="CN14" s="23">
        <f t="shared" si="34"/>
        <v>100</v>
      </c>
      <c r="CO14" s="23">
        <f t="shared" si="34"/>
        <v>50</v>
      </c>
      <c r="CP14" s="23">
        <f t="shared" si="34"/>
        <v>100</v>
      </c>
      <c r="CQ14" s="26">
        <f t="shared" si="34"/>
        <v>100</v>
      </c>
      <c r="CR14" s="26">
        <f t="shared" si="34"/>
        <v>99.999999999999986</v>
      </c>
      <c r="CS14" s="26">
        <f t="shared" si="34"/>
        <v>100</v>
      </c>
      <c r="CT14" s="26">
        <f t="shared" si="34"/>
        <v>100</v>
      </c>
      <c r="CU14" s="29"/>
      <c r="CV14" s="29"/>
      <c r="CW14" s="9"/>
      <c r="CX14" s="9"/>
      <c r="CY14" s="9"/>
      <c r="CZ14" s="9"/>
      <c r="DA14" s="9"/>
      <c r="DB14" s="9"/>
      <c r="DC14" s="9"/>
      <c r="DD14" s="9"/>
      <c r="DE14" s="9"/>
      <c r="DF14" s="9"/>
      <c r="DG14" s="9"/>
      <c r="DH14" s="9"/>
      <c r="DI14" s="9"/>
      <c r="DJ14" s="9"/>
      <c r="DK14" s="9"/>
      <c r="DL14" s="9"/>
      <c r="DM14" s="9"/>
      <c r="DN14" s="9"/>
      <c r="DO14" s="9"/>
      <c r="DP14" s="9"/>
      <c r="DQ14" s="9"/>
      <c r="DR14" s="9"/>
      <c r="DS14" s="9"/>
      <c r="DT14" s="9"/>
      <c r="DU14" s="9"/>
    </row>
    <row r="15" spans="1:126" s="1" customFormat="1" x14ac:dyDescent="0.25">
      <c r="B15" s="1" t="s">
        <v>16</v>
      </c>
      <c r="C15" s="35">
        <v>0</v>
      </c>
      <c r="D15" s="35">
        <v>0</v>
      </c>
      <c r="E15" s="35">
        <v>0</v>
      </c>
      <c r="F15" s="35">
        <v>0</v>
      </c>
      <c r="G15" s="35">
        <v>0</v>
      </c>
      <c r="H15" s="35">
        <v>0</v>
      </c>
      <c r="I15" s="35">
        <v>0</v>
      </c>
      <c r="J15" s="35">
        <v>0</v>
      </c>
      <c r="K15" s="35">
        <v>0</v>
      </c>
      <c r="L15" s="35">
        <v>0</v>
      </c>
      <c r="M15" s="35">
        <v>1</v>
      </c>
      <c r="N15" s="35">
        <v>20</v>
      </c>
      <c r="O15" s="35">
        <v>4</v>
      </c>
      <c r="P15" s="35">
        <v>1</v>
      </c>
      <c r="Q15" s="35">
        <v>0</v>
      </c>
      <c r="R15" s="35">
        <v>0</v>
      </c>
      <c r="S15" s="1">
        <v>26</v>
      </c>
      <c r="V15" s="1">
        <v>16</v>
      </c>
      <c r="W15" s="8">
        <f>M5</f>
        <v>0</v>
      </c>
      <c r="X15" s="1">
        <f>M6</f>
        <v>26</v>
      </c>
      <c r="Y15" s="3">
        <f>M7</f>
        <v>0</v>
      </c>
      <c r="Z15" s="1">
        <f>M8</f>
        <v>1</v>
      </c>
      <c r="AA15" s="1">
        <f>M9</f>
        <v>26</v>
      </c>
      <c r="AB15" s="1">
        <f>M10</f>
        <v>0</v>
      </c>
      <c r="AC15" s="3">
        <f>M11</f>
        <v>0</v>
      </c>
      <c r="AD15" s="1">
        <f>M12</f>
        <v>0</v>
      </c>
      <c r="AE15" s="1">
        <f>M13</f>
        <v>0</v>
      </c>
      <c r="AF15" s="1">
        <f>M14</f>
        <v>9</v>
      </c>
      <c r="AG15" s="1">
        <f>M15</f>
        <v>1</v>
      </c>
      <c r="AH15" s="35">
        <f>M16</f>
        <v>2</v>
      </c>
      <c r="AI15" s="1">
        <f>M17</f>
        <v>0</v>
      </c>
      <c r="AJ15" s="1">
        <f>M18</f>
        <v>8</v>
      </c>
      <c r="AK15" s="1">
        <f>M19</f>
        <v>0</v>
      </c>
      <c r="AL15" s="1">
        <f>M20</f>
        <v>2</v>
      </c>
      <c r="AM15" s="1">
        <f>M21</f>
        <v>0</v>
      </c>
      <c r="AN15" s="1">
        <f>M22</f>
        <v>0</v>
      </c>
      <c r="AO15" s="1">
        <f>M23</f>
        <v>3</v>
      </c>
      <c r="AP15" s="1">
        <f>M24</f>
        <v>0</v>
      </c>
      <c r="AQ15" s="3">
        <f>M25</f>
        <v>0</v>
      </c>
      <c r="AR15" s="3">
        <f>M26</f>
        <v>0</v>
      </c>
      <c r="AS15" s="3">
        <f>M27</f>
        <v>0</v>
      </c>
      <c r="AT15" s="3">
        <f>M28</f>
        <v>0</v>
      </c>
      <c r="AU15" s="7"/>
      <c r="AV15" s="1">
        <v>16</v>
      </c>
      <c r="AW15" s="31">
        <f t="shared" ref="AW15:BT15" si="35">PRODUCT(W15*100*1/W21)</f>
        <v>0</v>
      </c>
      <c r="AX15" s="23">
        <f t="shared" si="35"/>
        <v>100</v>
      </c>
      <c r="AY15" s="26">
        <f t="shared" si="35"/>
        <v>0</v>
      </c>
      <c r="AZ15" s="23">
        <f t="shared" si="35"/>
        <v>3.8461538461538463</v>
      </c>
      <c r="BA15" s="23">
        <f t="shared" si="35"/>
        <v>100</v>
      </c>
      <c r="BB15" s="23">
        <f t="shared" si="35"/>
        <v>0</v>
      </c>
      <c r="BC15" s="26">
        <f t="shared" si="35"/>
        <v>0</v>
      </c>
      <c r="BD15" s="23">
        <f t="shared" si="35"/>
        <v>0</v>
      </c>
      <c r="BE15" s="23">
        <f t="shared" si="35"/>
        <v>0</v>
      </c>
      <c r="BF15" s="23">
        <f t="shared" si="35"/>
        <v>34.615384615384613</v>
      </c>
      <c r="BG15" s="23">
        <f t="shared" si="35"/>
        <v>3.8461538461538463</v>
      </c>
      <c r="BH15" s="35">
        <f t="shared" si="35"/>
        <v>7.6923076923076925</v>
      </c>
      <c r="BI15" s="23">
        <f t="shared" si="35"/>
        <v>0</v>
      </c>
      <c r="BJ15" s="23">
        <f t="shared" si="35"/>
        <v>30.76923076923077</v>
      </c>
      <c r="BK15" s="23">
        <f t="shared" si="35"/>
        <v>0</v>
      </c>
      <c r="BL15" s="23">
        <f t="shared" si="35"/>
        <v>7.6923076923076925</v>
      </c>
      <c r="BM15" s="23">
        <f t="shared" si="35"/>
        <v>0</v>
      </c>
      <c r="BN15" s="23">
        <f t="shared" si="35"/>
        <v>0</v>
      </c>
      <c r="BO15" s="23">
        <f t="shared" si="35"/>
        <v>11.538461538461538</v>
      </c>
      <c r="BP15" s="23">
        <f t="shared" si="35"/>
        <v>0</v>
      </c>
      <c r="BQ15" s="26">
        <f t="shared" si="35"/>
        <v>0</v>
      </c>
      <c r="BR15" s="26">
        <f t="shared" si="35"/>
        <v>0</v>
      </c>
      <c r="BS15" s="26">
        <f t="shared" si="35"/>
        <v>0</v>
      </c>
      <c r="BT15" s="26">
        <f t="shared" si="35"/>
        <v>0</v>
      </c>
      <c r="BV15" s="1">
        <v>16</v>
      </c>
      <c r="BW15" s="31">
        <f t="shared" ref="BW15:CB15" si="36">AW5+AW6+AW7+AW8+AW9+AW10+AW11+AW12+AW13+AW14+AW15</f>
        <v>100</v>
      </c>
      <c r="BX15" s="23">
        <f t="shared" si="36"/>
        <v>100</v>
      </c>
      <c r="BY15" s="26">
        <f t="shared" si="36"/>
        <v>100</v>
      </c>
      <c r="BZ15" s="23">
        <f t="shared" si="36"/>
        <v>99.999999999999986</v>
      </c>
      <c r="CA15" s="23">
        <f t="shared" si="36"/>
        <v>100</v>
      </c>
      <c r="CB15" s="23">
        <f t="shared" si="36"/>
        <v>0</v>
      </c>
      <c r="CC15" s="26">
        <f t="shared" ref="CC15:CT15" si="37">BC5+BC6+BC7+BC8+BC9+BC10+BC11+BC12+BC13+BC14+BC15</f>
        <v>99.999999999999986</v>
      </c>
      <c r="CD15" s="23">
        <f t="shared" si="37"/>
        <v>100</v>
      </c>
      <c r="CE15" s="23">
        <f t="shared" si="37"/>
        <v>0</v>
      </c>
      <c r="CF15" s="23">
        <f t="shared" si="37"/>
        <v>100</v>
      </c>
      <c r="CG15" s="23">
        <f t="shared" si="37"/>
        <v>3.8461538461538463</v>
      </c>
      <c r="CH15" s="35">
        <f t="shared" si="37"/>
        <v>96.153846153846146</v>
      </c>
      <c r="CI15" s="23">
        <f t="shared" si="37"/>
        <v>100</v>
      </c>
      <c r="CJ15" s="23">
        <f t="shared" si="37"/>
        <v>100</v>
      </c>
      <c r="CK15" s="23">
        <f t="shared" si="37"/>
        <v>100</v>
      </c>
      <c r="CL15" s="23">
        <f t="shared" si="37"/>
        <v>100</v>
      </c>
      <c r="CM15" s="23">
        <f t="shared" si="37"/>
        <v>100</v>
      </c>
      <c r="CN15" s="23">
        <f t="shared" si="37"/>
        <v>100</v>
      </c>
      <c r="CO15" s="23">
        <f t="shared" si="37"/>
        <v>61.53846153846154</v>
      </c>
      <c r="CP15" s="23">
        <f t="shared" si="37"/>
        <v>100</v>
      </c>
      <c r="CQ15" s="26">
        <f t="shared" si="37"/>
        <v>100</v>
      </c>
      <c r="CR15" s="26">
        <f t="shared" si="37"/>
        <v>99.999999999999986</v>
      </c>
      <c r="CS15" s="26">
        <f t="shared" si="37"/>
        <v>100</v>
      </c>
      <c r="CT15" s="26">
        <f t="shared" si="37"/>
        <v>100</v>
      </c>
      <c r="CU15" s="29"/>
      <c r="CV15" s="29"/>
      <c r="CW15" s="9"/>
      <c r="CX15" s="9"/>
      <c r="CY15" s="9"/>
      <c r="CZ15" s="9"/>
      <c r="DA15" s="9"/>
      <c r="DB15" s="9"/>
      <c r="DC15" s="9"/>
      <c r="DD15" s="9"/>
      <c r="DE15" s="9"/>
      <c r="DF15" s="9"/>
      <c r="DG15" s="9"/>
      <c r="DH15" s="9"/>
      <c r="DI15" s="9"/>
      <c r="DJ15" s="9"/>
      <c r="DK15" s="9"/>
      <c r="DL15" s="9"/>
      <c r="DM15" s="9"/>
      <c r="DN15" s="9"/>
      <c r="DO15" s="9"/>
      <c r="DP15" s="9"/>
      <c r="DQ15" s="9"/>
      <c r="DR15" s="9"/>
      <c r="DS15" s="9"/>
      <c r="DT15" s="9"/>
      <c r="DU15" s="9"/>
    </row>
    <row r="16" spans="1:126" s="1" customFormat="1" x14ac:dyDescent="0.25">
      <c r="B16" s="1" t="s">
        <v>17</v>
      </c>
      <c r="C16" s="35">
        <v>0</v>
      </c>
      <c r="D16" s="35">
        <v>0</v>
      </c>
      <c r="E16" s="35">
        <v>22</v>
      </c>
      <c r="F16" s="35">
        <v>0</v>
      </c>
      <c r="G16" s="35">
        <v>1</v>
      </c>
      <c r="H16" s="35">
        <v>0</v>
      </c>
      <c r="I16" s="35">
        <v>0</v>
      </c>
      <c r="J16" s="35">
        <v>0</v>
      </c>
      <c r="K16" s="35">
        <v>0</v>
      </c>
      <c r="L16" s="35">
        <v>0</v>
      </c>
      <c r="M16" s="35">
        <v>2</v>
      </c>
      <c r="N16" s="35">
        <v>1</v>
      </c>
      <c r="O16" s="35">
        <v>0</v>
      </c>
      <c r="P16" s="35">
        <v>0</v>
      </c>
      <c r="Q16" s="35">
        <v>0</v>
      </c>
      <c r="R16" s="35">
        <v>0</v>
      </c>
      <c r="S16" s="1">
        <v>26</v>
      </c>
      <c r="V16" s="1">
        <v>32</v>
      </c>
      <c r="W16" s="8">
        <f>N5</f>
        <v>0</v>
      </c>
      <c r="X16" s="1">
        <f>N6</f>
        <v>0</v>
      </c>
      <c r="Y16" s="3">
        <f>N7</f>
        <v>0</v>
      </c>
      <c r="Z16" s="1">
        <f>N8</f>
        <v>0</v>
      </c>
      <c r="AA16" s="1">
        <f>N9</f>
        <v>0</v>
      </c>
      <c r="AB16" s="1">
        <f>N10</f>
        <v>0</v>
      </c>
      <c r="AC16" s="3">
        <f>N11</f>
        <v>0</v>
      </c>
      <c r="AD16" s="1">
        <f>N12</f>
        <v>0</v>
      </c>
      <c r="AE16" s="1">
        <f>N13</f>
        <v>1</v>
      </c>
      <c r="AF16" s="1">
        <f>N14</f>
        <v>0</v>
      </c>
      <c r="AG16" s="1">
        <f>N15</f>
        <v>20</v>
      </c>
      <c r="AH16" s="35">
        <f>N16</f>
        <v>1</v>
      </c>
      <c r="AI16" s="1">
        <f>N17</f>
        <v>0</v>
      </c>
      <c r="AJ16" s="1">
        <f>N18</f>
        <v>0</v>
      </c>
      <c r="AK16" s="1">
        <f>N19</f>
        <v>0</v>
      </c>
      <c r="AL16" s="1">
        <f>N20</f>
        <v>0</v>
      </c>
      <c r="AM16" s="1">
        <f>N21</f>
        <v>0</v>
      </c>
      <c r="AN16" s="1">
        <f>N22</f>
        <v>0</v>
      </c>
      <c r="AO16" s="1">
        <f>N23</f>
        <v>10</v>
      </c>
      <c r="AP16" s="1">
        <f>N24</f>
        <v>0</v>
      </c>
      <c r="AQ16" s="3">
        <f>N25</f>
        <v>0</v>
      </c>
      <c r="AR16" s="3">
        <f>N26</f>
        <v>0</v>
      </c>
      <c r="AS16" s="3">
        <f>N27</f>
        <v>0</v>
      </c>
      <c r="AT16" s="3">
        <f>N28</f>
        <v>0</v>
      </c>
      <c r="AU16" s="7"/>
      <c r="AV16" s="1">
        <v>32</v>
      </c>
      <c r="AW16" s="31">
        <f t="shared" ref="AW16:BT16" si="38">PRODUCT(W16*100*1/W21)</f>
        <v>0</v>
      </c>
      <c r="AX16" s="23">
        <f t="shared" si="38"/>
        <v>0</v>
      </c>
      <c r="AY16" s="26">
        <f t="shared" si="38"/>
        <v>0</v>
      </c>
      <c r="AZ16" s="23">
        <f t="shared" si="38"/>
        <v>0</v>
      </c>
      <c r="BA16" s="23">
        <f t="shared" si="38"/>
        <v>0</v>
      </c>
      <c r="BB16" s="23">
        <f t="shared" si="38"/>
        <v>0</v>
      </c>
      <c r="BC16" s="26">
        <f t="shared" si="38"/>
        <v>0</v>
      </c>
      <c r="BD16" s="23">
        <f t="shared" si="38"/>
        <v>0</v>
      </c>
      <c r="BE16" s="23">
        <f t="shared" si="38"/>
        <v>3.8461538461538463</v>
      </c>
      <c r="BF16" s="23">
        <f t="shared" si="38"/>
        <v>0</v>
      </c>
      <c r="BG16" s="23">
        <f t="shared" si="38"/>
        <v>76.92307692307692</v>
      </c>
      <c r="BH16" s="35">
        <f t="shared" si="38"/>
        <v>3.8461538461538463</v>
      </c>
      <c r="BI16" s="23">
        <f t="shared" si="38"/>
        <v>0</v>
      </c>
      <c r="BJ16" s="23">
        <f t="shared" si="38"/>
        <v>0</v>
      </c>
      <c r="BK16" s="23">
        <f t="shared" si="38"/>
        <v>0</v>
      </c>
      <c r="BL16" s="23">
        <f t="shared" si="38"/>
        <v>0</v>
      </c>
      <c r="BM16" s="23">
        <f t="shared" si="38"/>
        <v>0</v>
      </c>
      <c r="BN16" s="23">
        <f t="shared" si="38"/>
        <v>0</v>
      </c>
      <c r="BO16" s="23">
        <f t="shared" si="38"/>
        <v>38.46153846153846</v>
      </c>
      <c r="BP16" s="23">
        <f t="shared" si="38"/>
        <v>0</v>
      </c>
      <c r="BQ16" s="26">
        <f t="shared" si="38"/>
        <v>0</v>
      </c>
      <c r="BR16" s="26">
        <f t="shared" si="38"/>
        <v>0</v>
      </c>
      <c r="BS16" s="26">
        <f t="shared" si="38"/>
        <v>0</v>
      </c>
      <c r="BT16" s="26">
        <f t="shared" si="38"/>
        <v>0</v>
      </c>
      <c r="BV16" s="1">
        <v>32</v>
      </c>
      <c r="BW16" s="31">
        <f t="shared" ref="BW16:CB16" si="39">AW5+AW6+AW7+AW8+AW9+AW10+AW11+AW12+AW13+AW14+AW15+AW16</f>
        <v>100</v>
      </c>
      <c r="BX16" s="23">
        <f t="shared" si="39"/>
        <v>100</v>
      </c>
      <c r="BY16" s="26">
        <f t="shared" si="39"/>
        <v>100</v>
      </c>
      <c r="BZ16" s="23">
        <f t="shared" si="39"/>
        <v>99.999999999999986</v>
      </c>
      <c r="CA16" s="23">
        <f t="shared" si="39"/>
        <v>100</v>
      </c>
      <c r="CB16" s="23">
        <f t="shared" si="39"/>
        <v>0</v>
      </c>
      <c r="CC16" s="26">
        <f t="shared" ref="CC16:CT16" si="40">BC5+BC6+BC7+BC8+BC9+BC10+BC11+BC12+BC13+BC14+BC15+BC16</f>
        <v>99.999999999999986</v>
      </c>
      <c r="CD16" s="23">
        <f t="shared" si="40"/>
        <v>100</v>
      </c>
      <c r="CE16" s="23">
        <f t="shared" si="40"/>
        <v>3.8461538461538463</v>
      </c>
      <c r="CF16" s="23">
        <f t="shared" si="40"/>
        <v>100</v>
      </c>
      <c r="CG16" s="23">
        <f t="shared" si="40"/>
        <v>80.769230769230759</v>
      </c>
      <c r="CH16" s="35">
        <f t="shared" si="40"/>
        <v>99.999999999999986</v>
      </c>
      <c r="CI16" s="23">
        <f t="shared" si="40"/>
        <v>100</v>
      </c>
      <c r="CJ16" s="23">
        <f t="shared" si="40"/>
        <v>100</v>
      </c>
      <c r="CK16" s="23">
        <f t="shared" si="40"/>
        <v>100</v>
      </c>
      <c r="CL16" s="23">
        <f t="shared" si="40"/>
        <v>100</v>
      </c>
      <c r="CM16" s="23">
        <f t="shared" si="40"/>
        <v>100</v>
      </c>
      <c r="CN16" s="23">
        <f t="shared" si="40"/>
        <v>100</v>
      </c>
      <c r="CO16" s="23">
        <f t="shared" si="40"/>
        <v>100</v>
      </c>
      <c r="CP16" s="23">
        <f t="shared" si="40"/>
        <v>100</v>
      </c>
      <c r="CQ16" s="26">
        <f t="shared" si="40"/>
        <v>100</v>
      </c>
      <c r="CR16" s="26">
        <f t="shared" si="40"/>
        <v>99.999999999999986</v>
      </c>
      <c r="CS16" s="26">
        <f t="shared" si="40"/>
        <v>100</v>
      </c>
      <c r="CT16" s="26">
        <f t="shared" si="40"/>
        <v>100</v>
      </c>
      <c r="CU16" s="29"/>
      <c r="CV16" s="29"/>
      <c r="CW16" s="9"/>
      <c r="CX16" s="9"/>
      <c r="CY16" s="9"/>
      <c r="CZ16" s="9"/>
      <c r="DA16" s="9"/>
      <c r="DB16" s="9"/>
      <c r="DC16" s="9"/>
      <c r="DD16" s="9"/>
      <c r="DE16" s="9"/>
      <c r="DF16" s="9"/>
      <c r="DG16" s="9"/>
      <c r="DH16" s="9"/>
      <c r="DI16" s="9"/>
      <c r="DJ16" s="9"/>
      <c r="DK16" s="9"/>
      <c r="DL16" s="9"/>
      <c r="DM16" s="9"/>
      <c r="DN16" s="9"/>
      <c r="DO16" s="9"/>
      <c r="DP16" s="9"/>
      <c r="DQ16" s="9"/>
      <c r="DR16" s="9"/>
      <c r="DS16" s="9"/>
      <c r="DT16" s="9"/>
      <c r="DU16" s="9"/>
    </row>
    <row r="17" spans="2:126" s="1" customFormat="1" x14ac:dyDescent="0.25">
      <c r="B17" s="1" t="s">
        <v>18</v>
      </c>
      <c r="C17" s="35">
        <v>0</v>
      </c>
      <c r="D17" s="35">
        <v>0</v>
      </c>
      <c r="E17" s="35">
        <v>0</v>
      </c>
      <c r="F17" s="35">
        <v>0</v>
      </c>
      <c r="G17" s="35">
        <v>0</v>
      </c>
      <c r="H17" s="35">
        <v>4</v>
      </c>
      <c r="I17" s="35">
        <v>10</v>
      </c>
      <c r="J17" s="35">
        <v>1</v>
      </c>
      <c r="K17" s="35">
        <v>2</v>
      </c>
      <c r="L17" s="35">
        <v>9</v>
      </c>
      <c r="M17" s="35">
        <v>0</v>
      </c>
      <c r="N17" s="35">
        <v>0</v>
      </c>
      <c r="O17" s="35">
        <v>0</v>
      </c>
      <c r="P17" s="35">
        <v>0</v>
      </c>
      <c r="Q17" s="35">
        <v>0</v>
      </c>
      <c r="R17" s="35">
        <v>0</v>
      </c>
      <c r="S17" s="1">
        <v>26</v>
      </c>
      <c r="V17" s="1">
        <v>64</v>
      </c>
      <c r="W17" s="8">
        <f>O5</f>
        <v>0</v>
      </c>
      <c r="X17" s="1">
        <f>O6</f>
        <v>0</v>
      </c>
      <c r="Y17" s="3">
        <f>O7</f>
        <v>0</v>
      </c>
      <c r="Z17" s="1">
        <f>O8</f>
        <v>0</v>
      </c>
      <c r="AA17" s="1">
        <f>O9</f>
        <v>0</v>
      </c>
      <c r="AB17" s="1">
        <f>O10</f>
        <v>26</v>
      </c>
      <c r="AC17" s="3">
        <f>O11</f>
        <v>0</v>
      </c>
      <c r="AD17" s="1">
        <f>O12</f>
        <v>0</v>
      </c>
      <c r="AE17" s="1">
        <f>O13</f>
        <v>8</v>
      </c>
      <c r="AF17" s="1">
        <f>O14</f>
        <v>0</v>
      </c>
      <c r="AG17" s="1">
        <f>O15</f>
        <v>4</v>
      </c>
      <c r="AH17" s="35">
        <f>O16</f>
        <v>0</v>
      </c>
      <c r="AI17" s="1">
        <f>O17</f>
        <v>0</v>
      </c>
      <c r="AJ17" s="1">
        <f>O18</f>
        <v>0</v>
      </c>
      <c r="AK17" s="1">
        <f>O19</f>
        <v>0</v>
      </c>
      <c r="AL17" s="1">
        <f>O20</f>
        <v>0</v>
      </c>
      <c r="AM17" s="1">
        <f>O21</f>
        <v>0</v>
      </c>
      <c r="AN17" s="1">
        <f>O22</f>
        <v>0</v>
      </c>
      <c r="AO17" s="1">
        <f>O23</f>
        <v>0</v>
      </c>
      <c r="AP17" s="1">
        <f>O24</f>
        <v>0</v>
      </c>
      <c r="AQ17" s="3">
        <f>O25</f>
        <v>0</v>
      </c>
      <c r="AR17" s="3">
        <f>O26</f>
        <v>0</v>
      </c>
      <c r="AS17" s="3">
        <f>O27</f>
        <v>0</v>
      </c>
      <c r="AT17" s="3">
        <f>O28</f>
        <v>0</v>
      </c>
      <c r="AU17" s="7"/>
      <c r="AV17" s="1">
        <v>64</v>
      </c>
      <c r="AW17" s="31">
        <f t="shared" ref="AW17:BT17" si="41">PRODUCT(W17*100*1/W21)</f>
        <v>0</v>
      </c>
      <c r="AX17" s="23">
        <f t="shared" si="41"/>
        <v>0</v>
      </c>
      <c r="AY17" s="26">
        <f t="shared" si="41"/>
        <v>0</v>
      </c>
      <c r="AZ17" s="23">
        <f t="shared" si="41"/>
        <v>0</v>
      </c>
      <c r="BA17" s="23">
        <f t="shared" si="41"/>
        <v>0</v>
      </c>
      <c r="BB17" s="23">
        <f t="shared" si="41"/>
        <v>100</v>
      </c>
      <c r="BC17" s="26">
        <f t="shared" si="41"/>
        <v>0</v>
      </c>
      <c r="BD17" s="23">
        <f t="shared" si="41"/>
        <v>0</v>
      </c>
      <c r="BE17" s="23">
        <f t="shared" si="41"/>
        <v>30.76923076923077</v>
      </c>
      <c r="BF17" s="23">
        <f t="shared" si="41"/>
        <v>0</v>
      </c>
      <c r="BG17" s="23">
        <f t="shared" si="41"/>
        <v>15.384615384615385</v>
      </c>
      <c r="BH17" s="35">
        <f t="shared" si="41"/>
        <v>0</v>
      </c>
      <c r="BI17" s="23">
        <f t="shared" si="41"/>
        <v>0</v>
      </c>
      <c r="BJ17" s="23">
        <f t="shared" si="41"/>
        <v>0</v>
      </c>
      <c r="BK17" s="23">
        <f t="shared" si="41"/>
        <v>0</v>
      </c>
      <c r="BL17" s="23">
        <f t="shared" si="41"/>
        <v>0</v>
      </c>
      <c r="BM17" s="23">
        <f t="shared" si="41"/>
        <v>0</v>
      </c>
      <c r="BN17" s="23">
        <f t="shared" si="41"/>
        <v>0</v>
      </c>
      <c r="BO17" s="23">
        <f t="shared" si="41"/>
        <v>0</v>
      </c>
      <c r="BP17" s="23">
        <f t="shared" si="41"/>
        <v>0</v>
      </c>
      <c r="BQ17" s="26">
        <f t="shared" si="41"/>
        <v>0</v>
      </c>
      <c r="BR17" s="26">
        <f t="shared" si="41"/>
        <v>0</v>
      </c>
      <c r="BS17" s="26">
        <f t="shared" si="41"/>
        <v>0</v>
      </c>
      <c r="BT17" s="26">
        <f t="shared" si="41"/>
        <v>0</v>
      </c>
      <c r="BV17" s="1">
        <v>64</v>
      </c>
      <c r="BW17" s="31">
        <f t="shared" ref="BW17:CB17" si="42">AW5+AW6+AW7+AW8+AW9+AW10+AW11+AW12+AW13+AW14+AW15+AW16+AW17</f>
        <v>100</v>
      </c>
      <c r="BX17" s="23">
        <f t="shared" si="42"/>
        <v>100</v>
      </c>
      <c r="BY17" s="26">
        <f t="shared" si="42"/>
        <v>100</v>
      </c>
      <c r="BZ17" s="23">
        <f t="shared" si="42"/>
        <v>99.999999999999986</v>
      </c>
      <c r="CA17" s="23">
        <f t="shared" si="42"/>
        <v>100</v>
      </c>
      <c r="CB17" s="23">
        <f t="shared" si="42"/>
        <v>100</v>
      </c>
      <c r="CC17" s="26">
        <f t="shared" ref="CC17:CT17" si="43">BC5+BC6+BC7+BC8+BC9+BC10+BC11+BC12+BC13+BC14+BC15+BC16+BC17</f>
        <v>99.999999999999986</v>
      </c>
      <c r="CD17" s="23">
        <f t="shared" si="43"/>
        <v>100</v>
      </c>
      <c r="CE17" s="23">
        <f t="shared" si="43"/>
        <v>34.615384615384613</v>
      </c>
      <c r="CF17" s="23">
        <f t="shared" si="43"/>
        <v>100</v>
      </c>
      <c r="CG17" s="23">
        <f t="shared" si="43"/>
        <v>96.153846153846146</v>
      </c>
      <c r="CH17" s="35">
        <f t="shared" si="43"/>
        <v>99.999999999999986</v>
      </c>
      <c r="CI17" s="23">
        <f t="shared" si="43"/>
        <v>100</v>
      </c>
      <c r="CJ17" s="23">
        <f t="shared" si="43"/>
        <v>100</v>
      </c>
      <c r="CK17" s="23">
        <f t="shared" si="43"/>
        <v>100</v>
      </c>
      <c r="CL17" s="23">
        <f t="shared" si="43"/>
        <v>100</v>
      </c>
      <c r="CM17" s="23">
        <f t="shared" si="43"/>
        <v>100</v>
      </c>
      <c r="CN17" s="23">
        <f t="shared" si="43"/>
        <v>100</v>
      </c>
      <c r="CO17" s="23">
        <f t="shared" si="43"/>
        <v>100</v>
      </c>
      <c r="CP17" s="23">
        <f t="shared" si="43"/>
        <v>100</v>
      </c>
      <c r="CQ17" s="26">
        <f t="shared" si="43"/>
        <v>100</v>
      </c>
      <c r="CR17" s="26">
        <f t="shared" si="43"/>
        <v>99.999999999999986</v>
      </c>
      <c r="CS17" s="26">
        <f t="shared" si="43"/>
        <v>100</v>
      </c>
      <c r="CT17" s="26">
        <f t="shared" si="43"/>
        <v>100</v>
      </c>
      <c r="CU17" s="29"/>
      <c r="CV17" s="29"/>
      <c r="CW17" s="9"/>
      <c r="CX17" s="9"/>
      <c r="CY17" s="9"/>
      <c r="CZ17" s="9"/>
      <c r="DA17" s="9"/>
      <c r="DB17" s="9"/>
      <c r="DC17" s="9"/>
      <c r="DD17" s="9"/>
      <c r="DE17" s="9"/>
      <c r="DF17" s="9"/>
      <c r="DG17" s="9"/>
      <c r="DH17" s="9"/>
      <c r="DI17" s="9"/>
      <c r="DJ17" s="9"/>
      <c r="DK17" s="9"/>
      <c r="DL17" s="9"/>
      <c r="DM17" s="9"/>
      <c r="DN17" s="9"/>
      <c r="DO17" s="9"/>
      <c r="DP17" s="9"/>
      <c r="DQ17" s="9"/>
      <c r="DR17" s="9"/>
      <c r="DS17" s="9"/>
      <c r="DT17" s="9"/>
      <c r="DU17" s="9"/>
    </row>
    <row r="18" spans="2:126" s="1" customFormat="1" x14ac:dyDescent="0.25">
      <c r="B18" s="1" t="s">
        <v>19</v>
      </c>
      <c r="C18" s="35">
        <v>0</v>
      </c>
      <c r="D18" s="35">
        <v>0</v>
      </c>
      <c r="E18" s="35">
        <v>0</v>
      </c>
      <c r="F18" s="35">
        <v>0</v>
      </c>
      <c r="G18" s="35">
        <v>0</v>
      </c>
      <c r="H18" s="35">
        <v>3</v>
      </c>
      <c r="I18" s="35">
        <v>13</v>
      </c>
      <c r="J18" s="35">
        <v>1</v>
      </c>
      <c r="K18" s="35">
        <v>0</v>
      </c>
      <c r="L18" s="35">
        <v>1</v>
      </c>
      <c r="M18" s="35">
        <v>8</v>
      </c>
      <c r="N18" s="35">
        <v>0</v>
      </c>
      <c r="O18" s="35">
        <v>0</v>
      </c>
      <c r="P18" s="35">
        <v>0</v>
      </c>
      <c r="Q18" s="35">
        <v>0</v>
      </c>
      <c r="R18" s="35">
        <v>0</v>
      </c>
      <c r="S18" s="1">
        <v>26</v>
      </c>
      <c r="V18" s="1">
        <v>128</v>
      </c>
      <c r="W18" s="8">
        <f>P5</f>
        <v>0</v>
      </c>
      <c r="X18" s="1">
        <f>P6</f>
        <v>0</v>
      </c>
      <c r="Y18" s="3">
        <f>P7</f>
        <v>0</v>
      </c>
      <c r="Z18" s="1">
        <f>P8</f>
        <v>0</v>
      </c>
      <c r="AA18" s="1">
        <f>P9</f>
        <v>0</v>
      </c>
      <c r="AB18" s="1">
        <f>P10</f>
        <v>0</v>
      </c>
      <c r="AC18" s="3">
        <f>P11</f>
        <v>0</v>
      </c>
      <c r="AD18" s="1">
        <f>P12</f>
        <v>0</v>
      </c>
      <c r="AE18" s="1">
        <f>P13</f>
        <v>17</v>
      </c>
      <c r="AF18" s="1">
        <f>P14</f>
        <v>0</v>
      </c>
      <c r="AG18" s="1">
        <f>P15</f>
        <v>1</v>
      </c>
      <c r="AH18" s="35">
        <f>P16</f>
        <v>0</v>
      </c>
      <c r="AI18" s="1">
        <f>P17</f>
        <v>0</v>
      </c>
      <c r="AJ18" s="1">
        <f>P18</f>
        <v>0</v>
      </c>
      <c r="AK18" s="1">
        <f>P19</f>
        <v>0</v>
      </c>
      <c r="AL18" s="1">
        <f>P20</f>
        <v>0</v>
      </c>
      <c r="AM18" s="1">
        <f>P21</f>
        <v>0</v>
      </c>
      <c r="AN18" s="1">
        <f>P22</f>
        <v>0</v>
      </c>
      <c r="AO18" s="1">
        <f>P23</f>
        <v>0</v>
      </c>
      <c r="AP18" s="1">
        <f>P24</f>
        <v>0</v>
      </c>
      <c r="AQ18" s="3">
        <f>P25</f>
        <v>0</v>
      </c>
      <c r="AR18" s="3">
        <f>P26</f>
        <v>0</v>
      </c>
      <c r="AS18" s="3">
        <f>P27</f>
        <v>0</v>
      </c>
      <c r="AT18" s="3">
        <f>P28</f>
        <v>0</v>
      </c>
      <c r="AU18" s="7"/>
      <c r="AV18" s="1">
        <v>128</v>
      </c>
      <c r="AW18" s="31">
        <f t="shared" ref="AW18:BT18" si="44">PRODUCT(W18*100*1/W21)</f>
        <v>0</v>
      </c>
      <c r="AX18" s="23">
        <f t="shared" si="44"/>
        <v>0</v>
      </c>
      <c r="AY18" s="26">
        <f t="shared" si="44"/>
        <v>0</v>
      </c>
      <c r="AZ18" s="23">
        <f t="shared" si="44"/>
        <v>0</v>
      </c>
      <c r="BA18" s="23">
        <f t="shared" si="44"/>
        <v>0</v>
      </c>
      <c r="BB18" s="23">
        <f t="shared" si="44"/>
        <v>0</v>
      </c>
      <c r="BC18" s="26">
        <f t="shared" si="44"/>
        <v>0</v>
      </c>
      <c r="BD18" s="23">
        <f t="shared" si="44"/>
        <v>0</v>
      </c>
      <c r="BE18" s="23">
        <f t="shared" si="44"/>
        <v>65.384615384615387</v>
      </c>
      <c r="BF18" s="23">
        <f t="shared" si="44"/>
        <v>0</v>
      </c>
      <c r="BG18" s="23">
        <f t="shared" si="44"/>
        <v>3.8461538461538463</v>
      </c>
      <c r="BH18" s="35">
        <f t="shared" si="44"/>
        <v>0</v>
      </c>
      <c r="BI18" s="23">
        <f t="shared" si="44"/>
        <v>0</v>
      </c>
      <c r="BJ18" s="23">
        <f t="shared" si="44"/>
        <v>0</v>
      </c>
      <c r="BK18" s="23">
        <f t="shared" si="44"/>
        <v>0</v>
      </c>
      <c r="BL18" s="23">
        <f t="shared" si="44"/>
        <v>0</v>
      </c>
      <c r="BM18" s="23">
        <f t="shared" si="44"/>
        <v>0</v>
      </c>
      <c r="BN18" s="23">
        <f t="shared" si="44"/>
        <v>0</v>
      </c>
      <c r="BO18" s="23">
        <f t="shared" si="44"/>
        <v>0</v>
      </c>
      <c r="BP18" s="23">
        <f t="shared" si="44"/>
        <v>0</v>
      </c>
      <c r="BQ18" s="26">
        <f t="shared" si="44"/>
        <v>0</v>
      </c>
      <c r="BR18" s="26">
        <f t="shared" si="44"/>
        <v>0</v>
      </c>
      <c r="BS18" s="26">
        <f t="shared" si="44"/>
        <v>0</v>
      </c>
      <c r="BT18" s="26">
        <f t="shared" si="44"/>
        <v>0</v>
      </c>
      <c r="BV18" s="1">
        <v>128</v>
      </c>
      <c r="BW18" s="31">
        <f t="shared" ref="BW18:CB18" si="45">AW5+AW6+AW7+AW8+AW9+AW10+AW11+AW12+AW13+AW14+AW15+AW16+AW17+AW18</f>
        <v>100</v>
      </c>
      <c r="BX18" s="23">
        <f t="shared" si="45"/>
        <v>100</v>
      </c>
      <c r="BY18" s="26">
        <f t="shared" si="45"/>
        <v>100</v>
      </c>
      <c r="BZ18" s="23">
        <f t="shared" si="45"/>
        <v>99.999999999999986</v>
      </c>
      <c r="CA18" s="23">
        <f t="shared" si="45"/>
        <v>100</v>
      </c>
      <c r="CB18" s="23">
        <f t="shared" si="45"/>
        <v>100</v>
      </c>
      <c r="CC18" s="26">
        <f t="shared" ref="CC18:CT18" si="46">BC5+BC6+BC7+BC8+BC9+BC10+BC11+BC12+BC13+BC14+BC15+BC16+BC17+BC18</f>
        <v>99.999999999999986</v>
      </c>
      <c r="CD18" s="23">
        <f t="shared" si="46"/>
        <v>100</v>
      </c>
      <c r="CE18" s="23">
        <f t="shared" si="46"/>
        <v>100</v>
      </c>
      <c r="CF18" s="23">
        <f t="shared" si="46"/>
        <v>100</v>
      </c>
      <c r="CG18" s="23">
        <f t="shared" si="46"/>
        <v>99.999999999999986</v>
      </c>
      <c r="CH18" s="35">
        <f t="shared" si="46"/>
        <v>99.999999999999986</v>
      </c>
      <c r="CI18" s="23">
        <f t="shared" si="46"/>
        <v>100</v>
      </c>
      <c r="CJ18" s="23">
        <f t="shared" si="46"/>
        <v>100</v>
      </c>
      <c r="CK18" s="23">
        <f t="shared" si="46"/>
        <v>100</v>
      </c>
      <c r="CL18" s="23">
        <f t="shared" si="46"/>
        <v>100</v>
      </c>
      <c r="CM18" s="23">
        <f t="shared" si="46"/>
        <v>100</v>
      </c>
      <c r="CN18" s="23">
        <f t="shared" si="46"/>
        <v>100</v>
      </c>
      <c r="CO18" s="23">
        <f t="shared" si="46"/>
        <v>100</v>
      </c>
      <c r="CP18" s="23">
        <f t="shared" si="46"/>
        <v>100</v>
      </c>
      <c r="CQ18" s="26">
        <f t="shared" si="46"/>
        <v>100</v>
      </c>
      <c r="CR18" s="26">
        <f t="shared" si="46"/>
        <v>99.999999999999986</v>
      </c>
      <c r="CS18" s="26">
        <f t="shared" si="46"/>
        <v>100</v>
      </c>
      <c r="CT18" s="26">
        <f t="shared" si="46"/>
        <v>100</v>
      </c>
      <c r="CU18" s="29"/>
      <c r="CV18" s="29"/>
      <c r="CW18" s="9"/>
      <c r="CX18" s="9"/>
      <c r="CY18" s="9"/>
      <c r="CZ18" s="9"/>
      <c r="DA18" s="9"/>
      <c r="DB18" s="9"/>
      <c r="DC18" s="9"/>
      <c r="DD18" s="9"/>
      <c r="DE18" s="9"/>
      <c r="DF18" s="9"/>
      <c r="DG18" s="9"/>
      <c r="DH18" s="9"/>
      <c r="DI18" s="9"/>
      <c r="DJ18" s="9"/>
      <c r="DK18" s="9"/>
      <c r="DL18" s="9"/>
      <c r="DM18" s="9"/>
      <c r="DN18" s="9"/>
      <c r="DO18" s="9"/>
      <c r="DP18" s="9"/>
      <c r="DQ18" s="9"/>
      <c r="DR18" s="9"/>
      <c r="DS18" s="9"/>
      <c r="DT18" s="9"/>
      <c r="DU18" s="9"/>
    </row>
    <row r="19" spans="2:126" s="1" customFormat="1" x14ac:dyDescent="0.25">
      <c r="B19" s="1" t="s">
        <v>20</v>
      </c>
      <c r="C19" s="35">
        <v>0</v>
      </c>
      <c r="D19" s="35">
        <v>0</v>
      </c>
      <c r="E19" s="35">
        <v>0</v>
      </c>
      <c r="F19" s="35">
        <v>0</v>
      </c>
      <c r="G19" s="35">
        <v>12</v>
      </c>
      <c r="H19" s="35">
        <v>4</v>
      </c>
      <c r="I19" s="35">
        <v>1</v>
      </c>
      <c r="J19" s="35">
        <v>0</v>
      </c>
      <c r="K19" s="35">
        <v>2</v>
      </c>
      <c r="L19" s="35">
        <v>7</v>
      </c>
      <c r="M19" s="35">
        <v>0</v>
      </c>
      <c r="N19" s="35">
        <v>0</v>
      </c>
      <c r="O19" s="35">
        <v>0</v>
      </c>
      <c r="P19" s="35">
        <v>0</v>
      </c>
      <c r="Q19" s="35">
        <v>0</v>
      </c>
      <c r="R19" s="35">
        <v>0</v>
      </c>
      <c r="S19" s="1">
        <v>26</v>
      </c>
      <c r="V19" s="1">
        <v>256</v>
      </c>
      <c r="W19" s="8">
        <f>Q5</f>
        <v>0</v>
      </c>
      <c r="X19" s="1">
        <f>Q6</f>
        <v>0</v>
      </c>
      <c r="Y19" s="3">
        <f>Q7</f>
        <v>0</v>
      </c>
      <c r="Z19" s="1">
        <f>Q8</f>
        <v>0</v>
      </c>
      <c r="AA19" s="1">
        <f>Q9</f>
        <v>0</v>
      </c>
      <c r="AB19" s="1">
        <f>Q10</f>
        <v>0</v>
      </c>
      <c r="AC19" s="3">
        <f>Q11</f>
        <v>0</v>
      </c>
      <c r="AD19" s="1">
        <f>Q12</f>
        <v>0</v>
      </c>
      <c r="AE19" s="1">
        <f>Q13</f>
        <v>0</v>
      </c>
      <c r="AF19" s="1">
        <f>Q14</f>
        <v>0</v>
      </c>
      <c r="AG19" s="1">
        <f>Q15</f>
        <v>0</v>
      </c>
      <c r="AH19" s="35">
        <f>Q16</f>
        <v>0</v>
      </c>
      <c r="AI19" s="1">
        <f>Q17</f>
        <v>0</v>
      </c>
      <c r="AJ19" s="1">
        <f>Q18</f>
        <v>0</v>
      </c>
      <c r="AK19" s="1">
        <f>Q19</f>
        <v>0</v>
      </c>
      <c r="AL19" s="1">
        <f>Q20</f>
        <v>0</v>
      </c>
      <c r="AM19" s="1">
        <f>Q21</f>
        <v>0</v>
      </c>
      <c r="AN19" s="1">
        <f>Q22</f>
        <v>0</v>
      </c>
      <c r="AO19" s="1">
        <f>Q23</f>
        <v>0</v>
      </c>
      <c r="AP19" s="1">
        <f>Q24</f>
        <v>0</v>
      </c>
      <c r="AQ19" s="3">
        <f>Q25</f>
        <v>0</v>
      </c>
      <c r="AR19" s="3">
        <f>Q26</f>
        <v>0</v>
      </c>
      <c r="AS19" s="3">
        <f>Q27</f>
        <v>0</v>
      </c>
      <c r="AT19" s="3">
        <f>Q28</f>
        <v>0</v>
      </c>
      <c r="AU19" s="7"/>
      <c r="AV19" s="1">
        <v>256</v>
      </c>
      <c r="AW19" s="31">
        <f t="shared" ref="AW19:BT19" si="47">PRODUCT(W19*100*1/W21)</f>
        <v>0</v>
      </c>
      <c r="AX19" s="23">
        <f t="shared" si="47"/>
        <v>0</v>
      </c>
      <c r="AY19" s="26">
        <f t="shared" si="47"/>
        <v>0</v>
      </c>
      <c r="AZ19" s="23">
        <f t="shared" si="47"/>
        <v>0</v>
      </c>
      <c r="BA19" s="23">
        <f t="shared" si="47"/>
        <v>0</v>
      </c>
      <c r="BB19" s="23">
        <f t="shared" si="47"/>
        <v>0</v>
      </c>
      <c r="BC19" s="26">
        <f t="shared" si="47"/>
        <v>0</v>
      </c>
      <c r="BD19" s="23">
        <f t="shared" si="47"/>
        <v>0</v>
      </c>
      <c r="BE19" s="23">
        <f t="shared" si="47"/>
        <v>0</v>
      </c>
      <c r="BF19" s="23">
        <f t="shared" si="47"/>
        <v>0</v>
      </c>
      <c r="BG19" s="23">
        <f t="shared" si="47"/>
        <v>0</v>
      </c>
      <c r="BH19" s="35">
        <f t="shared" si="47"/>
        <v>0</v>
      </c>
      <c r="BI19" s="23">
        <f t="shared" si="47"/>
        <v>0</v>
      </c>
      <c r="BJ19" s="23">
        <f t="shared" si="47"/>
        <v>0</v>
      </c>
      <c r="BK19" s="23">
        <f t="shared" si="47"/>
        <v>0</v>
      </c>
      <c r="BL19" s="23">
        <f t="shared" si="47"/>
        <v>0</v>
      </c>
      <c r="BM19" s="23">
        <f t="shared" si="47"/>
        <v>0</v>
      </c>
      <c r="BN19" s="23">
        <f t="shared" si="47"/>
        <v>0</v>
      </c>
      <c r="BO19" s="23">
        <f t="shared" si="47"/>
        <v>0</v>
      </c>
      <c r="BP19" s="23">
        <f t="shared" si="47"/>
        <v>0</v>
      </c>
      <c r="BQ19" s="26">
        <f t="shared" si="47"/>
        <v>0</v>
      </c>
      <c r="BR19" s="26">
        <f t="shared" si="47"/>
        <v>0</v>
      </c>
      <c r="BS19" s="26">
        <f t="shared" si="47"/>
        <v>0</v>
      </c>
      <c r="BT19" s="26">
        <f t="shared" si="47"/>
        <v>0</v>
      </c>
      <c r="BV19" s="1">
        <v>256</v>
      </c>
      <c r="BW19" s="31">
        <f t="shared" ref="BW19:CB19" si="48">AW5+AW6+AW7+AW8+AW9+AW10+AW11+AW12+AW13+AW14+AW15+AW16+AW17+AW18+AW19</f>
        <v>100</v>
      </c>
      <c r="BX19" s="23">
        <f t="shared" si="48"/>
        <v>100</v>
      </c>
      <c r="BY19" s="26">
        <f t="shared" si="48"/>
        <v>100</v>
      </c>
      <c r="BZ19" s="23">
        <f t="shared" si="48"/>
        <v>99.999999999999986</v>
      </c>
      <c r="CA19" s="23">
        <f t="shared" si="48"/>
        <v>100</v>
      </c>
      <c r="CB19" s="23">
        <f t="shared" si="48"/>
        <v>100</v>
      </c>
      <c r="CC19" s="26">
        <f t="shared" ref="CC19:CT19" si="49">BC5+BC6+BC7+BC8+BC9+BC10+BC11+BC12+BC13+BC14+BC15+BC16+BC17+BC18+BC19</f>
        <v>99.999999999999986</v>
      </c>
      <c r="CD19" s="23">
        <f t="shared" si="49"/>
        <v>100</v>
      </c>
      <c r="CE19" s="23">
        <f t="shared" si="49"/>
        <v>100</v>
      </c>
      <c r="CF19" s="23">
        <f t="shared" si="49"/>
        <v>100</v>
      </c>
      <c r="CG19" s="23">
        <f t="shared" si="49"/>
        <v>99.999999999999986</v>
      </c>
      <c r="CH19" s="35">
        <f t="shared" si="49"/>
        <v>99.999999999999986</v>
      </c>
      <c r="CI19" s="23">
        <f t="shared" si="49"/>
        <v>100</v>
      </c>
      <c r="CJ19" s="23">
        <f t="shared" si="49"/>
        <v>100</v>
      </c>
      <c r="CK19" s="23">
        <f t="shared" si="49"/>
        <v>100</v>
      </c>
      <c r="CL19" s="23">
        <f t="shared" si="49"/>
        <v>100</v>
      </c>
      <c r="CM19" s="23">
        <f t="shared" si="49"/>
        <v>100</v>
      </c>
      <c r="CN19" s="23">
        <f t="shared" si="49"/>
        <v>100</v>
      </c>
      <c r="CO19" s="23">
        <f t="shared" si="49"/>
        <v>100</v>
      </c>
      <c r="CP19" s="23">
        <f t="shared" si="49"/>
        <v>100</v>
      </c>
      <c r="CQ19" s="26">
        <f t="shared" si="49"/>
        <v>100</v>
      </c>
      <c r="CR19" s="26">
        <f t="shared" si="49"/>
        <v>99.999999999999986</v>
      </c>
      <c r="CS19" s="26">
        <f t="shared" si="49"/>
        <v>100</v>
      </c>
      <c r="CT19" s="26">
        <f t="shared" si="49"/>
        <v>100</v>
      </c>
      <c r="CU19" s="29"/>
      <c r="CV19" s="29"/>
      <c r="CW19" s="9"/>
      <c r="CX19" s="9"/>
      <c r="CY19" s="9"/>
      <c r="CZ19" s="9"/>
      <c r="DA19" s="9"/>
      <c r="DB19" s="9"/>
      <c r="DC19" s="9"/>
      <c r="DD19" s="9"/>
      <c r="DE19" s="9"/>
      <c r="DF19" s="9"/>
      <c r="DG19" s="9"/>
      <c r="DH19" s="9"/>
      <c r="DI19" s="9"/>
      <c r="DJ19" s="9"/>
      <c r="DK19" s="9"/>
      <c r="DL19" s="9"/>
      <c r="DM19" s="9"/>
      <c r="DN19" s="9"/>
      <c r="DO19" s="9"/>
      <c r="DP19" s="9"/>
      <c r="DQ19" s="9"/>
      <c r="DR19" s="9"/>
      <c r="DS19" s="9"/>
      <c r="DT19" s="9"/>
      <c r="DU19" s="9"/>
    </row>
    <row r="20" spans="2:126" s="1" customFormat="1" x14ac:dyDescent="0.25">
      <c r="B20" s="1" t="s">
        <v>21</v>
      </c>
      <c r="C20" s="35">
        <v>0</v>
      </c>
      <c r="D20" s="35">
        <v>0</v>
      </c>
      <c r="E20" s="35">
        <v>1</v>
      </c>
      <c r="F20" s="35">
        <v>0</v>
      </c>
      <c r="G20" s="35">
        <v>8</v>
      </c>
      <c r="H20" s="35">
        <v>1</v>
      </c>
      <c r="I20" s="35">
        <v>0</v>
      </c>
      <c r="J20" s="35">
        <v>0</v>
      </c>
      <c r="K20" s="35">
        <v>3</v>
      </c>
      <c r="L20" s="35">
        <v>11</v>
      </c>
      <c r="M20" s="35">
        <v>2</v>
      </c>
      <c r="N20" s="35">
        <v>0</v>
      </c>
      <c r="O20" s="35">
        <v>0</v>
      </c>
      <c r="P20" s="35">
        <v>0</v>
      </c>
      <c r="Q20" s="35">
        <v>0</v>
      </c>
      <c r="R20" s="35">
        <v>0</v>
      </c>
      <c r="S20" s="1">
        <v>26</v>
      </c>
      <c r="V20" s="1">
        <v>512</v>
      </c>
      <c r="W20" s="8">
        <f>R5</f>
        <v>0</v>
      </c>
      <c r="X20" s="1">
        <f>R6</f>
        <v>0</v>
      </c>
      <c r="Y20" s="3">
        <f>R7</f>
        <v>0</v>
      </c>
      <c r="Z20" s="1">
        <f>R8</f>
        <v>0</v>
      </c>
      <c r="AA20" s="1">
        <f>R9</f>
        <v>0</v>
      </c>
      <c r="AB20" s="1">
        <f>R10</f>
        <v>0</v>
      </c>
      <c r="AC20" s="3">
        <f>R11</f>
        <v>0</v>
      </c>
      <c r="AD20" s="1">
        <f>R12</f>
        <v>0</v>
      </c>
      <c r="AE20" s="1">
        <f>R13</f>
        <v>0</v>
      </c>
      <c r="AF20" s="1">
        <f>R14</f>
        <v>0</v>
      </c>
      <c r="AG20" s="1">
        <f>R15</f>
        <v>0</v>
      </c>
      <c r="AH20" s="35">
        <f>R16</f>
        <v>0</v>
      </c>
      <c r="AI20" s="1">
        <f>R17</f>
        <v>0</v>
      </c>
      <c r="AJ20" s="1">
        <f>R18</f>
        <v>0</v>
      </c>
      <c r="AK20" s="1">
        <f>R19</f>
        <v>0</v>
      </c>
      <c r="AL20" s="1">
        <f>R20</f>
        <v>0</v>
      </c>
      <c r="AM20" s="1">
        <f>R21</f>
        <v>0</v>
      </c>
      <c r="AN20" s="1">
        <f>R22</f>
        <v>0</v>
      </c>
      <c r="AO20" s="1">
        <f>R23</f>
        <v>0</v>
      </c>
      <c r="AP20" s="1">
        <f>R24</f>
        <v>0</v>
      </c>
      <c r="AQ20" s="3">
        <f>R25</f>
        <v>0</v>
      </c>
      <c r="AR20" s="3">
        <f>R26</f>
        <v>0</v>
      </c>
      <c r="AS20" s="3">
        <f>R27</f>
        <v>0</v>
      </c>
      <c r="AT20" s="3">
        <f>R28</f>
        <v>0</v>
      </c>
      <c r="AU20" s="7"/>
      <c r="AV20" s="1">
        <v>512</v>
      </c>
      <c r="AW20" s="31">
        <f t="shared" ref="AW20:BT20" si="50">PRODUCT(W20*100*1/W21)</f>
        <v>0</v>
      </c>
      <c r="AX20" s="23">
        <f t="shared" si="50"/>
        <v>0</v>
      </c>
      <c r="AY20" s="26">
        <f t="shared" si="50"/>
        <v>0</v>
      </c>
      <c r="AZ20" s="23">
        <f t="shared" si="50"/>
        <v>0</v>
      </c>
      <c r="BA20" s="23">
        <f t="shared" si="50"/>
        <v>0</v>
      </c>
      <c r="BB20" s="23">
        <f t="shared" si="50"/>
        <v>0</v>
      </c>
      <c r="BC20" s="26">
        <f t="shared" si="50"/>
        <v>0</v>
      </c>
      <c r="BD20" s="23">
        <f t="shared" si="50"/>
        <v>0</v>
      </c>
      <c r="BE20" s="23">
        <f t="shared" si="50"/>
        <v>0</v>
      </c>
      <c r="BF20" s="23">
        <f t="shared" si="50"/>
        <v>0</v>
      </c>
      <c r="BG20" s="23">
        <f t="shared" si="50"/>
        <v>0</v>
      </c>
      <c r="BH20" s="35">
        <f t="shared" si="50"/>
        <v>0</v>
      </c>
      <c r="BI20" s="23">
        <f t="shared" si="50"/>
        <v>0</v>
      </c>
      <c r="BJ20" s="23">
        <f t="shared" si="50"/>
        <v>0</v>
      </c>
      <c r="BK20" s="23">
        <f t="shared" si="50"/>
        <v>0</v>
      </c>
      <c r="BL20" s="23">
        <f t="shared" si="50"/>
        <v>0</v>
      </c>
      <c r="BM20" s="23">
        <f t="shared" si="50"/>
        <v>0</v>
      </c>
      <c r="BN20" s="23">
        <f t="shared" si="50"/>
        <v>0</v>
      </c>
      <c r="BO20" s="23">
        <f t="shared" si="50"/>
        <v>0</v>
      </c>
      <c r="BP20" s="23">
        <f t="shared" si="50"/>
        <v>0</v>
      </c>
      <c r="BQ20" s="26">
        <f t="shared" si="50"/>
        <v>0</v>
      </c>
      <c r="BR20" s="26">
        <f t="shared" si="50"/>
        <v>0</v>
      </c>
      <c r="BS20" s="26">
        <f t="shared" si="50"/>
        <v>0</v>
      </c>
      <c r="BT20" s="26">
        <f t="shared" si="50"/>
        <v>0</v>
      </c>
      <c r="BV20" s="1">
        <v>512</v>
      </c>
      <c r="BW20" s="31">
        <f t="shared" ref="BW20:CB20" si="51">AW5+AW6+AW7+AW8+AW9+AW10+AW11+AW12+AW13+AW14+AW15+AW16+AW17+AW18+AW19+AW20</f>
        <v>100</v>
      </c>
      <c r="BX20" s="23">
        <f t="shared" si="51"/>
        <v>100</v>
      </c>
      <c r="BY20" s="26">
        <f t="shared" si="51"/>
        <v>100</v>
      </c>
      <c r="BZ20" s="23">
        <f t="shared" si="51"/>
        <v>99.999999999999986</v>
      </c>
      <c r="CA20" s="23">
        <f t="shared" si="51"/>
        <v>100</v>
      </c>
      <c r="CB20" s="23">
        <f t="shared" si="51"/>
        <v>100</v>
      </c>
      <c r="CC20" s="26">
        <f t="shared" ref="CC20:CT20" si="52">BC5+BC6+BC7+BC8+BC9+BC10+BC11+BC12+BC13+BC14+BC15+BC16+BC17+BC18+BC19+BC20</f>
        <v>99.999999999999986</v>
      </c>
      <c r="CD20" s="23">
        <f t="shared" si="52"/>
        <v>100</v>
      </c>
      <c r="CE20" s="23">
        <f t="shared" si="52"/>
        <v>100</v>
      </c>
      <c r="CF20" s="23">
        <f t="shared" si="52"/>
        <v>100</v>
      </c>
      <c r="CG20" s="23">
        <f t="shared" si="52"/>
        <v>99.999999999999986</v>
      </c>
      <c r="CH20" s="35">
        <f t="shared" si="52"/>
        <v>99.999999999999986</v>
      </c>
      <c r="CI20" s="23">
        <f t="shared" si="52"/>
        <v>100</v>
      </c>
      <c r="CJ20" s="23">
        <f t="shared" si="52"/>
        <v>100</v>
      </c>
      <c r="CK20" s="23">
        <f t="shared" si="52"/>
        <v>100</v>
      </c>
      <c r="CL20" s="23">
        <f t="shared" si="52"/>
        <v>100</v>
      </c>
      <c r="CM20" s="23">
        <f t="shared" si="52"/>
        <v>100</v>
      </c>
      <c r="CN20" s="23">
        <f t="shared" si="52"/>
        <v>100</v>
      </c>
      <c r="CO20" s="23">
        <f t="shared" si="52"/>
        <v>100</v>
      </c>
      <c r="CP20" s="23">
        <f t="shared" si="52"/>
        <v>100</v>
      </c>
      <c r="CQ20" s="26">
        <f t="shared" si="52"/>
        <v>100</v>
      </c>
      <c r="CR20" s="26">
        <f t="shared" si="52"/>
        <v>99.999999999999986</v>
      </c>
      <c r="CS20" s="26">
        <f t="shared" si="52"/>
        <v>100</v>
      </c>
      <c r="CT20" s="26">
        <f t="shared" si="52"/>
        <v>100</v>
      </c>
      <c r="CU20" s="29"/>
      <c r="CV20" s="29"/>
      <c r="CW20" s="9"/>
      <c r="CX20" s="9"/>
      <c r="CY20" s="9"/>
      <c r="CZ20" s="9"/>
      <c r="DA20" s="9"/>
      <c r="DB20" s="9"/>
      <c r="DC20" s="9"/>
      <c r="DD20" s="9"/>
      <c r="DE20" s="9"/>
      <c r="DF20" s="9"/>
      <c r="DG20" s="9"/>
      <c r="DH20" s="9"/>
      <c r="DI20" s="9"/>
      <c r="DJ20" s="9"/>
      <c r="DK20" s="9"/>
      <c r="DL20" s="9"/>
      <c r="DM20" s="9"/>
      <c r="DN20" s="9"/>
      <c r="DO20" s="9"/>
      <c r="DP20" s="9"/>
      <c r="DQ20" s="9"/>
      <c r="DR20" s="9"/>
      <c r="DS20" s="9"/>
      <c r="DT20" s="9"/>
      <c r="DU20" s="9"/>
    </row>
    <row r="21" spans="2:126" s="1" customFormat="1" x14ac:dyDescent="0.25">
      <c r="B21" s="1" t="s">
        <v>26</v>
      </c>
      <c r="C21" s="35">
        <v>0</v>
      </c>
      <c r="D21" s="35">
        <v>0</v>
      </c>
      <c r="E21" s="35">
        <v>0</v>
      </c>
      <c r="F21" s="35">
        <v>0</v>
      </c>
      <c r="G21" s="35">
        <v>0</v>
      </c>
      <c r="H21" s="35">
        <v>0</v>
      </c>
      <c r="I21" s="35">
        <v>6</v>
      </c>
      <c r="J21" s="35">
        <v>7</v>
      </c>
      <c r="K21" s="35">
        <v>7</v>
      </c>
      <c r="L21" s="35">
        <v>6</v>
      </c>
      <c r="M21" s="35">
        <v>0</v>
      </c>
      <c r="N21" s="35">
        <v>0</v>
      </c>
      <c r="O21" s="35">
        <v>0</v>
      </c>
      <c r="P21" s="35">
        <v>0</v>
      </c>
      <c r="Q21" s="35">
        <v>0</v>
      </c>
      <c r="R21" s="35">
        <v>0</v>
      </c>
      <c r="S21" s="1">
        <v>26</v>
      </c>
      <c r="V21" s="1" t="s">
        <v>1</v>
      </c>
      <c r="W21" s="1">
        <f>S5</f>
        <v>26</v>
      </c>
      <c r="X21" s="1">
        <f>S6</f>
        <v>26</v>
      </c>
      <c r="Y21" s="1">
        <f>S7</f>
        <v>26</v>
      </c>
      <c r="Z21" s="1">
        <f>S8</f>
        <v>26</v>
      </c>
      <c r="AA21" s="1">
        <f>S9</f>
        <v>26</v>
      </c>
      <c r="AB21" s="1">
        <f>S10</f>
        <v>26</v>
      </c>
      <c r="AC21" s="1">
        <f>S11</f>
        <v>26</v>
      </c>
      <c r="AD21" s="1">
        <f>S12</f>
        <v>26</v>
      </c>
      <c r="AE21" s="1">
        <f>S13</f>
        <v>26</v>
      </c>
      <c r="AF21" s="1">
        <f>S14</f>
        <v>26</v>
      </c>
      <c r="AG21" s="1">
        <f>S15</f>
        <v>26</v>
      </c>
      <c r="AH21" s="1">
        <f>S16</f>
        <v>26</v>
      </c>
      <c r="AI21" s="1">
        <f>S17</f>
        <v>26</v>
      </c>
      <c r="AJ21" s="1">
        <f>S18</f>
        <v>26</v>
      </c>
      <c r="AK21" s="1">
        <f>S19</f>
        <v>26</v>
      </c>
      <c r="AL21" s="1">
        <f>S20</f>
        <v>26</v>
      </c>
      <c r="AM21" s="1">
        <f>S21</f>
        <v>26</v>
      </c>
      <c r="AN21" s="1">
        <f>S22</f>
        <v>26</v>
      </c>
      <c r="AO21" s="1">
        <f>S23</f>
        <v>26</v>
      </c>
      <c r="AP21" s="1">
        <f>S24</f>
        <v>26</v>
      </c>
      <c r="AQ21" s="1">
        <f>S25</f>
        <v>26</v>
      </c>
      <c r="AR21" s="1">
        <f>S26</f>
        <v>26</v>
      </c>
      <c r="AS21" s="1">
        <f>S27</f>
        <v>26</v>
      </c>
      <c r="AT21" s="1">
        <f>S28</f>
        <v>26</v>
      </c>
      <c r="AV21" s="1" t="s">
        <v>1</v>
      </c>
      <c r="AW21" s="23">
        <f t="shared" ref="AW21:BT21" si="53">SUM(AW5:AW20)</f>
        <v>100</v>
      </c>
      <c r="AX21" s="23">
        <f t="shared" si="53"/>
        <v>100</v>
      </c>
      <c r="AY21" s="23">
        <f t="shared" si="53"/>
        <v>100</v>
      </c>
      <c r="AZ21" s="23">
        <f t="shared" si="53"/>
        <v>99.999999999999986</v>
      </c>
      <c r="BA21" s="23">
        <f t="shared" si="53"/>
        <v>100</v>
      </c>
      <c r="BB21" s="23">
        <f t="shared" si="53"/>
        <v>100</v>
      </c>
      <c r="BC21" s="23">
        <f t="shared" si="53"/>
        <v>99.999999999999986</v>
      </c>
      <c r="BD21" s="23">
        <f t="shared" si="53"/>
        <v>100</v>
      </c>
      <c r="BE21" s="23">
        <f t="shared" si="53"/>
        <v>100</v>
      </c>
      <c r="BF21" s="23">
        <f t="shared" si="53"/>
        <v>100</v>
      </c>
      <c r="BG21" s="23">
        <f t="shared" si="53"/>
        <v>99.999999999999986</v>
      </c>
      <c r="BH21" s="23">
        <f t="shared" si="53"/>
        <v>99.999999999999986</v>
      </c>
      <c r="BI21" s="23">
        <f t="shared" si="53"/>
        <v>100</v>
      </c>
      <c r="BJ21" s="23">
        <f t="shared" si="53"/>
        <v>100</v>
      </c>
      <c r="BK21" s="23">
        <f t="shared" si="53"/>
        <v>100</v>
      </c>
      <c r="BL21" s="23">
        <f t="shared" si="53"/>
        <v>100</v>
      </c>
      <c r="BM21" s="23">
        <f t="shared" si="53"/>
        <v>100</v>
      </c>
      <c r="BN21" s="23">
        <f t="shared" si="53"/>
        <v>100</v>
      </c>
      <c r="BO21" s="23">
        <f t="shared" si="53"/>
        <v>100</v>
      </c>
      <c r="BP21" s="23">
        <f t="shared" si="53"/>
        <v>100</v>
      </c>
      <c r="BQ21" s="23">
        <f t="shared" si="53"/>
        <v>100</v>
      </c>
      <c r="BR21" s="23">
        <f t="shared" si="53"/>
        <v>99.999999999999986</v>
      </c>
      <c r="BS21" s="23">
        <f t="shared" si="53"/>
        <v>100</v>
      </c>
      <c r="BT21" s="23">
        <f t="shared" si="53"/>
        <v>100</v>
      </c>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c r="CU21" s="33"/>
      <c r="CV21" s="33"/>
      <c r="CX21" s="9"/>
      <c r="CY21" s="9"/>
      <c r="CZ21" s="9"/>
      <c r="DA21" s="9"/>
      <c r="DB21" s="9"/>
      <c r="DC21" s="9"/>
      <c r="DD21" s="9"/>
      <c r="DE21" s="9"/>
      <c r="DF21" s="9"/>
      <c r="DG21" s="9"/>
      <c r="DH21" s="9"/>
      <c r="DI21" s="9"/>
      <c r="DJ21" s="9"/>
      <c r="DK21" s="9"/>
      <c r="DL21" s="9"/>
      <c r="DM21" s="9"/>
      <c r="DN21" s="9"/>
      <c r="DO21" s="9"/>
      <c r="DP21" s="9"/>
      <c r="DQ21" s="9"/>
      <c r="DR21" s="9"/>
      <c r="DS21" s="9"/>
      <c r="DT21" s="9"/>
      <c r="DU21" s="9"/>
      <c r="DV21" s="9"/>
    </row>
    <row r="22" spans="2:126" s="1" customFormat="1" x14ac:dyDescent="0.25">
      <c r="B22" s="1" t="s">
        <v>27</v>
      </c>
      <c r="C22" s="35">
        <v>0</v>
      </c>
      <c r="D22" s="35">
        <v>0</v>
      </c>
      <c r="E22" s="35">
        <v>0</v>
      </c>
      <c r="F22" s="35">
        <v>0</v>
      </c>
      <c r="G22" s="35">
        <v>0</v>
      </c>
      <c r="H22" s="35">
        <v>0</v>
      </c>
      <c r="I22" s="35">
        <v>3</v>
      </c>
      <c r="J22" s="35">
        <v>16</v>
      </c>
      <c r="K22" s="35">
        <v>6</v>
      </c>
      <c r="L22" s="35">
        <v>1</v>
      </c>
      <c r="M22" s="35">
        <v>0</v>
      </c>
      <c r="N22" s="35">
        <v>0</v>
      </c>
      <c r="O22" s="35">
        <v>0</v>
      </c>
      <c r="P22" s="35">
        <v>0</v>
      </c>
      <c r="Q22" s="35">
        <v>0</v>
      </c>
      <c r="R22" s="35">
        <v>0</v>
      </c>
      <c r="S22" s="1">
        <v>26</v>
      </c>
      <c r="AT22"/>
      <c r="BT22"/>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c r="CU22" s="33"/>
      <c r="CV22" s="33"/>
      <c r="CX22" s="9"/>
      <c r="CY22" s="9"/>
      <c r="CZ22" s="9"/>
      <c r="DA22" s="9"/>
      <c r="DB22" s="9"/>
      <c r="DC22" s="9"/>
      <c r="DD22" s="9"/>
      <c r="DE22" s="9"/>
      <c r="DF22" s="9"/>
      <c r="DG22" s="9"/>
      <c r="DH22" s="9"/>
      <c r="DI22" s="9"/>
      <c r="DJ22" s="9"/>
      <c r="DK22" s="9"/>
      <c r="DL22" s="9"/>
      <c r="DM22" s="9"/>
      <c r="DN22" s="9"/>
      <c r="DO22" s="9"/>
      <c r="DP22" s="9"/>
      <c r="DQ22" s="9"/>
      <c r="DR22" s="9"/>
      <c r="DS22" s="9"/>
      <c r="DT22" s="9"/>
      <c r="DU22" s="9"/>
      <c r="DV22" s="9"/>
    </row>
    <row r="23" spans="2:126" s="1" customFormat="1" x14ac:dyDescent="0.25">
      <c r="B23" s="1" t="s">
        <v>28</v>
      </c>
      <c r="C23" s="35">
        <v>0</v>
      </c>
      <c r="D23" s="35">
        <v>0</v>
      </c>
      <c r="E23" s="35">
        <v>0</v>
      </c>
      <c r="F23" s="35">
        <v>0</v>
      </c>
      <c r="G23" s="35">
        <v>0</v>
      </c>
      <c r="H23" s="35">
        <v>1</v>
      </c>
      <c r="I23" s="35">
        <v>0</v>
      </c>
      <c r="J23" s="35">
        <v>2</v>
      </c>
      <c r="K23" s="35">
        <v>5</v>
      </c>
      <c r="L23" s="35">
        <v>5</v>
      </c>
      <c r="M23" s="35">
        <v>3</v>
      </c>
      <c r="N23" s="35">
        <v>10</v>
      </c>
      <c r="O23" s="35">
        <v>0</v>
      </c>
      <c r="P23" s="35">
        <v>0</v>
      </c>
      <c r="Q23" s="35">
        <v>0</v>
      </c>
      <c r="R23" s="35">
        <v>0</v>
      </c>
      <c r="S23" s="1">
        <v>26</v>
      </c>
      <c r="AT23"/>
      <c r="BT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c r="CU23" s="33"/>
      <c r="CV23" s="33"/>
      <c r="CX23" s="9"/>
      <c r="CY23" s="9"/>
      <c r="CZ23" s="9"/>
      <c r="DA23" s="9"/>
      <c r="DB23" s="9"/>
      <c r="DC23" s="9"/>
      <c r="DD23" s="9"/>
      <c r="DE23" s="9"/>
      <c r="DF23" s="9"/>
      <c r="DG23" s="9"/>
      <c r="DH23" s="9"/>
      <c r="DI23" s="9"/>
      <c r="DJ23" s="9"/>
      <c r="DK23" s="9"/>
      <c r="DL23" s="9"/>
      <c r="DM23" s="9"/>
      <c r="DN23" s="9"/>
      <c r="DO23" s="9"/>
      <c r="DP23" s="9"/>
      <c r="DQ23" s="9"/>
      <c r="DR23" s="9"/>
      <c r="DS23" s="9"/>
      <c r="DT23" s="9"/>
      <c r="DU23" s="9"/>
      <c r="DV23" s="9"/>
    </row>
    <row r="24" spans="2:126" s="1" customFormat="1" x14ac:dyDescent="0.25">
      <c r="B24" s="1" t="s">
        <v>23</v>
      </c>
      <c r="C24" s="35">
        <v>0</v>
      </c>
      <c r="D24" s="35">
        <v>0</v>
      </c>
      <c r="E24" s="35">
        <v>0</v>
      </c>
      <c r="F24" s="35">
        <v>0</v>
      </c>
      <c r="G24" s="35">
        <v>0</v>
      </c>
      <c r="H24" s="35">
        <v>0</v>
      </c>
      <c r="I24" s="35">
        <v>0</v>
      </c>
      <c r="J24" s="35">
        <v>0</v>
      </c>
      <c r="K24" s="35">
        <v>0</v>
      </c>
      <c r="L24" s="35">
        <v>26</v>
      </c>
      <c r="M24" s="35">
        <v>0</v>
      </c>
      <c r="N24" s="35">
        <v>0</v>
      </c>
      <c r="O24" s="35">
        <v>0</v>
      </c>
      <c r="P24" s="35">
        <v>0</v>
      </c>
      <c r="Q24" s="35">
        <v>0</v>
      </c>
      <c r="R24" s="35">
        <v>0</v>
      </c>
      <c r="S24" s="1">
        <v>26</v>
      </c>
      <c r="AT24"/>
      <c r="BT24"/>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c r="CU24" s="33"/>
      <c r="CV24" s="33"/>
      <c r="CX24" s="9"/>
      <c r="CY24" s="9"/>
      <c r="CZ24" s="9"/>
      <c r="DA24" s="9"/>
      <c r="DB24" s="9"/>
      <c r="DC24" s="9"/>
      <c r="DD24" s="9"/>
      <c r="DE24" s="9"/>
      <c r="DF24" s="9"/>
      <c r="DG24" s="9"/>
      <c r="DH24" s="9"/>
      <c r="DI24" s="9"/>
      <c r="DJ24" s="9"/>
      <c r="DK24" s="9"/>
      <c r="DL24" s="9"/>
      <c r="DM24" s="9"/>
      <c r="DN24" s="9"/>
      <c r="DO24" s="9"/>
      <c r="DP24" s="9"/>
      <c r="DQ24" s="9"/>
      <c r="DR24" s="9"/>
      <c r="DS24" s="9"/>
      <c r="DT24" s="9"/>
      <c r="DU24" s="9"/>
      <c r="DV24" s="9"/>
    </row>
    <row r="25" spans="2:126" s="1" customFormat="1" x14ac:dyDescent="0.25">
      <c r="B25" s="1" t="s">
        <v>29</v>
      </c>
      <c r="C25" s="2">
        <v>0</v>
      </c>
      <c r="D25" s="2">
        <v>0</v>
      </c>
      <c r="E25" s="2">
        <v>0</v>
      </c>
      <c r="F25" s="2">
        <v>0</v>
      </c>
      <c r="G25" s="2">
        <v>0</v>
      </c>
      <c r="H25" s="2">
        <v>0</v>
      </c>
      <c r="I25" s="2">
        <v>13</v>
      </c>
      <c r="J25" s="2">
        <v>12</v>
      </c>
      <c r="K25" s="2">
        <v>1</v>
      </c>
      <c r="L25" s="3">
        <v>0</v>
      </c>
      <c r="M25" s="3">
        <v>0</v>
      </c>
      <c r="N25" s="3">
        <v>0</v>
      </c>
      <c r="O25" s="3">
        <v>0</v>
      </c>
      <c r="P25" s="3">
        <v>0</v>
      </c>
      <c r="Q25" s="3">
        <v>0</v>
      </c>
      <c r="R25" s="3">
        <v>0</v>
      </c>
      <c r="S25" s="1">
        <v>26</v>
      </c>
      <c r="AT25"/>
      <c r="BT25"/>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c r="CU25" s="33"/>
      <c r="CV25" s="33"/>
      <c r="CX25" s="9"/>
      <c r="CY25" s="9"/>
      <c r="CZ25" s="9"/>
      <c r="DA25" s="9"/>
      <c r="DB25" s="9"/>
      <c r="DC25" s="9"/>
      <c r="DD25" s="9"/>
      <c r="DE25" s="9"/>
      <c r="DF25" s="9"/>
      <c r="DG25" s="9"/>
      <c r="DH25" s="9"/>
      <c r="DI25" s="9"/>
      <c r="DJ25" s="9"/>
      <c r="DK25" s="9"/>
      <c r="DL25" s="9"/>
      <c r="DM25" s="9"/>
      <c r="DN25" s="9"/>
      <c r="DO25" s="9"/>
      <c r="DP25" s="9"/>
      <c r="DQ25" s="9"/>
      <c r="DR25" s="9"/>
      <c r="DS25" s="9"/>
      <c r="DT25" s="9"/>
      <c r="DU25" s="9"/>
      <c r="DV25" s="9"/>
    </row>
    <row r="26" spans="2:126" s="1" customFormat="1" x14ac:dyDescent="0.25">
      <c r="B26" s="1" t="s">
        <v>30</v>
      </c>
      <c r="C26" s="2">
        <v>0</v>
      </c>
      <c r="D26" s="2">
        <v>0</v>
      </c>
      <c r="E26" s="2">
        <v>0</v>
      </c>
      <c r="F26" s="2">
        <v>0</v>
      </c>
      <c r="G26" s="2">
        <v>0</v>
      </c>
      <c r="H26" s="2">
        <v>1</v>
      </c>
      <c r="I26" s="2">
        <v>22</v>
      </c>
      <c r="J26" s="2">
        <v>3</v>
      </c>
      <c r="K26" s="2">
        <v>0</v>
      </c>
      <c r="L26" s="3">
        <v>0</v>
      </c>
      <c r="M26" s="3">
        <v>0</v>
      </c>
      <c r="N26" s="3">
        <v>0</v>
      </c>
      <c r="O26" s="3">
        <v>0</v>
      </c>
      <c r="P26" s="3">
        <v>0</v>
      </c>
      <c r="Q26" s="3">
        <v>0</v>
      </c>
      <c r="R26" s="3">
        <v>0</v>
      </c>
      <c r="S26" s="1">
        <v>26</v>
      </c>
      <c r="AT26"/>
      <c r="BT26"/>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c r="CU26" s="33"/>
      <c r="CV26" s="33"/>
      <c r="CX26" s="9"/>
      <c r="CY26" s="9"/>
      <c r="CZ26" s="9"/>
      <c r="DA26" s="9"/>
      <c r="DB26" s="9"/>
      <c r="DC26" s="9"/>
      <c r="DD26" s="9"/>
      <c r="DE26" s="9"/>
      <c r="DF26" s="9"/>
      <c r="DG26" s="9"/>
      <c r="DH26" s="9"/>
      <c r="DI26" s="9"/>
      <c r="DJ26" s="9"/>
      <c r="DK26" s="9"/>
      <c r="DL26" s="9"/>
      <c r="DM26" s="9"/>
      <c r="DN26" s="9"/>
      <c r="DO26" s="9"/>
      <c r="DP26" s="9"/>
      <c r="DQ26" s="9"/>
      <c r="DR26" s="9"/>
      <c r="DS26" s="9"/>
      <c r="DT26" s="9"/>
      <c r="DU26" s="9"/>
      <c r="DV26" s="9"/>
    </row>
    <row r="27" spans="2:126" s="1" customFormat="1" x14ac:dyDescent="0.25">
      <c r="B27" s="1" t="s">
        <v>31</v>
      </c>
      <c r="C27" s="2">
        <v>0</v>
      </c>
      <c r="D27" s="2">
        <v>0</v>
      </c>
      <c r="E27" s="2">
        <v>0</v>
      </c>
      <c r="F27" s="2">
        <v>26</v>
      </c>
      <c r="G27" s="2">
        <v>0</v>
      </c>
      <c r="H27" s="2">
        <v>0</v>
      </c>
      <c r="I27" s="2">
        <v>0</v>
      </c>
      <c r="J27" s="2">
        <v>0</v>
      </c>
      <c r="K27" s="3">
        <v>0</v>
      </c>
      <c r="L27" s="3">
        <v>0</v>
      </c>
      <c r="M27" s="3">
        <v>0</v>
      </c>
      <c r="N27" s="3">
        <v>0</v>
      </c>
      <c r="O27" s="3">
        <v>0</v>
      </c>
      <c r="P27" s="3">
        <v>0</v>
      </c>
      <c r="Q27" s="3">
        <v>0</v>
      </c>
      <c r="R27" s="3">
        <v>0</v>
      </c>
      <c r="S27" s="1">
        <v>26</v>
      </c>
      <c r="AT27"/>
      <c r="BT27"/>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c r="CU27" s="33"/>
      <c r="CV27" s="33"/>
      <c r="CX27" s="9"/>
      <c r="CY27" s="9"/>
      <c r="CZ27" s="9"/>
      <c r="DA27" s="9"/>
      <c r="DB27" s="9"/>
      <c r="DC27" s="9"/>
      <c r="DD27" s="9"/>
      <c r="DE27" s="9"/>
      <c r="DF27" s="9"/>
      <c r="DG27" s="9"/>
      <c r="DH27" s="9"/>
      <c r="DI27" s="9"/>
      <c r="DJ27" s="9"/>
      <c r="DK27" s="9"/>
      <c r="DL27" s="9"/>
      <c r="DM27" s="9"/>
      <c r="DN27" s="9"/>
      <c r="DO27" s="9"/>
      <c r="DP27" s="9"/>
      <c r="DQ27" s="9"/>
      <c r="DR27" s="9"/>
      <c r="DS27" s="9"/>
      <c r="DT27" s="9"/>
      <c r="DU27" s="9"/>
      <c r="DV27" s="9"/>
    </row>
    <row r="28" spans="2:126" s="1" customFormat="1" x14ac:dyDescent="0.25">
      <c r="B28" s="1" t="s">
        <v>22</v>
      </c>
      <c r="C28" s="2">
        <v>0</v>
      </c>
      <c r="D28" s="2">
        <v>17</v>
      </c>
      <c r="E28" s="2">
        <v>0</v>
      </c>
      <c r="F28" s="2">
        <v>8</v>
      </c>
      <c r="G28" s="2">
        <v>1</v>
      </c>
      <c r="H28" s="3">
        <v>0</v>
      </c>
      <c r="I28" s="3">
        <v>0</v>
      </c>
      <c r="J28" s="3">
        <v>0</v>
      </c>
      <c r="K28" s="3">
        <v>0</v>
      </c>
      <c r="L28" s="3">
        <v>0</v>
      </c>
      <c r="M28" s="3">
        <v>0</v>
      </c>
      <c r="N28" s="3">
        <v>0</v>
      </c>
      <c r="O28" s="3">
        <v>0</v>
      </c>
      <c r="P28" s="3">
        <v>0</v>
      </c>
      <c r="Q28" s="3">
        <v>0</v>
      </c>
      <c r="R28" s="3">
        <v>0</v>
      </c>
      <c r="S28" s="1">
        <v>26</v>
      </c>
      <c r="AT28"/>
      <c r="BT28"/>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c r="CU28" s="33"/>
      <c r="CV28" s="33"/>
      <c r="CX28" s="9"/>
      <c r="CY28" s="9"/>
      <c r="CZ28" s="9"/>
      <c r="DA28" s="9"/>
      <c r="DB28" s="9"/>
      <c r="DC28" s="9"/>
      <c r="DD28" s="9"/>
      <c r="DE28" s="9"/>
      <c r="DF28" s="9"/>
      <c r="DG28" s="9"/>
      <c r="DH28" s="9"/>
      <c r="DI28" s="9"/>
      <c r="DJ28" s="9"/>
      <c r="DK28" s="9"/>
      <c r="DL28" s="9"/>
      <c r="DM28" s="9"/>
      <c r="DN28" s="9"/>
      <c r="DO28" s="9"/>
      <c r="DP28" s="9"/>
      <c r="DQ28" s="9"/>
      <c r="DR28" s="9"/>
      <c r="DS28" s="9"/>
      <c r="DT28" s="9"/>
      <c r="DU28" s="9"/>
      <c r="DV28" s="9"/>
    </row>
    <row r="29" spans="2:126" s="1" customFormat="1" x14ac:dyDescent="0.25">
      <c r="AT29"/>
      <c r="BT29"/>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c r="CU29" s="33"/>
      <c r="CV29" s="33"/>
      <c r="CX29" s="9"/>
      <c r="CY29" s="9"/>
      <c r="CZ29" s="9"/>
      <c r="DA29" s="9"/>
      <c r="DB29" s="9"/>
      <c r="DC29" s="9"/>
      <c r="DD29" s="9"/>
      <c r="DE29" s="9"/>
      <c r="DF29" s="9"/>
      <c r="DG29" s="9"/>
      <c r="DH29" s="9"/>
      <c r="DI29" s="9"/>
      <c r="DJ29" s="9"/>
      <c r="DK29" s="9"/>
      <c r="DL29" s="9"/>
      <c r="DM29" s="9"/>
      <c r="DN29" s="9"/>
      <c r="DO29" s="9"/>
      <c r="DP29" s="9"/>
      <c r="DQ29" s="9"/>
      <c r="DR29" s="9"/>
      <c r="DS29" s="9"/>
      <c r="DT29" s="9"/>
      <c r="DU29" s="9"/>
      <c r="DV29" s="9"/>
    </row>
    <row r="30" spans="2:126" s="1" customFormat="1" x14ac:dyDescent="0.25">
      <c r="B30"/>
      <c r="C30"/>
      <c r="D30"/>
      <c r="E30"/>
      <c r="F30"/>
      <c r="G30"/>
      <c r="H30"/>
      <c r="I30"/>
      <c r="J30"/>
      <c r="K30"/>
      <c r="L30"/>
      <c r="M30"/>
      <c r="N30"/>
      <c r="O30"/>
      <c r="P30"/>
      <c r="Q30"/>
      <c r="R30"/>
      <c r="S30"/>
      <c r="AT30"/>
      <c r="BT30"/>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c r="CU30" s="33"/>
      <c r="CV30" s="33"/>
      <c r="CX30" s="9"/>
      <c r="CY30" s="9"/>
      <c r="CZ30" s="9"/>
      <c r="DA30" s="9"/>
      <c r="DB30" s="9"/>
      <c r="DC30" s="9"/>
      <c r="DD30" s="9"/>
      <c r="DE30" s="9"/>
      <c r="DF30" s="9"/>
      <c r="DG30" s="9"/>
      <c r="DH30" s="9"/>
      <c r="DI30" s="9"/>
      <c r="DJ30" s="9"/>
      <c r="DK30" s="9"/>
      <c r="DL30" s="9"/>
      <c r="DM30" s="9"/>
      <c r="DN30" s="9"/>
      <c r="DO30" s="9"/>
      <c r="DP30" s="9"/>
      <c r="DQ30" s="9"/>
      <c r="DR30" s="9"/>
      <c r="DS30" s="9"/>
      <c r="DT30" s="9"/>
      <c r="DU30" s="9"/>
      <c r="DV30" s="9"/>
    </row>
    <row r="36" spans="1:126" x14ac:dyDescent="0.25">
      <c r="B36" s="1"/>
      <c r="C36" s="1"/>
      <c r="D36" s="1"/>
      <c r="E36" s="1"/>
      <c r="F36" s="1"/>
      <c r="G36" s="1"/>
      <c r="H36" s="1"/>
      <c r="I36" s="1"/>
      <c r="J36" s="1"/>
      <c r="K36" s="1"/>
      <c r="L36" s="1"/>
      <c r="M36" s="1"/>
      <c r="N36" s="1"/>
      <c r="O36" s="1"/>
      <c r="P36" s="1"/>
      <c r="Q36" s="1"/>
      <c r="R36" s="1"/>
      <c r="S36" s="1"/>
    </row>
    <row r="37" spans="1:126" s="35" customFormat="1" x14ac:dyDescent="0.25">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U37" s="33"/>
      <c r="CV37" s="33"/>
    </row>
    <row r="38" spans="1:126" s="35" customFormat="1" x14ac:dyDescent="0.25">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U38" s="33"/>
      <c r="CV38" s="33"/>
    </row>
    <row r="39" spans="1:126" s="35" customFormat="1" x14ac:dyDescent="0.25">
      <c r="A39" s="35" t="s">
        <v>78</v>
      </c>
      <c r="W39" s="35" t="str">
        <f>A39</f>
        <v>Enterococcus faecium</v>
      </c>
      <c r="AW39" s="35" t="str">
        <f>A39</f>
        <v>Enterococcus faecium</v>
      </c>
      <c r="BW39" s="23" t="str">
        <f>A39</f>
        <v>Enterococcus faecium</v>
      </c>
      <c r="BX39" s="23"/>
      <c r="BY39" s="23"/>
      <c r="BZ39" s="23"/>
      <c r="CA39" s="23"/>
      <c r="CB39" s="23"/>
      <c r="CC39" s="23"/>
      <c r="CD39" s="23"/>
      <c r="CE39" s="23"/>
      <c r="CF39" s="23"/>
      <c r="CG39" s="23"/>
      <c r="CH39" s="23"/>
      <c r="CI39" s="23"/>
      <c r="CJ39" s="23"/>
      <c r="CK39" s="23"/>
      <c r="CL39" s="23"/>
      <c r="CM39" s="23"/>
      <c r="CN39" s="23"/>
      <c r="CO39" s="23"/>
      <c r="CP39" s="23"/>
      <c r="CQ39" s="23"/>
      <c r="CR39" s="23"/>
      <c r="CS39" s="23"/>
      <c r="CU39" s="33"/>
      <c r="CV39" s="33"/>
      <c r="CX39" s="9"/>
      <c r="CY39" s="9"/>
      <c r="CZ39" s="9"/>
      <c r="DA39" s="9"/>
      <c r="DB39" s="9"/>
      <c r="DC39" s="9"/>
      <c r="DD39" s="9"/>
      <c r="DE39" s="9"/>
      <c r="DF39" s="9"/>
      <c r="DG39" s="9"/>
      <c r="DH39" s="9"/>
      <c r="DI39" s="9"/>
      <c r="DJ39" s="9"/>
      <c r="DK39" s="9"/>
      <c r="DL39" s="9"/>
      <c r="DM39" s="9"/>
      <c r="DN39" s="9"/>
      <c r="DO39" s="9"/>
      <c r="DP39" s="9"/>
      <c r="DQ39" s="9"/>
      <c r="DR39" s="9"/>
      <c r="DS39" s="9"/>
      <c r="DT39" s="9"/>
      <c r="DU39" s="9"/>
      <c r="DV39" s="9"/>
    </row>
    <row r="40" spans="1:126" s="35" customFormat="1" ht="18.75" x14ac:dyDescent="0.25">
      <c r="B40" s="35" t="s">
        <v>0</v>
      </c>
      <c r="C40" s="35">
        <v>1.5625E-2</v>
      </c>
      <c r="D40" s="35">
        <v>3.125E-2</v>
      </c>
      <c r="E40" s="35">
        <v>6.25E-2</v>
      </c>
      <c r="F40" s="35">
        <v>0.125</v>
      </c>
      <c r="G40" s="35">
        <v>0.25</v>
      </c>
      <c r="H40" s="35">
        <v>0.5</v>
      </c>
      <c r="I40" s="35">
        <v>1</v>
      </c>
      <c r="J40" s="35">
        <v>2</v>
      </c>
      <c r="K40" s="35">
        <v>4</v>
      </c>
      <c r="L40" s="35">
        <v>8</v>
      </c>
      <c r="M40" s="35">
        <v>16</v>
      </c>
      <c r="N40" s="35">
        <v>32</v>
      </c>
      <c r="O40" s="35">
        <v>64</v>
      </c>
      <c r="P40" s="35">
        <v>128</v>
      </c>
      <c r="Q40" s="35">
        <v>256</v>
      </c>
      <c r="R40" s="35">
        <v>512</v>
      </c>
      <c r="S40" s="35" t="s">
        <v>1</v>
      </c>
      <c r="V40" s="35" t="s">
        <v>0</v>
      </c>
      <c r="W40" s="35" t="str">
        <f>B41</f>
        <v>Penicillin G</v>
      </c>
      <c r="X40" s="35" t="str">
        <f>B42</f>
        <v>Oxacillin</v>
      </c>
      <c r="Y40" s="35" t="str">
        <f>B43</f>
        <v>Ampicillin/ Sulbactam</v>
      </c>
      <c r="Z40" s="35" t="str">
        <f>B44</f>
        <v>Piperacillin/ Tazobactam</v>
      </c>
      <c r="AA40" s="35" t="str">
        <f>B45</f>
        <v>Cefotaxim</v>
      </c>
      <c r="AB40" s="35" t="str">
        <f>B46</f>
        <v>Cefuroxim</v>
      </c>
      <c r="AC40" s="35" t="str">
        <f>B47</f>
        <v>Imipenem</v>
      </c>
      <c r="AD40" s="35" t="str">
        <f>B48</f>
        <v>Meropenem</v>
      </c>
      <c r="AE40" s="35" t="str">
        <f>B49</f>
        <v>Amikacin</v>
      </c>
      <c r="AF40" s="35" t="str">
        <f>B50</f>
        <v>Gentamicin</v>
      </c>
      <c r="AG40" s="35" t="str">
        <f>B51</f>
        <v>Fosfomycin</v>
      </c>
      <c r="AH40" s="35" t="str">
        <f>B52</f>
        <v>Cotrimoxazol</v>
      </c>
      <c r="AI40" s="35" t="str">
        <f>B53</f>
        <v>Ciprofloxacin</v>
      </c>
      <c r="AJ40" s="35" t="str">
        <f>B54</f>
        <v>Levofloxacin</v>
      </c>
      <c r="AK40" s="35" t="str">
        <f>B55</f>
        <v>Moxifloxacin</v>
      </c>
      <c r="AL40" s="35" t="str">
        <f>B56</f>
        <v>Doxycyclin</v>
      </c>
      <c r="AM40" s="35" t="str">
        <f>B57</f>
        <v>Rifampicin</v>
      </c>
      <c r="AN40" s="35" t="str">
        <f>B58</f>
        <v>Daptomycin</v>
      </c>
      <c r="AO40" s="35" t="str">
        <f>B59</f>
        <v>Roxythromycin</v>
      </c>
      <c r="AP40" s="35" t="str">
        <f>B60</f>
        <v>Clindamycin</v>
      </c>
      <c r="AQ40" s="35" t="str">
        <f>B61</f>
        <v>Linezolid</v>
      </c>
      <c r="AR40" s="35" t="str">
        <f>B62</f>
        <v>Vancomycin</v>
      </c>
      <c r="AS40" s="35" t="s">
        <v>31</v>
      </c>
      <c r="AT40" s="35" t="s">
        <v>22</v>
      </c>
      <c r="AW40" s="35" t="str">
        <f t="shared" ref="AW40" si="54">W40</f>
        <v>Penicillin G</v>
      </c>
      <c r="AX40" s="35" t="str">
        <f t="shared" ref="AX40" si="55">X40</f>
        <v>Oxacillin</v>
      </c>
      <c r="AY40" s="35" t="str">
        <f t="shared" ref="AY40" si="56">Y40</f>
        <v>Ampicillin/ Sulbactam</v>
      </c>
      <c r="AZ40" s="35" t="str">
        <f t="shared" ref="AZ40" si="57">Z40</f>
        <v>Piperacillin/ Tazobactam</v>
      </c>
      <c r="BA40" s="35" t="str">
        <f t="shared" ref="BA40" si="58">AA40</f>
        <v>Cefotaxim</v>
      </c>
      <c r="BB40" s="35" t="str">
        <f t="shared" ref="BB40" si="59">AB40</f>
        <v>Cefuroxim</v>
      </c>
      <c r="BC40" s="35" t="str">
        <f t="shared" ref="BC40" si="60">AC40</f>
        <v>Imipenem</v>
      </c>
      <c r="BD40" s="35" t="str">
        <f t="shared" ref="BD40" si="61">AD40</f>
        <v>Meropenem</v>
      </c>
      <c r="BE40" s="35" t="str">
        <f t="shared" ref="BE40" si="62">AE40</f>
        <v>Amikacin</v>
      </c>
      <c r="BF40" s="35" t="str">
        <f t="shared" ref="BF40" si="63">AF40</f>
        <v>Gentamicin</v>
      </c>
      <c r="BG40" s="35" t="str">
        <f t="shared" ref="BG40" si="64">AG40</f>
        <v>Fosfomycin</v>
      </c>
      <c r="BH40" s="35" t="str">
        <f t="shared" ref="BH40" si="65">AH40</f>
        <v>Cotrimoxazol</v>
      </c>
      <c r="BI40" s="35" t="str">
        <f t="shared" ref="BI40" si="66">AI40</f>
        <v>Ciprofloxacin</v>
      </c>
      <c r="BJ40" s="35" t="str">
        <f t="shared" ref="BJ40" si="67">AJ40</f>
        <v>Levofloxacin</v>
      </c>
      <c r="BK40" s="35" t="str">
        <f t="shared" ref="BK40" si="68">AK40</f>
        <v>Moxifloxacin</v>
      </c>
      <c r="BL40" s="35" t="str">
        <f t="shared" ref="BL40" si="69">AL40</f>
        <v>Doxycyclin</v>
      </c>
      <c r="BM40" s="35" t="str">
        <f t="shared" ref="BM40" si="70">AM40</f>
        <v>Rifampicin</v>
      </c>
      <c r="BN40" s="35" t="str">
        <f t="shared" ref="BN40" si="71">AN40</f>
        <v>Daptomycin</v>
      </c>
      <c r="BO40" s="35" t="str">
        <f t="shared" ref="BO40" si="72">AO40</f>
        <v>Roxythromycin</v>
      </c>
      <c r="BP40" s="35" t="str">
        <f t="shared" ref="BP40" si="73">AP40</f>
        <v>Clindamycin</v>
      </c>
      <c r="BQ40" s="35" t="str">
        <f t="shared" ref="BQ40" si="74">AQ40</f>
        <v>Linezolid</v>
      </c>
      <c r="BR40" s="35" t="str">
        <f t="shared" ref="BR40" si="75">AR40</f>
        <v>Vancomycin</v>
      </c>
      <c r="BS40" s="35" t="str">
        <f t="shared" ref="BS40" si="76">AS40</f>
        <v>Teicoplanin</v>
      </c>
      <c r="BT40" s="35" t="s">
        <v>22</v>
      </c>
      <c r="BW40" s="23" t="str">
        <f t="shared" ref="BW40" si="77">W40</f>
        <v>Penicillin G</v>
      </c>
      <c r="BX40" s="23" t="str">
        <f t="shared" ref="BX40" si="78">X40</f>
        <v>Oxacillin</v>
      </c>
      <c r="BY40" s="23" t="str">
        <f t="shared" ref="BY40" si="79">Y40</f>
        <v>Ampicillin/ Sulbactam</v>
      </c>
      <c r="BZ40" s="23" t="str">
        <f t="shared" ref="BZ40" si="80">Z40</f>
        <v>Piperacillin/ Tazobactam</v>
      </c>
      <c r="CA40" s="23" t="str">
        <f t="shared" ref="CA40" si="81">AA40</f>
        <v>Cefotaxim</v>
      </c>
      <c r="CB40" s="23" t="str">
        <f t="shared" ref="CB40" si="82">AB40</f>
        <v>Cefuroxim</v>
      </c>
      <c r="CC40" s="23" t="str">
        <f t="shared" ref="CC40" si="83">AC40</f>
        <v>Imipenem</v>
      </c>
      <c r="CD40" s="23" t="str">
        <f t="shared" ref="CD40" si="84">AD40</f>
        <v>Meropenem</v>
      </c>
      <c r="CE40" s="23" t="str">
        <f t="shared" ref="CE40" si="85">AE40</f>
        <v>Amikacin</v>
      </c>
      <c r="CF40" s="23" t="str">
        <f t="shared" ref="CF40" si="86">AF40</f>
        <v>Gentamicin</v>
      </c>
      <c r="CG40" s="23" t="str">
        <f t="shared" ref="CG40" si="87">AG40</f>
        <v>Fosfomycin</v>
      </c>
      <c r="CH40" s="23" t="str">
        <f t="shared" ref="CH40" si="88">AH40</f>
        <v>Cotrimoxazol</v>
      </c>
      <c r="CI40" s="23" t="str">
        <f t="shared" ref="CI40" si="89">AI40</f>
        <v>Ciprofloxacin</v>
      </c>
      <c r="CJ40" s="23" t="str">
        <f t="shared" ref="CJ40" si="90">AJ40</f>
        <v>Levofloxacin</v>
      </c>
      <c r="CK40" s="23" t="str">
        <f t="shared" ref="CK40" si="91">AK40</f>
        <v>Moxifloxacin</v>
      </c>
      <c r="CL40" s="23" t="str">
        <f t="shared" ref="CL40" si="92">AL40</f>
        <v>Doxycyclin</v>
      </c>
      <c r="CM40" s="23" t="str">
        <f t="shared" ref="CM40" si="93">AM40</f>
        <v>Rifampicin</v>
      </c>
      <c r="CN40" s="23" t="str">
        <f t="shared" ref="CN40" si="94">AN40</f>
        <v>Daptomycin</v>
      </c>
      <c r="CO40" s="23" t="str">
        <f t="shared" ref="CO40" si="95">AO40</f>
        <v>Roxythromycin</v>
      </c>
      <c r="CP40" s="23" t="str">
        <f t="shared" ref="CP40" si="96">AP40</f>
        <v>Clindamycin</v>
      </c>
      <c r="CQ40" s="23" t="str">
        <f t="shared" ref="CQ40" si="97">AQ40</f>
        <v>Linezolid</v>
      </c>
      <c r="CR40" s="23" t="str">
        <f t="shared" ref="CR40" si="98">AR40</f>
        <v>Vancomycin</v>
      </c>
      <c r="CS40" s="23" t="str">
        <f t="shared" ref="CS40" si="99">AS40</f>
        <v>Teicoplanin</v>
      </c>
      <c r="CT40" s="35" t="s">
        <v>22</v>
      </c>
      <c r="CU40" s="33"/>
      <c r="CV40" s="33"/>
      <c r="CW40" s="32"/>
      <c r="CX40" s="17" t="s">
        <v>61</v>
      </c>
      <c r="CY40" s="17" t="s">
        <v>62</v>
      </c>
      <c r="CZ40" s="17" t="s">
        <v>41</v>
      </c>
      <c r="DA40" s="17" t="s">
        <v>43</v>
      </c>
      <c r="DB40" s="17" t="s">
        <v>45</v>
      </c>
      <c r="DC40" s="17" t="s">
        <v>63</v>
      </c>
      <c r="DD40" s="17" t="s">
        <v>47</v>
      </c>
      <c r="DE40" s="17" t="s">
        <v>48</v>
      </c>
      <c r="DF40" s="17" t="s">
        <v>50</v>
      </c>
      <c r="DG40" s="17" t="s">
        <v>51</v>
      </c>
      <c r="DH40" s="17" t="s">
        <v>53</v>
      </c>
      <c r="DI40" s="17" t="s">
        <v>54</v>
      </c>
      <c r="DJ40" s="17" t="s">
        <v>55</v>
      </c>
      <c r="DK40" s="17" t="s">
        <v>56</v>
      </c>
      <c r="DL40" s="17" t="s">
        <v>57</v>
      </c>
      <c r="DM40" s="17" t="s">
        <v>58</v>
      </c>
      <c r="DN40" s="17" t="s">
        <v>64</v>
      </c>
      <c r="DO40" s="17" t="s">
        <v>65</v>
      </c>
      <c r="DP40" s="17" t="s">
        <v>66</v>
      </c>
      <c r="DQ40" s="17" t="s">
        <v>67</v>
      </c>
      <c r="DR40" s="17" t="s">
        <v>68</v>
      </c>
      <c r="DS40" s="17" t="s">
        <v>69</v>
      </c>
      <c r="DT40" s="17" t="s">
        <v>70</v>
      </c>
      <c r="DU40" s="17" t="s">
        <v>72</v>
      </c>
      <c r="DV40" s="9"/>
    </row>
    <row r="41" spans="1:126" s="35" customFormat="1" ht="18.75" x14ac:dyDescent="0.25">
      <c r="B41" s="35" t="s">
        <v>24</v>
      </c>
      <c r="C41" s="35">
        <v>0</v>
      </c>
      <c r="D41" s="35">
        <v>0</v>
      </c>
      <c r="E41" s="35">
        <v>0</v>
      </c>
      <c r="F41" s="35">
        <v>0</v>
      </c>
      <c r="G41" s="35">
        <v>0</v>
      </c>
      <c r="H41" s="35">
        <v>0</v>
      </c>
      <c r="I41" s="35">
        <v>0</v>
      </c>
      <c r="J41" s="35">
        <v>0</v>
      </c>
      <c r="K41" s="35">
        <v>0</v>
      </c>
      <c r="L41" s="35">
        <v>24</v>
      </c>
      <c r="M41" s="35">
        <v>0</v>
      </c>
      <c r="N41" s="35">
        <v>0</v>
      </c>
      <c r="O41" s="35">
        <v>0</v>
      </c>
      <c r="P41" s="35">
        <v>0</v>
      </c>
      <c r="Q41" s="35">
        <v>0</v>
      </c>
      <c r="R41" s="35">
        <v>0</v>
      </c>
      <c r="S41" s="21">
        <v>24</v>
      </c>
      <c r="V41" s="35">
        <v>1.5625E-2</v>
      </c>
      <c r="W41" s="6">
        <f>C41</f>
        <v>0</v>
      </c>
      <c r="X41" s="35">
        <f>C42</f>
        <v>0</v>
      </c>
      <c r="Y41" s="2">
        <f>C43</f>
        <v>0</v>
      </c>
      <c r="Z41" s="35">
        <f>C44</f>
        <v>0</v>
      </c>
      <c r="AA41" s="35">
        <f>C45</f>
        <v>0</v>
      </c>
      <c r="AB41" s="35">
        <f>C46</f>
        <v>0</v>
      </c>
      <c r="AC41" s="4">
        <f>C47</f>
        <v>0</v>
      </c>
      <c r="AD41" s="35">
        <f>C48</f>
        <v>0</v>
      </c>
      <c r="AE41" s="35">
        <f>C49</f>
        <v>0</v>
      </c>
      <c r="AF41" s="35">
        <f>C50</f>
        <v>0</v>
      </c>
      <c r="AG41" s="35">
        <f>C51</f>
        <v>0</v>
      </c>
      <c r="AH41" s="35">
        <f>C52</f>
        <v>0</v>
      </c>
      <c r="AI41" s="35">
        <f>C53</f>
        <v>0</v>
      </c>
      <c r="AJ41" s="35">
        <f>C54</f>
        <v>0</v>
      </c>
      <c r="AK41" s="35">
        <f>C55</f>
        <v>0</v>
      </c>
      <c r="AL41" s="35">
        <f>C56</f>
        <v>0</v>
      </c>
      <c r="AM41" s="35">
        <f>C57</f>
        <v>0</v>
      </c>
      <c r="AN41" s="35">
        <f>C58</f>
        <v>0</v>
      </c>
      <c r="AO41" s="35">
        <f>C59</f>
        <v>0</v>
      </c>
      <c r="AP41" s="35">
        <f>C60</f>
        <v>0</v>
      </c>
      <c r="AQ41" s="2">
        <f>C61</f>
        <v>0</v>
      </c>
      <c r="AR41" s="2">
        <f>C62</f>
        <v>0</v>
      </c>
      <c r="AS41" s="2">
        <f>C63</f>
        <v>0</v>
      </c>
      <c r="AT41" s="2">
        <f>C64</f>
        <v>0</v>
      </c>
      <c r="AU41" s="5"/>
      <c r="AV41" s="35">
        <v>1.5625E-2</v>
      </c>
      <c r="AW41" s="30">
        <f t="shared" ref="AW41" si="100">PRODUCT(W41*100*1/W57)</f>
        <v>0</v>
      </c>
      <c r="AX41" s="23">
        <f t="shared" ref="AX41" si="101">PRODUCT(X41*100*1/X57)</f>
        <v>0</v>
      </c>
      <c r="AY41" s="24">
        <f t="shared" ref="AY41" si="102">PRODUCT(Y41*100*1/Y57)</f>
        <v>0</v>
      </c>
      <c r="AZ41" s="23">
        <f t="shared" ref="AZ41" si="103">PRODUCT(Z41*100*1/Z57)</f>
        <v>0</v>
      </c>
      <c r="BA41" s="23">
        <f t="shared" ref="BA41" si="104">PRODUCT(AA41*100*1/AA57)</f>
        <v>0</v>
      </c>
      <c r="BB41" s="23">
        <f t="shared" ref="BB41" si="105">PRODUCT(AB41*100*1/AB57)</f>
        <v>0</v>
      </c>
      <c r="BC41" s="25">
        <f t="shared" ref="BC41" si="106">PRODUCT(AC41*100*1/AC57)</f>
        <v>0</v>
      </c>
      <c r="BD41" s="23">
        <f t="shared" ref="BD41" si="107">PRODUCT(AD41*100*1/AD57)</f>
        <v>0</v>
      </c>
      <c r="BE41" s="23">
        <f t="shared" ref="BE41" si="108">PRODUCT(AE41*100*1/AE57)</f>
        <v>0</v>
      </c>
      <c r="BF41" s="23">
        <f t="shared" ref="BF41" si="109">PRODUCT(AF41*100*1/AF57)</f>
        <v>0</v>
      </c>
      <c r="BG41" s="23">
        <f t="shared" ref="BG41" si="110">PRODUCT(AG41*100*1/AG57)</f>
        <v>0</v>
      </c>
      <c r="BH41" s="35">
        <f t="shared" ref="BH41" si="111">PRODUCT(AH41*100*1/AH57)</f>
        <v>0</v>
      </c>
      <c r="BI41" s="23">
        <f t="shared" ref="BI41" si="112">PRODUCT(AI41*100*1/AI57)</f>
        <v>0</v>
      </c>
      <c r="BJ41" s="23">
        <f t="shared" ref="BJ41" si="113">PRODUCT(AJ41*100*1/AJ57)</f>
        <v>0</v>
      </c>
      <c r="BK41" s="23">
        <f t="shared" ref="BK41" si="114">PRODUCT(AK41*100*1/AK57)</f>
        <v>0</v>
      </c>
      <c r="BL41" s="23">
        <f t="shared" ref="BL41" si="115">PRODUCT(AL41*100*1/AL57)</f>
        <v>0</v>
      </c>
      <c r="BM41" s="23">
        <f t="shared" ref="BM41" si="116">PRODUCT(AM41*100*1/AM57)</f>
        <v>0</v>
      </c>
      <c r="BN41" s="23">
        <f t="shared" ref="BN41" si="117">PRODUCT(AN41*100*1/AN57)</f>
        <v>0</v>
      </c>
      <c r="BO41" s="23">
        <f t="shared" ref="BO41" si="118">PRODUCT(AO41*100*1/AO57)</f>
        <v>0</v>
      </c>
      <c r="BP41" s="23">
        <f t="shared" ref="BP41" si="119">PRODUCT(AP41*100*1/AP57)</f>
        <v>0</v>
      </c>
      <c r="BQ41" s="24">
        <f t="shared" ref="BQ41" si="120">PRODUCT(AQ41*100*1/AQ57)</f>
        <v>0</v>
      </c>
      <c r="BR41" s="24">
        <f t="shared" ref="BR41" si="121">PRODUCT(AR41*100*1/AR57)</f>
        <v>0</v>
      </c>
      <c r="BS41" s="24">
        <f t="shared" ref="BS41" si="122">PRODUCT(AS41*100*1/AS57)</f>
        <v>0</v>
      </c>
      <c r="BT41" s="24">
        <f t="shared" ref="BT41" si="123">PRODUCT(AT41*100*1/AT57)</f>
        <v>0</v>
      </c>
      <c r="BV41" s="35">
        <v>1.5625E-2</v>
      </c>
      <c r="BW41" s="30">
        <f t="shared" ref="BW41" si="124">AW41</f>
        <v>0</v>
      </c>
      <c r="BX41" s="23">
        <f t="shared" ref="BX41" si="125">AX41</f>
        <v>0</v>
      </c>
      <c r="BY41" s="24">
        <f t="shared" ref="BY41" si="126">AY41</f>
        <v>0</v>
      </c>
      <c r="BZ41" s="23">
        <f t="shared" ref="BZ41" si="127">AZ41</f>
        <v>0</v>
      </c>
      <c r="CA41" s="23">
        <f t="shared" ref="CA41" si="128">BA41</f>
        <v>0</v>
      </c>
      <c r="CB41" s="23">
        <f t="shared" ref="CB41" si="129">BB41</f>
        <v>0</v>
      </c>
      <c r="CC41" s="25">
        <f t="shared" ref="CC41" si="130">BC41</f>
        <v>0</v>
      </c>
      <c r="CD41" s="23">
        <f t="shared" ref="CD41" si="131">BD41</f>
        <v>0</v>
      </c>
      <c r="CE41" s="23">
        <f t="shared" ref="CE41" si="132">BE41</f>
        <v>0</v>
      </c>
      <c r="CF41" s="23">
        <f t="shared" ref="CF41" si="133">BF41</f>
        <v>0</v>
      </c>
      <c r="CG41" s="23">
        <f t="shared" ref="CG41" si="134">BG41</f>
        <v>0</v>
      </c>
      <c r="CH41" s="35">
        <f t="shared" ref="CH41" si="135">BH41</f>
        <v>0</v>
      </c>
      <c r="CI41" s="23">
        <f t="shared" ref="CI41" si="136">BI41</f>
        <v>0</v>
      </c>
      <c r="CJ41" s="23">
        <f t="shared" ref="CJ41" si="137">BJ41</f>
        <v>0</v>
      </c>
      <c r="CK41" s="23">
        <f t="shared" ref="CK41" si="138">BK41</f>
        <v>0</v>
      </c>
      <c r="CL41" s="23">
        <f t="shared" ref="CL41" si="139">BL41</f>
        <v>0</v>
      </c>
      <c r="CM41" s="23">
        <f t="shared" ref="CM41" si="140">BM41</f>
        <v>0</v>
      </c>
      <c r="CN41" s="23">
        <f t="shared" ref="CN41" si="141">BN41</f>
        <v>0</v>
      </c>
      <c r="CO41" s="23">
        <f t="shared" ref="CO41" si="142">BO41</f>
        <v>0</v>
      </c>
      <c r="CP41" s="23">
        <f t="shared" ref="CP41" si="143">BP41</f>
        <v>0</v>
      </c>
      <c r="CQ41" s="24">
        <f t="shared" ref="CQ41" si="144">BQ41</f>
        <v>0</v>
      </c>
      <c r="CR41" s="24">
        <f t="shared" ref="CR41" si="145">BR41</f>
        <v>0</v>
      </c>
      <c r="CS41" s="24">
        <f t="shared" ref="CS41" si="146">BS41</f>
        <v>0</v>
      </c>
      <c r="CT41" s="24">
        <f t="shared" ref="CT41" si="147">BT41</f>
        <v>0</v>
      </c>
      <c r="CU41" s="28"/>
      <c r="CV41" s="28"/>
      <c r="CW41" s="18" t="s">
        <v>37</v>
      </c>
      <c r="CX41" s="19">
        <f t="shared" ref="CX41" si="148">W57</f>
        <v>24</v>
      </c>
      <c r="CY41" s="19">
        <f t="shared" ref="CY41" si="149">X57</f>
        <v>24</v>
      </c>
      <c r="CZ41" s="19">
        <f t="shared" ref="CZ41" si="150">Y57</f>
        <v>24</v>
      </c>
      <c r="DA41" s="19">
        <f t="shared" ref="DA41" si="151">Z57</f>
        <v>24</v>
      </c>
      <c r="DB41" s="19">
        <f t="shared" ref="DB41" si="152">AA57</f>
        <v>24</v>
      </c>
      <c r="DC41" s="19">
        <f t="shared" ref="DC41" si="153">AB57</f>
        <v>24</v>
      </c>
      <c r="DD41" s="19">
        <f t="shared" ref="DD41" si="154">AC57</f>
        <v>24</v>
      </c>
      <c r="DE41" s="20">
        <f t="shared" ref="DE41" si="155">AD57</f>
        <v>24</v>
      </c>
      <c r="DF41" s="20">
        <f t="shared" ref="DF41" si="156">AE57</f>
        <v>24</v>
      </c>
      <c r="DG41" s="20">
        <f t="shared" ref="DG41" si="157">AF57</f>
        <v>24</v>
      </c>
      <c r="DH41" s="20">
        <f t="shared" ref="DH41" si="158">AG57</f>
        <v>24</v>
      </c>
      <c r="DI41" s="20">
        <f t="shared" ref="DI41" si="159">AH57</f>
        <v>24</v>
      </c>
      <c r="DJ41" s="20">
        <f t="shared" ref="DJ41" si="160">AI57</f>
        <v>24</v>
      </c>
      <c r="DK41" s="20">
        <f t="shared" ref="DK41" si="161">AJ57</f>
        <v>24</v>
      </c>
      <c r="DL41" s="20">
        <f t="shared" ref="DL41" si="162">AK57</f>
        <v>24</v>
      </c>
      <c r="DM41" s="20">
        <f t="shared" ref="DM41" si="163">AL57</f>
        <v>24</v>
      </c>
      <c r="DN41" s="20">
        <f t="shared" ref="DN41" si="164">AM57</f>
        <v>24</v>
      </c>
      <c r="DO41" s="20">
        <f t="shared" ref="DO41" si="165">AN57</f>
        <v>24</v>
      </c>
      <c r="DP41" s="20">
        <f t="shared" ref="DP41" si="166">AO57</f>
        <v>24</v>
      </c>
      <c r="DQ41" s="20">
        <f t="shared" ref="DQ41" si="167">AP57</f>
        <v>24</v>
      </c>
      <c r="DR41" s="20">
        <f t="shared" ref="DR41" si="168">AQ57</f>
        <v>24</v>
      </c>
      <c r="DS41" s="20">
        <f t="shared" ref="DS41" si="169">AR57</f>
        <v>24</v>
      </c>
      <c r="DT41" s="20">
        <f t="shared" ref="DT41" si="170">AS57</f>
        <v>24</v>
      </c>
      <c r="DU41" s="20">
        <f t="shared" ref="DU41" si="171">AT57</f>
        <v>24</v>
      </c>
    </row>
    <row r="42" spans="1:126" s="35" customFormat="1" ht="18.75" x14ac:dyDescent="0.25">
      <c r="B42" s="35" t="s">
        <v>25</v>
      </c>
      <c r="C42" s="35">
        <v>0</v>
      </c>
      <c r="D42" s="35">
        <v>0</v>
      </c>
      <c r="E42" s="35">
        <v>0</v>
      </c>
      <c r="F42" s="35">
        <v>0</v>
      </c>
      <c r="G42" s="35">
        <v>0</v>
      </c>
      <c r="H42" s="35">
        <v>0</v>
      </c>
      <c r="I42" s="35">
        <v>0</v>
      </c>
      <c r="J42" s="35">
        <v>0</v>
      </c>
      <c r="K42" s="35">
        <v>0</v>
      </c>
      <c r="L42" s="35">
        <v>0</v>
      </c>
      <c r="M42" s="35">
        <v>24</v>
      </c>
      <c r="N42" s="35">
        <v>0</v>
      </c>
      <c r="O42" s="35">
        <v>0</v>
      </c>
      <c r="P42" s="35">
        <v>0</v>
      </c>
      <c r="Q42" s="35">
        <v>0</v>
      </c>
      <c r="R42" s="35">
        <v>0</v>
      </c>
      <c r="S42" s="35">
        <v>24</v>
      </c>
      <c r="V42" s="35">
        <v>3.125E-2</v>
      </c>
      <c r="W42" s="6">
        <f>D41</f>
        <v>0</v>
      </c>
      <c r="X42" s="35">
        <f>D42</f>
        <v>0</v>
      </c>
      <c r="Y42" s="2">
        <f>D43</f>
        <v>0</v>
      </c>
      <c r="Z42" s="35">
        <f>D44</f>
        <v>0</v>
      </c>
      <c r="AA42" s="35">
        <f>D45</f>
        <v>0</v>
      </c>
      <c r="AB42" s="35">
        <f>D46</f>
        <v>0</v>
      </c>
      <c r="AC42" s="4">
        <f>D47</f>
        <v>0</v>
      </c>
      <c r="AD42" s="35">
        <f>D48</f>
        <v>0</v>
      </c>
      <c r="AE42" s="35">
        <f>D49</f>
        <v>0</v>
      </c>
      <c r="AF42" s="35">
        <f>D50</f>
        <v>0</v>
      </c>
      <c r="AG42" s="35">
        <f>D51</f>
        <v>0</v>
      </c>
      <c r="AH42" s="35">
        <f>D52</f>
        <v>0</v>
      </c>
      <c r="AI42" s="35">
        <f>D53</f>
        <v>0</v>
      </c>
      <c r="AJ42" s="35">
        <f>D54</f>
        <v>0</v>
      </c>
      <c r="AK42" s="35">
        <f>D55</f>
        <v>0</v>
      </c>
      <c r="AL42" s="35">
        <f>D56</f>
        <v>0</v>
      </c>
      <c r="AM42" s="35">
        <f>D57</f>
        <v>0</v>
      </c>
      <c r="AN42" s="35">
        <f>D58</f>
        <v>0</v>
      </c>
      <c r="AO42" s="35">
        <f>D59</f>
        <v>0</v>
      </c>
      <c r="AP42" s="35">
        <f>D60</f>
        <v>0</v>
      </c>
      <c r="AQ42" s="2">
        <f>D61</f>
        <v>0</v>
      </c>
      <c r="AR42" s="2">
        <f>D62</f>
        <v>0</v>
      </c>
      <c r="AS42" s="2">
        <f>D63</f>
        <v>0</v>
      </c>
      <c r="AT42" s="2">
        <f>D64</f>
        <v>23</v>
      </c>
      <c r="AU42" s="5"/>
      <c r="AV42" s="35">
        <v>3.125E-2</v>
      </c>
      <c r="AW42" s="30">
        <f t="shared" ref="AW42" si="172">PRODUCT(W42*100*1/W57)</f>
        <v>0</v>
      </c>
      <c r="AX42" s="23">
        <f t="shared" ref="AX42" si="173">PRODUCT(X42*100*1/X57)</f>
        <v>0</v>
      </c>
      <c r="AY42" s="24">
        <f t="shared" ref="AY42" si="174">PRODUCT(Y42*100*1/Y57)</f>
        <v>0</v>
      </c>
      <c r="AZ42" s="23">
        <f t="shared" ref="AZ42" si="175">PRODUCT(Z42*100*1/Z57)</f>
        <v>0</v>
      </c>
      <c r="BA42" s="23">
        <f t="shared" ref="BA42" si="176">PRODUCT(AA42*100*1/AA57)</f>
        <v>0</v>
      </c>
      <c r="BB42" s="23">
        <f t="shared" ref="BB42" si="177">PRODUCT(AB42*100*1/AB57)</f>
        <v>0</v>
      </c>
      <c r="BC42" s="25">
        <f t="shared" ref="BC42" si="178">PRODUCT(AC42*100*1/AC57)</f>
        <v>0</v>
      </c>
      <c r="BD42" s="23">
        <f t="shared" ref="BD42" si="179">PRODUCT(AD42*100*1/AD57)</f>
        <v>0</v>
      </c>
      <c r="BE42" s="23">
        <f t="shared" ref="BE42" si="180">PRODUCT(AE42*100*1/AE57)</f>
        <v>0</v>
      </c>
      <c r="BF42" s="23">
        <f t="shared" ref="BF42" si="181">PRODUCT(AF42*100*1/AF57)</f>
        <v>0</v>
      </c>
      <c r="BG42" s="23">
        <f t="shared" ref="BG42" si="182">PRODUCT(AG42*100*1/AG57)</f>
        <v>0</v>
      </c>
      <c r="BH42" s="35">
        <f t="shared" ref="BH42" si="183">PRODUCT(AH42*100*1/AH57)</f>
        <v>0</v>
      </c>
      <c r="BI42" s="23">
        <f t="shared" ref="BI42" si="184">PRODUCT(AI42*100*1/AI57)</f>
        <v>0</v>
      </c>
      <c r="BJ42" s="23">
        <f t="shared" ref="BJ42" si="185">PRODUCT(AJ42*100*1/AJ57)</f>
        <v>0</v>
      </c>
      <c r="BK42" s="23">
        <f t="shared" ref="BK42" si="186">PRODUCT(AK42*100*1/AK57)</f>
        <v>0</v>
      </c>
      <c r="BL42" s="23">
        <f t="shared" ref="BL42" si="187">PRODUCT(AL42*100*1/AL57)</f>
        <v>0</v>
      </c>
      <c r="BM42" s="23">
        <f t="shared" ref="BM42" si="188">PRODUCT(AM42*100*1/AM57)</f>
        <v>0</v>
      </c>
      <c r="BN42" s="23">
        <f t="shared" ref="BN42" si="189">PRODUCT(AN42*100*1/AN57)</f>
        <v>0</v>
      </c>
      <c r="BO42" s="23">
        <f t="shared" ref="BO42" si="190">PRODUCT(AO42*100*1/AO57)</f>
        <v>0</v>
      </c>
      <c r="BP42" s="23">
        <f t="shared" ref="BP42" si="191">PRODUCT(AP42*100*1/AP57)</f>
        <v>0</v>
      </c>
      <c r="BQ42" s="24">
        <f t="shared" ref="BQ42" si="192">PRODUCT(AQ42*100*1/AQ57)</f>
        <v>0</v>
      </c>
      <c r="BR42" s="24">
        <f t="shared" ref="BR42" si="193">PRODUCT(AR42*100*1/AR57)</f>
        <v>0</v>
      </c>
      <c r="BS42" s="24">
        <f t="shared" ref="BS42" si="194">PRODUCT(AS42*100*1/AS57)</f>
        <v>0</v>
      </c>
      <c r="BT42" s="24">
        <f t="shared" ref="BT42" si="195">PRODUCT(AT42*100*1/AT57)</f>
        <v>95.833333333333329</v>
      </c>
      <c r="BV42" s="35">
        <v>3.125E-2</v>
      </c>
      <c r="BW42" s="30">
        <f t="shared" ref="BW42" si="196">AW41+AW42</f>
        <v>0</v>
      </c>
      <c r="BX42" s="23">
        <f t="shared" ref="BX42" si="197">AX41+AX42</f>
        <v>0</v>
      </c>
      <c r="BY42" s="24">
        <f t="shared" ref="BY42" si="198">AY41+AY42</f>
        <v>0</v>
      </c>
      <c r="BZ42" s="23">
        <f t="shared" ref="BZ42" si="199">AZ41+AZ42</f>
        <v>0</v>
      </c>
      <c r="CA42" s="23">
        <f t="shared" ref="CA42" si="200">BA41+BA42</f>
        <v>0</v>
      </c>
      <c r="CB42" s="23">
        <f t="shared" ref="CB42" si="201">BB41+BB42</f>
        <v>0</v>
      </c>
      <c r="CC42" s="25">
        <f t="shared" ref="CC42" si="202">BC41+BC42</f>
        <v>0</v>
      </c>
      <c r="CD42" s="23">
        <f t="shared" ref="CD42" si="203">BD41+BD42</f>
        <v>0</v>
      </c>
      <c r="CE42" s="23">
        <f t="shared" ref="CE42" si="204">BE41+BE42</f>
        <v>0</v>
      </c>
      <c r="CF42" s="23">
        <f t="shared" ref="CF42" si="205">BF41+BF42</f>
        <v>0</v>
      </c>
      <c r="CG42" s="23">
        <f t="shared" ref="CG42" si="206">BG41+BG42</f>
        <v>0</v>
      </c>
      <c r="CH42" s="35">
        <f t="shared" ref="CH42" si="207">BH41+BH42</f>
        <v>0</v>
      </c>
      <c r="CI42" s="23">
        <f t="shared" ref="CI42" si="208">BI41+BI42</f>
        <v>0</v>
      </c>
      <c r="CJ42" s="23">
        <f t="shared" ref="CJ42" si="209">BJ41+BJ42</f>
        <v>0</v>
      </c>
      <c r="CK42" s="23">
        <f t="shared" ref="CK42" si="210">BK41+BK42</f>
        <v>0</v>
      </c>
      <c r="CL42" s="23">
        <f t="shared" ref="CL42" si="211">BL41+BL42</f>
        <v>0</v>
      </c>
      <c r="CM42" s="23">
        <f t="shared" ref="CM42" si="212">BM41+BM42</f>
        <v>0</v>
      </c>
      <c r="CN42" s="23">
        <f t="shared" ref="CN42" si="213">BN41+BN42</f>
        <v>0</v>
      </c>
      <c r="CO42" s="23">
        <f t="shared" ref="CO42" si="214">BO41+BO42</f>
        <v>0</v>
      </c>
      <c r="CP42" s="23">
        <f t="shared" ref="CP42" si="215">BP41+BP42</f>
        <v>0</v>
      </c>
      <c r="CQ42" s="24">
        <f t="shared" ref="CQ42" si="216">BQ41+BQ42</f>
        <v>0</v>
      </c>
      <c r="CR42" s="24">
        <f t="shared" ref="CR42" si="217">BR41+BR42</f>
        <v>0</v>
      </c>
      <c r="CS42" s="24">
        <f t="shared" ref="CS42" si="218">BS41+BS42</f>
        <v>0</v>
      </c>
      <c r="CT42" s="24">
        <f t="shared" ref="CT42" si="219">BT41+BT42</f>
        <v>95.833333333333329</v>
      </c>
      <c r="CU42" s="28"/>
      <c r="CV42" s="28"/>
      <c r="CW42" s="18" t="s">
        <v>38</v>
      </c>
      <c r="CX42" s="16"/>
      <c r="CY42" s="16"/>
      <c r="CZ42" s="16">
        <f>BY49</f>
        <v>0</v>
      </c>
      <c r="DA42" s="16"/>
      <c r="DB42" s="16"/>
      <c r="DC42" s="16"/>
      <c r="DD42" s="16"/>
      <c r="DE42" s="15"/>
      <c r="DF42" s="15"/>
      <c r="DG42" s="15"/>
      <c r="DH42" s="15"/>
      <c r="DI42" s="15"/>
      <c r="DJ42" s="12"/>
      <c r="DK42" s="15"/>
      <c r="DL42" s="15"/>
      <c r="DM42" s="15"/>
      <c r="DN42" s="15"/>
      <c r="DO42" s="15"/>
      <c r="DP42" s="15"/>
      <c r="DQ42" s="15"/>
      <c r="DR42" s="15">
        <f>CQ49</f>
        <v>100</v>
      </c>
      <c r="DS42" s="15">
        <f>CR49</f>
        <v>91.666666666666657</v>
      </c>
      <c r="DT42" s="15">
        <f>CS48</f>
        <v>95.833333333333329</v>
      </c>
      <c r="DU42" s="15">
        <f>CT45</f>
        <v>100</v>
      </c>
    </row>
    <row r="43" spans="1:126" s="35" customFormat="1" ht="18.75" x14ac:dyDescent="0.25">
      <c r="B43" s="35" t="s">
        <v>3</v>
      </c>
      <c r="C43" s="2">
        <v>0</v>
      </c>
      <c r="D43" s="2">
        <v>0</v>
      </c>
      <c r="E43" s="2">
        <v>0</v>
      </c>
      <c r="F43" s="2">
        <v>0</v>
      </c>
      <c r="G43" s="2">
        <v>0</v>
      </c>
      <c r="H43" s="2">
        <v>0</v>
      </c>
      <c r="I43" s="2">
        <v>0</v>
      </c>
      <c r="J43" s="2">
        <v>0</v>
      </c>
      <c r="K43" s="2">
        <v>0</v>
      </c>
      <c r="L43" s="4">
        <v>0</v>
      </c>
      <c r="M43" s="3">
        <v>0</v>
      </c>
      <c r="N43" s="3">
        <v>0</v>
      </c>
      <c r="O43" s="3">
        <v>24</v>
      </c>
      <c r="P43" s="3">
        <v>0</v>
      </c>
      <c r="Q43" s="3">
        <v>0</v>
      </c>
      <c r="R43" s="3">
        <v>0</v>
      </c>
      <c r="S43" s="35">
        <v>24</v>
      </c>
      <c r="V43" s="35">
        <v>6.25E-2</v>
      </c>
      <c r="W43" s="6">
        <f>E41</f>
        <v>0</v>
      </c>
      <c r="X43" s="35">
        <f>E42</f>
        <v>0</v>
      </c>
      <c r="Y43" s="2">
        <f>E43</f>
        <v>0</v>
      </c>
      <c r="Z43" s="35">
        <f>E44</f>
        <v>0</v>
      </c>
      <c r="AA43" s="35">
        <f>E45</f>
        <v>0</v>
      </c>
      <c r="AB43" s="35">
        <f>E46</f>
        <v>0</v>
      </c>
      <c r="AC43" s="4">
        <f>E47</f>
        <v>0</v>
      </c>
      <c r="AD43" s="35">
        <f>E48</f>
        <v>0</v>
      </c>
      <c r="AE43" s="35">
        <f>E49</f>
        <v>0</v>
      </c>
      <c r="AF43" s="35">
        <f>E50</f>
        <v>0</v>
      </c>
      <c r="AG43" s="35">
        <f>E51</f>
        <v>0</v>
      </c>
      <c r="AH43" s="35">
        <f>E52</f>
        <v>14</v>
      </c>
      <c r="AI43" s="35">
        <f>E53</f>
        <v>0</v>
      </c>
      <c r="AJ43" s="35">
        <f>E54</f>
        <v>0</v>
      </c>
      <c r="AK43" s="35">
        <f>E55</f>
        <v>0</v>
      </c>
      <c r="AL43" s="35">
        <f>E56</f>
        <v>19</v>
      </c>
      <c r="AM43" s="35">
        <f>E57</f>
        <v>0</v>
      </c>
      <c r="AN43" s="35">
        <f>E58</f>
        <v>0</v>
      </c>
      <c r="AO43" s="35">
        <f>E59</f>
        <v>0</v>
      </c>
      <c r="AP43" s="35">
        <f>E60</f>
        <v>0</v>
      </c>
      <c r="AQ43" s="2">
        <f>E61</f>
        <v>0</v>
      </c>
      <c r="AR43" s="2">
        <f>E62</f>
        <v>0</v>
      </c>
      <c r="AS43" s="2">
        <f>E63</f>
        <v>0</v>
      </c>
      <c r="AT43" s="2">
        <f>E64</f>
        <v>0</v>
      </c>
      <c r="AU43" s="5"/>
      <c r="AV43" s="35">
        <v>6.25E-2</v>
      </c>
      <c r="AW43" s="30">
        <f t="shared" ref="AW43" si="220">PRODUCT(W43*100*1/W57)</f>
        <v>0</v>
      </c>
      <c r="AX43" s="23">
        <f t="shared" ref="AX43" si="221">PRODUCT(X43*100*1/X57)</f>
        <v>0</v>
      </c>
      <c r="AY43" s="24">
        <f t="shared" ref="AY43" si="222">PRODUCT(Y43*100*1/Y57)</f>
        <v>0</v>
      </c>
      <c r="AZ43" s="23">
        <f t="shared" ref="AZ43" si="223">PRODUCT(Z43*100*1/Z57)</f>
        <v>0</v>
      </c>
      <c r="BA43" s="23">
        <f t="shared" ref="BA43" si="224">PRODUCT(AA43*100*1/AA57)</f>
        <v>0</v>
      </c>
      <c r="BB43" s="23">
        <f t="shared" ref="BB43" si="225">PRODUCT(AB43*100*1/AB57)</f>
        <v>0</v>
      </c>
      <c r="BC43" s="25">
        <f t="shared" ref="BC43" si="226">PRODUCT(AC43*100*1/AC57)</f>
        <v>0</v>
      </c>
      <c r="BD43" s="23">
        <f t="shared" ref="BD43" si="227">PRODUCT(AD43*100*1/AD57)</f>
        <v>0</v>
      </c>
      <c r="BE43" s="23">
        <f t="shared" ref="BE43" si="228">PRODUCT(AE43*100*1/AE57)</f>
        <v>0</v>
      </c>
      <c r="BF43" s="23">
        <f t="shared" ref="BF43" si="229">PRODUCT(AF43*100*1/AF57)</f>
        <v>0</v>
      </c>
      <c r="BG43" s="23">
        <f t="shared" ref="BG43" si="230">PRODUCT(AG43*100*1/AG57)</f>
        <v>0</v>
      </c>
      <c r="BH43" s="35">
        <f t="shared" ref="BH43" si="231">PRODUCT(AH43*100*1/AH57)</f>
        <v>58.333333333333336</v>
      </c>
      <c r="BI43" s="23">
        <f t="shared" ref="BI43" si="232">PRODUCT(AI43*100*1/AI57)</f>
        <v>0</v>
      </c>
      <c r="BJ43" s="23">
        <f t="shared" ref="BJ43" si="233">PRODUCT(AJ43*100*1/AJ57)</f>
        <v>0</v>
      </c>
      <c r="BK43" s="23">
        <f t="shared" ref="BK43" si="234">PRODUCT(AK43*100*1/AK57)</f>
        <v>0</v>
      </c>
      <c r="BL43" s="23">
        <f t="shared" ref="BL43" si="235">PRODUCT(AL43*100*1/AL57)</f>
        <v>79.166666666666671</v>
      </c>
      <c r="BM43" s="23">
        <f t="shared" ref="BM43" si="236">PRODUCT(AM43*100*1/AM57)</f>
        <v>0</v>
      </c>
      <c r="BN43" s="23">
        <f t="shared" ref="BN43" si="237">PRODUCT(AN43*100*1/AN57)</f>
        <v>0</v>
      </c>
      <c r="BO43" s="23">
        <f t="shared" ref="BO43" si="238">PRODUCT(AO43*100*1/AO57)</f>
        <v>0</v>
      </c>
      <c r="BP43" s="23">
        <f t="shared" ref="BP43" si="239">PRODUCT(AP43*100*1/AP57)</f>
        <v>0</v>
      </c>
      <c r="BQ43" s="24">
        <f t="shared" ref="BQ43" si="240">PRODUCT(AQ43*100*1/AQ57)</f>
        <v>0</v>
      </c>
      <c r="BR43" s="24">
        <f t="shared" ref="BR43" si="241">PRODUCT(AR43*100*1/AR57)</f>
        <v>0</v>
      </c>
      <c r="BS43" s="24">
        <f t="shared" ref="BS43" si="242">PRODUCT(AS43*100*1/AS57)</f>
        <v>0</v>
      </c>
      <c r="BT43" s="24">
        <f t="shared" ref="BT43" si="243">PRODUCT(AT43*100*1/AT57)</f>
        <v>0</v>
      </c>
      <c r="BV43" s="35">
        <v>6.25E-2</v>
      </c>
      <c r="BW43" s="30">
        <f t="shared" ref="BW43" si="244">AW41+AW42+AW43</f>
        <v>0</v>
      </c>
      <c r="BX43" s="23">
        <f t="shared" ref="BX43" si="245">AX41+AX42+AX43</f>
        <v>0</v>
      </c>
      <c r="BY43" s="24">
        <f t="shared" ref="BY43" si="246">AY41+AY42+AY43</f>
        <v>0</v>
      </c>
      <c r="BZ43" s="23">
        <f t="shared" ref="BZ43" si="247">AZ41+AZ42+AZ43</f>
        <v>0</v>
      </c>
      <c r="CA43" s="23">
        <f t="shared" ref="CA43" si="248">BA41+BA42+BA43</f>
        <v>0</v>
      </c>
      <c r="CB43" s="23">
        <f t="shared" ref="CB43" si="249">BB41+BB42+BB43</f>
        <v>0</v>
      </c>
      <c r="CC43" s="25">
        <f t="shared" ref="CC43" si="250">BC41+BC42+BC43</f>
        <v>0</v>
      </c>
      <c r="CD43" s="23">
        <f t="shared" ref="CD43" si="251">BD41+BD42+BD43</f>
        <v>0</v>
      </c>
      <c r="CE43" s="23">
        <f t="shared" ref="CE43" si="252">BE41+BE42+BE43</f>
        <v>0</v>
      </c>
      <c r="CF43" s="23">
        <f t="shared" ref="CF43" si="253">BF41+BF42+BF43</f>
        <v>0</v>
      </c>
      <c r="CG43" s="23">
        <f t="shared" ref="CG43" si="254">BG41+BG42+BG43</f>
        <v>0</v>
      </c>
      <c r="CH43" s="35">
        <f t="shared" ref="CH43" si="255">BH41+BH42+BH43</f>
        <v>58.333333333333336</v>
      </c>
      <c r="CI43" s="23">
        <f t="shared" ref="CI43" si="256">BI41+BI42+BI43</f>
        <v>0</v>
      </c>
      <c r="CJ43" s="23">
        <f t="shared" ref="CJ43" si="257">BJ41+BJ42+BJ43</f>
        <v>0</v>
      </c>
      <c r="CK43" s="23">
        <f t="shared" ref="CK43" si="258">BK41+BK42+BK43</f>
        <v>0</v>
      </c>
      <c r="CL43" s="23">
        <f t="shared" ref="CL43" si="259">BL41+BL42+BL43</f>
        <v>79.166666666666671</v>
      </c>
      <c r="CM43" s="23">
        <f t="shared" ref="CM43" si="260">BM41+BM42+BM43</f>
        <v>0</v>
      </c>
      <c r="CN43" s="23">
        <f t="shared" ref="CN43:CN44" si="261">BN41+BN42+BN43</f>
        <v>0</v>
      </c>
      <c r="CO43" s="23">
        <f t="shared" ref="CO43" si="262">BO41+BO42+BO43</f>
        <v>0</v>
      </c>
      <c r="CP43" s="23">
        <f t="shared" ref="CP43" si="263">BP41+BP42+BP43</f>
        <v>0</v>
      </c>
      <c r="CQ43" s="24">
        <f t="shared" ref="CQ43" si="264">BQ41+BQ42+BQ43</f>
        <v>0</v>
      </c>
      <c r="CR43" s="24">
        <f t="shared" ref="CR43" si="265">BR41+BR42+BR43</f>
        <v>0</v>
      </c>
      <c r="CS43" s="24">
        <f t="shared" ref="CS43" si="266">BS41+BS42+BS43</f>
        <v>0</v>
      </c>
      <c r="CT43" s="24">
        <f t="shared" ref="CT43" si="267">BT41+BT42+BT43</f>
        <v>95.833333333333329</v>
      </c>
      <c r="CU43" s="28"/>
      <c r="CV43" s="28"/>
      <c r="CW43" s="18" t="s">
        <v>39</v>
      </c>
      <c r="CX43" s="16"/>
      <c r="CY43" s="16"/>
      <c r="CZ43" s="16">
        <f>BY50-BY49</f>
        <v>0</v>
      </c>
      <c r="DA43" s="16"/>
      <c r="DB43" s="16"/>
      <c r="DC43" s="16"/>
      <c r="DD43" s="16">
        <f>CC49</f>
        <v>0</v>
      </c>
      <c r="DE43" s="15"/>
      <c r="DF43" s="15"/>
      <c r="DG43" s="15"/>
      <c r="DH43" s="15"/>
      <c r="DI43" s="15"/>
      <c r="DJ43" s="15"/>
      <c r="DK43" s="15"/>
      <c r="DL43" s="15"/>
      <c r="DM43" s="15"/>
      <c r="DN43" s="15"/>
      <c r="DO43" s="15"/>
      <c r="DP43" s="15"/>
      <c r="DQ43" s="15"/>
      <c r="DR43" s="15"/>
      <c r="DS43" s="15"/>
      <c r="DT43" s="15"/>
      <c r="DU43" s="15"/>
    </row>
    <row r="44" spans="1:126" s="35" customFormat="1" ht="18.75" x14ac:dyDescent="0.25">
      <c r="B44" s="35" t="s">
        <v>5</v>
      </c>
      <c r="C44" s="35">
        <v>0</v>
      </c>
      <c r="D44" s="35">
        <v>0</v>
      </c>
      <c r="E44" s="35">
        <v>0</v>
      </c>
      <c r="F44" s="35">
        <v>0</v>
      </c>
      <c r="G44" s="35">
        <v>0</v>
      </c>
      <c r="H44" s="35">
        <v>0</v>
      </c>
      <c r="I44" s="35">
        <v>0</v>
      </c>
      <c r="J44" s="35">
        <v>0</v>
      </c>
      <c r="K44" s="35">
        <v>0</v>
      </c>
      <c r="L44" s="35">
        <v>0</v>
      </c>
      <c r="M44" s="35">
        <v>0</v>
      </c>
      <c r="N44" s="35">
        <v>0</v>
      </c>
      <c r="O44" s="35">
        <v>0</v>
      </c>
      <c r="P44" s="35">
        <v>24</v>
      </c>
      <c r="Q44" s="35">
        <v>0</v>
      </c>
      <c r="R44" s="35">
        <v>0</v>
      </c>
      <c r="S44" s="35">
        <v>24</v>
      </c>
      <c r="V44" s="35">
        <v>0.125</v>
      </c>
      <c r="W44" s="6">
        <f>F41</f>
        <v>0</v>
      </c>
      <c r="X44" s="35">
        <f>F42</f>
        <v>0</v>
      </c>
      <c r="Y44" s="2">
        <f>F43</f>
        <v>0</v>
      </c>
      <c r="Z44" s="35">
        <f>F44</f>
        <v>0</v>
      </c>
      <c r="AA44" s="35">
        <f>F45</f>
        <v>0</v>
      </c>
      <c r="AB44" s="35">
        <f>F46</f>
        <v>0</v>
      </c>
      <c r="AC44" s="4">
        <f>F47</f>
        <v>0</v>
      </c>
      <c r="AD44" s="35">
        <f>F48</f>
        <v>0</v>
      </c>
      <c r="AE44" s="35">
        <f>F49</f>
        <v>0</v>
      </c>
      <c r="AF44" s="35">
        <f>F50</f>
        <v>0</v>
      </c>
      <c r="AG44" s="35">
        <f>F51</f>
        <v>0</v>
      </c>
      <c r="AH44" s="35">
        <f>F52</f>
        <v>0</v>
      </c>
      <c r="AI44" s="35">
        <f>F53</f>
        <v>0</v>
      </c>
      <c r="AJ44" s="35">
        <f>F54</f>
        <v>0</v>
      </c>
      <c r="AK44" s="35">
        <f>F55</f>
        <v>0</v>
      </c>
      <c r="AL44" s="35">
        <f>F56</f>
        <v>0</v>
      </c>
      <c r="AM44" s="35">
        <f>F57</f>
        <v>0</v>
      </c>
      <c r="AN44" s="35">
        <f>F58</f>
        <v>0</v>
      </c>
      <c r="AO44" s="35">
        <f>F59</f>
        <v>0</v>
      </c>
      <c r="AP44" s="35">
        <f>F60</f>
        <v>0</v>
      </c>
      <c r="AQ44" s="2">
        <f>F61</f>
        <v>0</v>
      </c>
      <c r="AR44" s="2">
        <f>F61</f>
        <v>0</v>
      </c>
      <c r="AS44" s="2">
        <f>F63</f>
        <v>6</v>
      </c>
      <c r="AT44" s="2">
        <f>F64</f>
        <v>1</v>
      </c>
      <c r="AU44" s="5"/>
      <c r="AV44" s="35">
        <v>0.125</v>
      </c>
      <c r="AW44" s="30">
        <f t="shared" ref="AW44" si="268">PRODUCT(W44*100*1/W57)</f>
        <v>0</v>
      </c>
      <c r="AX44" s="23">
        <f t="shared" ref="AX44" si="269">PRODUCT(X44*100*1/X57)</f>
        <v>0</v>
      </c>
      <c r="AY44" s="24">
        <f t="shared" ref="AY44" si="270">PRODUCT(Y44*100*1/Y57)</f>
        <v>0</v>
      </c>
      <c r="AZ44" s="23">
        <f t="shared" ref="AZ44" si="271">PRODUCT(Z44*100*1/Z57)</f>
        <v>0</v>
      </c>
      <c r="BA44" s="23">
        <f t="shared" ref="BA44" si="272">PRODUCT(AA44*100*1/AA57)</f>
        <v>0</v>
      </c>
      <c r="BB44" s="23">
        <f t="shared" ref="BB44" si="273">PRODUCT(AB44*100*1/AB57)</f>
        <v>0</v>
      </c>
      <c r="BC44" s="25">
        <f t="shared" ref="BC44" si="274">PRODUCT(AC44*100*1/AC57)</f>
        <v>0</v>
      </c>
      <c r="BD44" s="23">
        <f t="shared" ref="BD44" si="275">PRODUCT(AD44*100*1/AD57)</f>
        <v>0</v>
      </c>
      <c r="BE44" s="23">
        <f t="shared" ref="BE44" si="276">PRODUCT(AE44*100*1/AE57)</f>
        <v>0</v>
      </c>
      <c r="BF44" s="23">
        <f t="shared" ref="BF44" si="277">PRODUCT(AF44*100*1/AF57)</f>
        <v>0</v>
      </c>
      <c r="BG44" s="23">
        <f t="shared" ref="BG44" si="278">PRODUCT(AG44*100*1/AG57)</f>
        <v>0</v>
      </c>
      <c r="BH44" s="35">
        <f t="shared" ref="BH44" si="279">PRODUCT(AH44*100*1/AH57)</f>
        <v>0</v>
      </c>
      <c r="BI44" s="23">
        <f t="shared" ref="BI44" si="280">PRODUCT(AI44*100*1/AI57)</f>
        <v>0</v>
      </c>
      <c r="BJ44" s="23">
        <f t="shared" ref="BJ44" si="281">PRODUCT(AJ44*100*1/AJ57)</f>
        <v>0</v>
      </c>
      <c r="BK44" s="23">
        <f t="shared" ref="BK44" si="282">PRODUCT(AK44*100*1/AK57)</f>
        <v>0</v>
      </c>
      <c r="BL44" s="23">
        <f t="shared" ref="BL44" si="283">PRODUCT(AL44*100*1/AL57)</f>
        <v>0</v>
      </c>
      <c r="BM44" s="23">
        <f t="shared" ref="BM44" si="284">PRODUCT(AM44*100*1/AM57)</f>
        <v>0</v>
      </c>
      <c r="BN44" s="23">
        <f t="shared" ref="BN44" si="285">PRODUCT(AN44*100*1/AN57)</f>
        <v>0</v>
      </c>
      <c r="BO44" s="23">
        <f t="shared" ref="BO44" si="286">PRODUCT(AO44*100*1/AO57)</f>
        <v>0</v>
      </c>
      <c r="BP44" s="23">
        <f t="shared" ref="BP44" si="287">PRODUCT(AP44*100*1/AP57)</f>
        <v>0</v>
      </c>
      <c r="BQ44" s="24">
        <f t="shared" ref="BQ44" si="288">PRODUCT(AQ44*100*1/AQ57)</f>
        <v>0</v>
      </c>
      <c r="BR44" s="24">
        <f t="shared" ref="BR44" si="289">PRODUCT(AR44*100*1/AR57)</f>
        <v>0</v>
      </c>
      <c r="BS44" s="24">
        <f t="shared" ref="BS44" si="290">PRODUCT(AS44*100*1/AS57)</f>
        <v>25</v>
      </c>
      <c r="BT44" s="24">
        <f t="shared" ref="BT44" si="291">PRODUCT(AT44*100*1/AT57)</f>
        <v>4.166666666666667</v>
      </c>
      <c r="BV44" s="35">
        <v>0.125</v>
      </c>
      <c r="BW44" s="30">
        <f t="shared" ref="BW44" si="292">AW41+AW42+AW43+AW44</f>
        <v>0</v>
      </c>
      <c r="BX44" s="23">
        <f t="shared" ref="BX44" si="293">AX41+AX42+AX43+AX44</f>
        <v>0</v>
      </c>
      <c r="BY44" s="24">
        <f t="shared" ref="BY44" si="294">AY41+AY42+AY43+AY44</f>
        <v>0</v>
      </c>
      <c r="BZ44" s="23">
        <f t="shared" ref="BZ44" si="295">AZ41+AZ42+AZ43+AZ44</f>
        <v>0</v>
      </c>
      <c r="CA44" s="23">
        <f t="shared" ref="CA44" si="296">BA41+BA42+BA43+BA44</f>
        <v>0</v>
      </c>
      <c r="CB44" s="23">
        <f t="shared" ref="CB44" si="297">BB41+BB42+BB43+BB44</f>
        <v>0</v>
      </c>
      <c r="CC44" s="25">
        <f t="shared" ref="CC44" si="298">BC41+BC42+BC43+BC44</f>
        <v>0</v>
      </c>
      <c r="CD44" s="23">
        <f t="shared" ref="CD44" si="299">BD41+BD42+BD43+BD44</f>
        <v>0</v>
      </c>
      <c r="CE44" s="23">
        <f t="shared" ref="CE44" si="300">BE41+BE42+BE43+BE44</f>
        <v>0</v>
      </c>
      <c r="CF44" s="23">
        <f t="shared" ref="CF44" si="301">BF41+BF42+BF43+BF44</f>
        <v>0</v>
      </c>
      <c r="CG44" s="23">
        <f t="shared" ref="CG44" si="302">BG41+BG42+BG43+BG44</f>
        <v>0</v>
      </c>
      <c r="CH44" s="35">
        <f t="shared" ref="CH44" si="303">BH41+BH42+BH43+BH44</f>
        <v>58.333333333333336</v>
      </c>
      <c r="CI44" s="23">
        <f t="shared" ref="CI44" si="304">BI41+BI42+BI43+BI44</f>
        <v>0</v>
      </c>
      <c r="CJ44" s="23">
        <f t="shared" ref="CJ44" si="305">BJ41+BJ42+BJ43+BJ44</f>
        <v>0</v>
      </c>
      <c r="CK44" s="23">
        <f t="shared" ref="CK44" si="306">BK41+BK42+BK43+BK44</f>
        <v>0</v>
      </c>
      <c r="CL44" s="23">
        <f t="shared" ref="CL44" si="307">BL41+BL42+BL43+BL44</f>
        <v>79.166666666666671</v>
      </c>
      <c r="CM44" s="23">
        <f t="shared" ref="CM44" si="308">BM41+BM42+BM43+BM44</f>
        <v>0</v>
      </c>
      <c r="CN44" s="23">
        <f t="shared" si="261"/>
        <v>0</v>
      </c>
      <c r="CO44" s="23">
        <f t="shared" ref="CO44" si="309">BO41+BO42+BO43+BO44</f>
        <v>0</v>
      </c>
      <c r="CP44" s="23">
        <f t="shared" ref="CP44" si="310">BP41+BP42+BP43+BP44</f>
        <v>0</v>
      </c>
      <c r="CQ44" s="24">
        <f t="shared" ref="CQ44" si="311">BQ41+BQ42+BQ43+BQ44</f>
        <v>0</v>
      </c>
      <c r="CR44" s="24">
        <f t="shared" ref="CR44" si="312">BR41+BR42+BR43+BR44</f>
        <v>0</v>
      </c>
      <c r="CS44" s="24">
        <f t="shared" ref="CS44" si="313">BS41+BS42+BS43+BS44</f>
        <v>25</v>
      </c>
      <c r="CT44" s="24">
        <f t="shared" ref="CT44" si="314">BT41+BT42+BT43+BT44</f>
        <v>100</v>
      </c>
      <c r="CU44" s="28"/>
      <c r="CV44" s="28"/>
      <c r="CW44" s="18" t="s">
        <v>40</v>
      </c>
      <c r="CX44" s="16"/>
      <c r="CY44" s="16"/>
      <c r="CZ44" s="16">
        <f>BY56-BY50</f>
        <v>100</v>
      </c>
      <c r="DA44" s="16"/>
      <c r="DB44" s="16"/>
      <c r="DC44" s="16"/>
      <c r="DD44" s="16">
        <f>CC56-CC49</f>
        <v>100</v>
      </c>
      <c r="DE44" s="15"/>
      <c r="DF44" s="15"/>
      <c r="DG44" s="15"/>
      <c r="DH44" s="15"/>
      <c r="DI44" s="15"/>
      <c r="DJ44" s="15"/>
      <c r="DK44" s="15"/>
      <c r="DL44" s="15"/>
      <c r="DM44" s="15"/>
      <c r="DN44" s="15"/>
      <c r="DO44" s="15"/>
      <c r="DP44" s="15"/>
      <c r="DQ44" s="15"/>
      <c r="DR44" s="15">
        <f>CQ56-CQ49</f>
        <v>0</v>
      </c>
      <c r="DS44" s="15">
        <f>CR56-CR49</f>
        <v>8.3333333333333286</v>
      </c>
      <c r="DT44" s="15">
        <f>CS56-CS48</f>
        <v>4.1666666666666714</v>
      </c>
      <c r="DU44" s="15">
        <f>CT56-CT45</f>
        <v>0</v>
      </c>
    </row>
    <row r="45" spans="1:126" s="35" customFormat="1" x14ac:dyDescent="0.25">
      <c r="B45" s="35" t="s">
        <v>7</v>
      </c>
      <c r="C45" s="35">
        <v>0</v>
      </c>
      <c r="D45" s="35">
        <v>0</v>
      </c>
      <c r="E45" s="35">
        <v>0</v>
      </c>
      <c r="F45" s="35">
        <v>0</v>
      </c>
      <c r="G45" s="35">
        <v>0</v>
      </c>
      <c r="H45" s="35">
        <v>0</v>
      </c>
      <c r="I45" s="35">
        <v>0</v>
      </c>
      <c r="J45" s="35">
        <v>0</v>
      </c>
      <c r="K45" s="35">
        <v>0</v>
      </c>
      <c r="L45" s="35">
        <v>0</v>
      </c>
      <c r="M45" s="35">
        <v>24</v>
      </c>
      <c r="N45" s="35">
        <v>0</v>
      </c>
      <c r="O45" s="35">
        <v>0</v>
      </c>
      <c r="P45" s="35">
        <v>0</v>
      </c>
      <c r="Q45" s="35">
        <v>0</v>
      </c>
      <c r="R45" s="35">
        <v>0</v>
      </c>
      <c r="S45" s="35">
        <v>24</v>
      </c>
      <c r="V45" s="35">
        <v>0.25</v>
      </c>
      <c r="W45" s="8">
        <f>G41</f>
        <v>0</v>
      </c>
      <c r="X45" s="35">
        <f>G42</f>
        <v>0</v>
      </c>
      <c r="Y45" s="2">
        <f>G43</f>
        <v>0</v>
      </c>
      <c r="Z45" s="35">
        <f>G44</f>
        <v>0</v>
      </c>
      <c r="AA45" s="35">
        <f>G45</f>
        <v>0</v>
      </c>
      <c r="AB45" s="35">
        <f>G46</f>
        <v>0</v>
      </c>
      <c r="AC45" s="4">
        <f>G47</f>
        <v>0</v>
      </c>
      <c r="AD45" s="35">
        <f>G48</f>
        <v>0</v>
      </c>
      <c r="AE45" s="35">
        <f>G49</f>
        <v>0</v>
      </c>
      <c r="AF45" s="35">
        <f>G50</f>
        <v>0</v>
      </c>
      <c r="AG45" s="35">
        <f>G51</f>
        <v>0</v>
      </c>
      <c r="AH45" s="35">
        <f>G52</f>
        <v>3</v>
      </c>
      <c r="AI45" s="35">
        <f>G53</f>
        <v>0</v>
      </c>
      <c r="AJ45" s="35">
        <f>G54</f>
        <v>0</v>
      </c>
      <c r="AK45" s="35">
        <f>G55</f>
        <v>0</v>
      </c>
      <c r="AL45" s="35">
        <f>G56</f>
        <v>1</v>
      </c>
      <c r="AM45" s="35">
        <f>G57</f>
        <v>0</v>
      </c>
      <c r="AN45" s="35">
        <f>G58</f>
        <v>0</v>
      </c>
      <c r="AO45" s="35">
        <f>G59</f>
        <v>0</v>
      </c>
      <c r="AP45" s="35">
        <f>G60</f>
        <v>1</v>
      </c>
      <c r="AQ45" s="2">
        <f>G61</f>
        <v>0</v>
      </c>
      <c r="AR45" s="2">
        <f>G62</f>
        <v>1</v>
      </c>
      <c r="AS45" s="2">
        <f>G63</f>
        <v>0</v>
      </c>
      <c r="AT45" s="2">
        <f>G64</f>
        <v>0</v>
      </c>
      <c r="AU45" s="5"/>
      <c r="AV45" s="35">
        <v>0.25</v>
      </c>
      <c r="AW45" s="31">
        <f t="shared" ref="AW45" si="315">PRODUCT(W45*100*1/W57)</f>
        <v>0</v>
      </c>
      <c r="AX45" s="23">
        <f t="shared" ref="AX45" si="316">PRODUCT(X45*100*1/X57)</f>
        <v>0</v>
      </c>
      <c r="AY45" s="24">
        <f t="shared" ref="AY45" si="317">PRODUCT(Y45*100*1/Y57)</f>
        <v>0</v>
      </c>
      <c r="AZ45" s="23">
        <f t="shared" ref="AZ45" si="318">PRODUCT(Z45*100*1/Z57)</f>
        <v>0</v>
      </c>
      <c r="BA45" s="23">
        <f t="shared" ref="BA45" si="319">PRODUCT(AA45*100*1/AA57)</f>
        <v>0</v>
      </c>
      <c r="BB45" s="23">
        <f t="shared" ref="BB45" si="320">PRODUCT(AB45*100*1/AB57)</f>
        <v>0</v>
      </c>
      <c r="BC45" s="25">
        <f t="shared" ref="BC45" si="321">PRODUCT(AC45*100*1/AC57)</f>
        <v>0</v>
      </c>
      <c r="BD45" s="23">
        <f t="shared" ref="BD45" si="322">PRODUCT(AD45*100*1/AD57)</f>
        <v>0</v>
      </c>
      <c r="BE45" s="23">
        <f t="shared" ref="BE45" si="323">PRODUCT(AE45*100*1/AE57)</f>
        <v>0</v>
      </c>
      <c r="BF45" s="23">
        <f t="shared" ref="BF45" si="324">PRODUCT(AF45*100*1/AF57)</f>
        <v>0</v>
      </c>
      <c r="BG45" s="23">
        <f t="shared" ref="BG45" si="325">PRODUCT(AG45*100*1/AG57)</f>
        <v>0</v>
      </c>
      <c r="BH45" s="35">
        <f t="shared" ref="BH45" si="326">PRODUCT(AH45*100*1/AH57)</f>
        <v>12.5</v>
      </c>
      <c r="BI45" s="23">
        <f t="shared" ref="BI45" si="327">PRODUCT(AI45*100*1/AI57)</f>
        <v>0</v>
      </c>
      <c r="BJ45" s="23">
        <f t="shared" ref="BJ45" si="328">PRODUCT(AJ45*100*1/AJ57)</f>
        <v>0</v>
      </c>
      <c r="BK45" s="23">
        <f t="shared" ref="BK45" si="329">PRODUCT(AK45*100*1/AK57)</f>
        <v>0</v>
      </c>
      <c r="BL45" s="23">
        <f t="shared" ref="BL45" si="330">PRODUCT(AL45*100*1/AL57)</f>
        <v>4.166666666666667</v>
      </c>
      <c r="BM45" s="23">
        <f t="shared" ref="BM45" si="331">PRODUCT(AM45*100*1/AM57)</f>
        <v>0</v>
      </c>
      <c r="BN45" s="23">
        <f t="shared" ref="BN45" si="332">PRODUCT(AN45*100*1/AN57)</f>
        <v>0</v>
      </c>
      <c r="BO45" s="23">
        <f t="shared" ref="BO45" si="333">PRODUCT(AO45*100*1/AO57)</f>
        <v>0</v>
      </c>
      <c r="BP45" s="23">
        <f t="shared" ref="BP45" si="334">PRODUCT(AP45*100*1/AP57)</f>
        <v>4.166666666666667</v>
      </c>
      <c r="BQ45" s="24">
        <f t="shared" ref="BQ45" si="335">PRODUCT(AQ45*100*1/AQ57)</f>
        <v>0</v>
      </c>
      <c r="BR45" s="24">
        <f t="shared" ref="BR45" si="336">PRODUCT(AR45*100*1/AR57)</f>
        <v>4.166666666666667</v>
      </c>
      <c r="BS45" s="24">
        <f t="shared" ref="BS45" si="337">PRODUCT(AS45*100*1/AS57)</f>
        <v>0</v>
      </c>
      <c r="BT45" s="24">
        <f t="shared" ref="BT45" si="338">PRODUCT(AT45*100*1/AT57)</f>
        <v>0</v>
      </c>
      <c r="BV45" s="35">
        <v>0.25</v>
      </c>
      <c r="BW45" s="31">
        <f t="shared" ref="BW45" si="339">AW41+AW42+AW43+AW44+AW45</f>
        <v>0</v>
      </c>
      <c r="BX45" s="23">
        <f t="shared" ref="BX45" si="340">AX41+AX42+AX43+AX44+AX45</f>
        <v>0</v>
      </c>
      <c r="BY45" s="24">
        <f t="shared" ref="BY45" si="341">AY41+AY42+AY43+AY44+AY45</f>
        <v>0</v>
      </c>
      <c r="BZ45" s="23">
        <f t="shared" ref="BZ45" si="342">AZ41+AZ42+AZ43+AZ44+AZ45</f>
        <v>0</v>
      </c>
      <c r="CA45" s="23">
        <f t="shared" ref="CA45" si="343">BA41+BA42+BA43+BA44+BA45</f>
        <v>0</v>
      </c>
      <c r="CB45" s="23">
        <f t="shared" ref="CB45" si="344">BB41+BB42+BB43+BB44+BB45</f>
        <v>0</v>
      </c>
      <c r="CC45" s="25">
        <f t="shared" ref="CC45" si="345">BC41+BC42+BC43+BC44+BC45</f>
        <v>0</v>
      </c>
      <c r="CD45" s="23">
        <f t="shared" ref="CD45" si="346">BD41+BD42+BD43+BD44+BD45</f>
        <v>0</v>
      </c>
      <c r="CE45" s="23">
        <f t="shared" ref="CE45" si="347">BE41+BE42+BE43+BE44+BE45</f>
        <v>0</v>
      </c>
      <c r="CF45" s="23">
        <f t="shared" ref="CF45" si="348">BF41+BF42+BF43+BF44+BF45</f>
        <v>0</v>
      </c>
      <c r="CG45" s="23">
        <f t="shared" ref="CG45" si="349">BG41+BG42+BG43+BG44+BG45</f>
        <v>0</v>
      </c>
      <c r="CH45" s="35">
        <f t="shared" ref="CH45" si="350">BH41+BH42+BH43+BH44+BH45</f>
        <v>70.833333333333343</v>
      </c>
      <c r="CI45" s="23">
        <f t="shared" ref="CI45" si="351">BI41+BI42+BI43+BI44+BI45</f>
        <v>0</v>
      </c>
      <c r="CJ45" s="23">
        <f t="shared" ref="CJ45" si="352">BJ41+BJ42+BJ43+BJ44+BJ45</f>
        <v>0</v>
      </c>
      <c r="CK45" s="23">
        <f t="shared" ref="CK45" si="353">BK41+BK42+BK43+BK44+BK45</f>
        <v>0</v>
      </c>
      <c r="CL45" s="23">
        <f t="shared" ref="CL45" si="354">BL41+BL42+BL43+BL44+BL45</f>
        <v>83.333333333333343</v>
      </c>
      <c r="CM45" s="23">
        <f t="shared" ref="CM45" si="355">BM41+BM42+BM43+BM44+BM45</f>
        <v>0</v>
      </c>
      <c r="CN45" s="23">
        <f t="shared" ref="CN45" si="356">BN41+BN42+BN43+BN44+BN45</f>
        <v>0</v>
      </c>
      <c r="CO45" s="23">
        <f t="shared" ref="CO45" si="357">BO41+BO42+BO43+BO44+BO45</f>
        <v>0</v>
      </c>
      <c r="CP45" s="23">
        <f t="shared" ref="CP45" si="358">BP41+BP42+BP43+BP44+BP45</f>
        <v>4.166666666666667</v>
      </c>
      <c r="CQ45" s="24">
        <f t="shared" ref="CQ45" si="359">BQ41+BQ42+BQ43+BQ44+BQ45</f>
        <v>0</v>
      </c>
      <c r="CR45" s="24">
        <f t="shared" ref="CR45" si="360">BR41+BR42+BR43+BR44+BR45</f>
        <v>4.166666666666667</v>
      </c>
      <c r="CS45" s="24">
        <f t="shared" ref="CS45" si="361">BS41+BS42+BS43+BS44+BS45</f>
        <v>25</v>
      </c>
      <c r="CT45" s="24">
        <f t="shared" ref="CT45" si="362">BT41+BT42+BT43+BT44+BT45</f>
        <v>100</v>
      </c>
      <c r="CU45" s="28"/>
      <c r="CV45" s="28"/>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9"/>
    </row>
    <row r="46" spans="1:126" s="35" customFormat="1" x14ac:dyDescent="0.25">
      <c r="B46" s="35" t="s">
        <v>9</v>
      </c>
      <c r="C46" s="35">
        <v>0</v>
      </c>
      <c r="D46" s="35">
        <v>0</v>
      </c>
      <c r="E46" s="35">
        <v>0</v>
      </c>
      <c r="F46" s="35">
        <v>0</v>
      </c>
      <c r="G46" s="35">
        <v>0</v>
      </c>
      <c r="H46" s="35">
        <v>0</v>
      </c>
      <c r="I46" s="35">
        <v>0</v>
      </c>
      <c r="J46" s="35">
        <v>0</v>
      </c>
      <c r="K46" s="35">
        <v>0</v>
      </c>
      <c r="L46" s="35">
        <v>0</v>
      </c>
      <c r="M46" s="35">
        <v>0</v>
      </c>
      <c r="N46" s="35">
        <v>0</v>
      </c>
      <c r="O46" s="35">
        <v>24</v>
      </c>
      <c r="P46" s="35">
        <v>0</v>
      </c>
      <c r="Q46" s="35">
        <v>0</v>
      </c>
      <c r="R46" s="35">
        <v>0</v>
      </c>
      <c r="S46" s="35">
        <v>24</v>
      </c>
      <c r="V46" s="35">
        <v>0.5</v>
      </c>
      <c r="W46" s="8">
        <f>H41</f>
        <v>0</v>
      </c>
      <c r="X46" s="35">
        <f>H42</f>
        <v>0</v>
      </c>
      <c r="Y46" s="2">
        <f>H43</f>
        <v>0</v>
      </c>
      <c r="Z46" s="35">
        <f>H44</f>
        <v>0</v>
      </c>
      <c r="AA46" s="35">
        <f>H45</f>
        <v>0</v>
      </c>
      <c r="AB46" s="35">
        <f>H46</f>
        <v>0</v>
      </c>
      <c r="AC46" s="4">
        <f>H47</f>
        <v>0</v>
      </c>
      <c r="AD46" s="35">
        <f>H48</f>
        <v>0</v>
      </c>
      <c r="AE46" s="35">
        <f>H49</f>
        <v>0</v>
      </c>
      <c r="AF46" s="35">
        <f>H50</f>
        <v>0</v>
      </c>
      <c r="AG46" s="35">
        <f>H51</f>
        <v>0</v>
      </c>
      <c r="AH46" s="35">
        <f>H52</f>
        <v>3</v>
      </c>
      <c r="AI46" s="35">
        <f>H53</f>
        <v>0</v>
      </c>
      <c r="AJ46" s="35">
        <f>H54</f>
        <v>0</v>
      </c>
      <c r="AK46" s="35">
        <f>H55</f>
        <v>0</v>
      </c>
      <c r="AL46" s="35">
        <f>H56</f>
        <v>1</v>
      </c>
      <c r="AM46" s="35">
        <f>H57</f>
        <v>0</v>
      </c>
      <c r="AN46" s="35">
        <f>H58</f>
        <v>0</v>
      </c>
      <c r="AO46" s="35">
        <f>H59</f>
        <v>1</v>
      </c>
      <c r="AP46" s="35">
        <f>H60</f>
        <v>0</v>
      </c>
      <c r="AQ46" s="2">
        <f>H61</f>
        <v>4</v>
      </c>
      <c r="AR46" s="2">
        <f>H62</f>
        <v>13</v>
      </c>
      <c r="AS46" s="2">
        <f>H63</f>
        <v>17</v>
      </c>
      <c r="AT46" s="3">
        <f>H64</f>
        <v>0</v>
      </c>
      <c r="AU46" s="5"/>
      <c r="AV46" s="35">
        <v>0.5</v>
      </c>
      <c r="AW46" s="31">
        <f t="shared" ref="AW46" si="363">PRODUCT(W46*100*1/W57)</f>
        <v>0</v>
      </c>
      <c r="AX46" s="23">
        <f t="shared" ref="AX46" si="364">PRODUCT(X46*100*1/X57)</f>
        <v>0</v>
      </c>
      <c r="AY46" s="24">
        <f t="shared" ref="AY46" si="365">PRODUCT(Y46*100*1/Y57)</f>
        <v>0</v>
      </c>
      <c r="AZ46" s="23">
        <f t="shared" ref="AZ46" si="366">PRODUCT(Z46*100*1/Z57)</f>
        <v>0</v>
      </c>
      <c r="BA46" s="23">
        <f t="shared" ref="BA46" si="367">PRODUCT(AA46*100*1/AA57)</f>
        <v>0</v>
      </c>
      <c r="BB46" s="23">
        <f t="shared" ref="BB46" si="368">PRODUCT(AB46*100*1/AB57)</f>
        <v>0</v>
      </c>
      <c r="BC46" s="25">
        <f t="shared" ref="BC46" si="369">PRODUCT(AC46*100*1/AC57)</f>
        <v>0</v>
      </c>
      <c r="BD46" s="23">
        <f t="shared" ref="BD46" si="370">PRODUCT(AD46*100*1/AD57)</f>
        <v>0</v>
      </c>
      <c r="BE46" s="23">
        <f t="shared" ref="BE46" si="371">PRODUCT(AE46*100*1/AE57)</f>
        <v>0</v>
      </c>
      <c r="BF46" s="23">
        <f t="shared" ref="BF46" si="372">PRODUCT(AF46*100*1/AF57)</f>
        <v>0</v>
      </c>
      <c r="BG46" s="23">
        <f t="shared" ref="BG46" si="373">PRODUCT(AG46*100*1/AG57)</f>
        <v>0</v>
      </c>
      <c r="BH46" s="35">
        <f t="shared" ref="BH46" si="374">PRODUCT(AH46*100*1/AH57)</f>
        <v>12.5</v>
      </c>
      <c r="BI46" s="23">
        <f t="shared" ref="BI46" si="375">PRODUCT(AI46*100*1/AI57)</f>
        <v>0</v>
      </c>
      <c r="BJ46" s="23">
        <f t="shared" ref="BJ46" si="376">PRODUCT(AJ46*100*1/AJ57)</f>
        <v>0</v>
      </c>
      <c r="BK46" s="23">
        <f t="shared" ref="BK46" si="377">PRODUCT(AK46*100*1/AK57)</f>
        <v>0</v>
      </c>
      <c r="BL46" s="23">
        <f t="shared" ref="BL46" si="378">PRODUCT(AL46*100*1/AL57)</f>
        <v>4.166666666666667</v>
      </c>
      <c r="BM46" s="23">
        <f t="shared" ref="BM46" si="379">PRODUCT(AM46*100*1/AM57)</f>
        <v>0</v>
      </c>
      <c r="BN46" s="23">
        <f t="shared" ref="BN46" si="380">PRODUCT(AN46*100*1/AN57)</f>
        <v>0</v>
      </c>
      <c r="BO46" s="23">
        <f t="shared" ref="BO46" si="381">PRODUCT(AO46*100*1/AO57)</f>
        <v>4.166666666666667</v>
      </c>
      <c r="BP46" s="23">
        <f t="shared" ref="BP46" si="382">PRODUCT(AP46*100*1/AP57)</f>
        <v>0</v>
      </c>
      <c r="BQ46" s="24">
        <f t="shared" ref="BQ46" si="383">PRODUCT(AQ46*100*1/AQ57)</f>
        <v>16.666666666666668</v>
      </c>
      <c r="BR46" s="24">
        <f t="shared" ref="BR46" si="384">PRODUCT(AR46*100*1/AR57)</f>
        <v>54.166666666666664</v>
      </c>
      <c r="BS46" s="24">
        <f t="shared" ref="BS46" si="385">PRODUCT(AS46*100*1/AS57)</f>
        <v>70.833333333333329</v>
      </c>
      <c r="BT46" s="26">
        <f t="shared" ref="BT46" si="386">PRODUCT(AT46*100*1/AT57)</f>
        <v>0</v>
      </c>
      <c r="BV46" s="35">
        <v>0.5</v>
      </c>
      <c r="BW46" s="31">
        <f t="shared" ref="BW46" si="387">AW41+AW42+AW43+AW44+AW45+AW46</f>
        <v>0</v>
      </c>
      <c r="BX46" s="23">
        <f t="shared" ref="BX46" si="388">AX41+AX42+AX43+AX44+AX45+AX46</f>
        <v>0</v>
      </c>
      <c r="BY46" s="24">
        <f t="shared" ref="BY46" si="389">AY41+AY42+AY43+AY44+AY45+AY46</f>
        <v>0</v>
      </c>
      <c r="BZ46" s="23">
        <f t="shared" ref="BZ46" si="390">AZ41+AZ42+AZ43+AZ44+AZ45+AZ46</f>
        <v>0</v>
      </c>
      <c r="CA46" s="23">
        <f t="shared" ref="CA46" si="391">BA41+BA42+BA43+BA44+BA45+BA46</f>
        <v>0</v>
      </c>
      <c r="CB46" s="23">
        <f t="shared" ref="CB46" si="392">BB41+BB42+BB43+BB44+BB45+BB46</f>
        <v>0</v>
      </c>
      <c r="CC46" s="25">
        <f t="shared" ref="CC46" si="393">BC41+BC42+BC43+BC44+BC45+BC46</f>
        <v>0</v>
      </c>
      <c r="CD46" s="23">
        <f t="shared" ref="CD46" si="394">BD41+BD42+BD43+BD44+BD45+BD46</f>
        <v>0</v>
      </c>
      <c r="CE46" s="23">
        <f t="shared" ref="CE46" si="395">BE41+BE42+BE43+BE44+BE45+BE46</f>
        <v>0</v>
      </c>
      <c r="CF46" s="23">
        <f t="shared" ref="CF46" si="396">BF41+BF42+BF43+BF44+BF45+BF46</f>
        <v>0</v>
      </c>
      <c r="CG46" s="23">
        <f t="shared" ref="CG46" si="397">BG41+BG42+BG43+BG44+BG45+BG46</f>
        <v>0</v>
      </c>
      <c r="CH46" s="35">
        <f t="shared" ref="CH46" si="398">BH41+BH42+BH43+BH44+BH45+BH46</f>
        <v>83.333333333333343</v>
      </c>
      <c r="CI46" s="23">
        <f t="shared" ref="CI46" si="399">BI41+BI42+BI43+BI44+BI45+BI46</f>
        <v>0</v>
      </c>
      <c r="CJ46" s="23">
        <f t="shared" ref="CJ46" si="400">BJ41+BJ42+BJ43+BJ44+BJ45+BJ46</f>
        <v>0</v>
      </c>
      <c r="CK46" s="23">
        <f t="shared" ref="CK46" si="401">BK41+BK42+BK43+BK44+BK45+BK46</f>
        <v>0</v>
      </c>
      <c r="CL46" s="23">
        <f t="shared" ref="CL46" si="402">BL41+BL42+BL43+BL44+BL45+BL46</f>
        <v>87.500000000000014</v>
      </c>
      <c r="CM46" s="23">
        <f t="shared" ref="CM46" si="403">BM41+BM42+BM43+BM44+BM45+BM46</f>
        <v>0</v>
      </c>
      <c r="CN46" s="23">
        <f t="shared" ref="CN46" si="404">BN41+BN42+BN43+BN44+BN45+BN46</f>
        <v>0</v>
      </c>
      <c r="CO46" s="23">
        <f t="shared" ref="CO46" si="405">BO41+BO42+BO43+BO44+BO45+BO46</f>
        <v>4.166666666666667</v>
      </c>
      <c r="CP46" s="23">
        <f t="shared" ref="CP46" si="406">BP41+BP42+BP43+BP44+BP45+BP46</f>
        <v>4.166666666666667</v>
      </c>
      <c r="CQ46" s="24">
        <f t="shared" ref="CQ46" si="407">BQ41+BQ42+BQ43+BQ44+BQ45+BQ46</f>
        <v>16.666666666666668</v>
      </c>
      <c r="CR46" s="24">
        <f t="shared" ref="CR46" si="408">BR41+BR42+BR43+BR44+BR45+BR46</f>
        <v>58.333333333333329</v>
      </c>
      <c r="CS46" s="24">
        <f t="shared" ref="CS46" si="409">BS41+BS42+BS43+BS44+BS45+BS46</f>
        <v>95.833333333333329</v>
      </c>
      <c r="CT46" s="26">
        <f t="shared" ref="CT46" si="410">BT41+BT42+BT43+BT44+BT45+BT46</f>
        <v>100</v>
      </c>
      <c r="CU46" s="28"/>
      <c r="CV46" s="28"/>
      <c r="CW46" s="9"/>
      <c r="CX46" s="9"/>
      <c r="CY46" s="9"/>
      <c r="CZ46" s="9"/>
      <c r="DA46" s="9"/>
      <c r="DB46" s="9"/>
      <c r="DC46" s="9"/>
      <c r="DD46" s="9"/>
      <c r="DE46" s="9"/>
      <c r="DF46" s="9"/>
      <c r="DG46" s="9"/>
      <c r="DH46" s="9"/>
      <c r="DI46" s="9"/>
      <c r="DJ46" s="9"/>
      <c r="DK46" s="9"/>
      <c r="DL46" s="9"/>
      <c r="DM46" s="9"/>
      <c r="DN46" s="9"/>
      <c r="DO46" s="9"/>
      <c r="DP46" s="9"/>
      <c r="DQ46" s="9"/>
      <c r="DR46" s="9"/>
      <c r="DS46" s="9"/>
      <c r="DT46" s="9"/>
      <c r="DU46" s="9"/>
    </row>
    <row r="47" spans="1:126" s="35" customFormat="1" x14ac:dyDescent="0.25">
      <c r="B47" s="35" t="s">
        <v>10</v>
      </c>
      <c r="C47" s="4">
        <v>0</v>
      </c>
      <c r="D47" s="4">
        <v>0</v>
      </c>
      <c r="E47" s="4">
        <v>0</v>
      </c>
      <c r="F47" s="4">
        <v>0</v>
      </c>
      <c r="G47" s="4">
        <v>0</v>
      </c>
      <c r="H47" s="4">
        <v>0</v>
      </c>
      <c r="I47" s="4">
        <v>0</v>
      </c>
      <c r="J47" s="4">
        <v>0</v>
      </c>
      <c r="K47" s="4">
        <v>0</v>
      </c>
      <c r="L47" s="3">
        <v>0</v>
      </c>
      <c r="M47" s="3">
        <v>0</v>
      </c>
      <c r="N47" s="3">
        <v>24</v>
      </c>
      <c r="O47" s="3">
        <v>0</v>
      </c>
      <c r="P47" s="3">
        <v>0</v>
      </c>
      <c r="Q47" s="3">
        <v>0</v>
      </c>
      <c r="R47" s="3">
        <v>0</v>
      </c>
      <c r="S47" s="35">
        <v>24</v>
      </c>
      <c r="V47" s="35">
        <v>1</v>
      </c>
      <c r="W47" s="8">
        <f>I41</f>
        <v>0</v>
      </c>
      <c r="X47" s="35">
        <f>I42</f>
        <v>0</v>
      </c>
      <c r="Y47" s="2">
        <f>I43</f>
        <v>0</v>
      </c>
      <c r="Z47" s="35">
        <f>I44</f>
        <v>0</v>
      </c>
      <c r="AA47" s="35">
        <f>I45</f>
        <v>0</v>
      </c>
      <c r="AB47" s="35">
        <f>I46</f>
        <v>0</v>
      </c>
      <c r="AC47" s="4">
        <f>I47</f>
        <v>0</v>
      </c>
      <c r="AD47" s="35">
        <f>I48</f>
        <v>0</v>
      </c>
      <c r="AE47" s="35">
        <f>I49</f>
        <v>0</v>
      </c>
      <c r="AF47" s="35">
        <f>I50</f>
        <v>2</v>
      </c>
      <c r="AG47" s="35">
        <f>I51</f>
        <v>0</v>
      </c>
      <c r="AH47" s="35">
        <f>I52</f>
        <v>0</v>
      </c>
      <c r="AI47" s="35">
        <f>I53</f>
        <v>0</v>
      </c>
      <c r="AJ47" s="35">
        <f>I54</f>
        <v>0</v>
      </c>
      <c r="AK47" s="35">
        <f>I55</f>
        <v>0</v>
      </c>
      <c r="AL47" s="35">
        <f>I56</f>
        <v>0</v>
      </c>
      <c r="AM47" s="35">
        <f>I57</f>
        <v>1</v>
      </c>
      <c r="AN47" s="35">
        <f>I58</f>
        <v>0</v>
      </c>
      <c r="AO47" s="35">
        <f>I59</f>
        <v>0</v>
      </c>
      <c r="AP47" s="35">
        <f>I60</f>
        <v>0</v>
      </c>
      <c r="AQ47" s="2">
        <f>I61</f>
        <v>12</v>
      </c>
      <c r="AR47" s="2">
        <f>I62</f>
        <v>8</v>
      </c>
      <c r="AS47" s="2">
        <f>I63</f>
        <v>0</v>
      </c>
      <c r="AT47" s="3">
        <f>I64</f>
        <v>0</v>
      </c>
      <c r="AU47" s="5"/>
      <c r="AV47" s="35">
        <v>1</v>
      </c>
      <c r="AW47" s="31">
        <f t="shared" ref="AW47" si="411">PRODUCT(W47*100*1/W57)</f>
        <v>0</v>
      </c>
      <c r="AX47" s="23">
        <f t="shared" ref="AX47" si="412">PRODUCT(X47*100*1/X57)</f>
        <v>0</v>
      </c>
      <c r="AY47" s="24">
        <f t="shared" ref="AY47" si="413">PRODUCT(Y47*100*1/Y57)</f>
        <v>0</v>
      </c>
      <c r="AZ47" s="23">
        <f t="shared" ref="AZ47" si="414">PRODUCT(Z47*100*1/Z57)</f>
        <v>0</v>
      </c>
      <c r="BA47" s="23">
        <f t="shared" ref="BA47" si="415">PRODUCT(AA47*100*1/AA57)</f>
        <v>0</v>
      </c>
      <c r="BB47" s="23">
        <f t="shared" ref="BB47" si="416">PRODUCT(AB47*100*1/AB57)</f>
        <v>0</v>
      </c>
      <c r="BC47" s="25">
        <f t="shared" ref="BC47" si="417">PRODUCT(AC47*100*1/AC57)</f>
        <v>0</v>
      </c>
      <c r="BD47" s="23">
        <f t="shared" ref="BD47" si="418">PRODUCT(AD47*100*1/AD57)</f>
        <v>0</v>
      </c>
      <c r="BE47" s="23">
        <f t="shared" ref="BE47" si="419">PRODUCT(AE47*100*1/AE57)</f>
        <v>0</v>
      </c>
      <c r="BF47" s="23">
        <f t="shared" ref="BF47" si="420">PRODUCT(AF47*100*1/AF57)</f>
        <v>8.3333333333333339</v>
      </c>
      <c r="BG47" s="23">
        <f t="shared" ref="BG47" si="421">PRODUCT(AG47*100*1/AG57)</f>
        <v>0</v>
      </c>
      <c r="BH47" s="35">
        <f t="shared" ref="BH47" si="422">PRODUCT(AH47*100*1/AH57)</f>
        <v>0</v>
      </c>
      <c r="BI47" s="23">
        <f t="shared" ref="BI47" si="423">PRODUCT(AI47*100*1/AI57)</f>
        <v>0</v>
      </c>
      <c r="BJ47" s="23">
        <f t="shared" ref="BJ47" si="424">PRODUCT(AJ47*100*1/AJ57)</f>
        <v>0</v>
      </c>
      <c r="BK47" s="23">
        <f t="shared" ref="BK47" si="425">PRODUCT(AK47*100*1/AK57)</f>
        <v>0</v>
      </c>
      <c r="BL47" s="23">
        <f t="shared" ref="BL47" si="426">PRODUCT(AL47*100*1/AL57)</f>
        <v>0</v>
      </c>
      <c r="BM47" s="23">
        <f t="shared" ref="BM47" si="427">PRODUCT(AM47*100*1/AM57)</f>
        <v>4.166666666666667</v>
      </c>
      <c r="BN47" s="23">
        <f t="shared" ref="BN47" si="428">PRODUCT(AN47*100*1/AN57)</f>
        <v>0</v>
      </c>
      <c r="BO47" s="23">
        <f t="shared" ref="BO47" si="429">PRODUCT(AO47*100*1/AO57)</f>
        <v>0</v>
      </c>
      <c r="BP47" s="23">
        <f t="shared" ref="BP47" si="430">PRODUCT(AP47*100*1/AP57)</f>
        <v>0</v>
      </c>
      <c r="BQ47" s="24">
        <f t="shared" ref="BQ47" si="431">PRODUCT(AQ47*100*1/AQ57)</f>
        <v>50</v>
      </c>
      <c r="BR47" s="24">
        <f t="shared" ref="BR47" si="432">PRODUCT(AR47*100*1/AR57)</f>
        <v>33.333333333333336</v>
      </c>
      <c r="BS47" s="24">
        <f t="shared" ref="BS47" si="433">PRODUCT(AS47*100*1/AS57)</f>
        <v>0</v>
      </c>
      <c r="BT47" s="26">
        <f t="shared" ref="BT47" si="434">PRODUCT(AT47*100*1/AT57)</f>
        <v>0</v>
      </c>
      <c r="BV47" s="35">
        <v>1</v>
      </c>
      <c r="BW47" s="31">
        <f t="shared" ref="BW47" si="435">AW41+AW42+AW43+AW44+AW45+AW46+AW47</f>
        <v>0</v>
      </c>
      <c r="BX47" s="23">
        <f t="shared" ref="BX47" si="436">AX41+AX42+AX43+AX44+AX45+AX46+AX47</f>
        <v>0</v>
      </c>
      <c r="BY47" s="24">
        <f t="shared" ref="BY47" si="437">AY41+AY42+AY43+AY44+AY45+AY46+AY47</f>
        <v>0</v>
      </c>
      <c r="BZ47" s="23">
        <f t="shared" ref="BZ47" si="438">AZ41+AZ42+AZ43+AZ44+AZ45+AZ46+AZ47</f>
        <v>0</v>
      </c>
      <c r="CA47" s="23">
        <f t="shared" ref="CA47" si="439">BA41+BA42+BA43+BA44+BA45+BA46+BA47</f>
        <v>0</v>
      </c>
      <c r="CB47" s="23">
        <f t="shared" ref="CB47" si="440">BB41+BB42+BB43+BB44+BB45+BB46+BB47</f>
        <v>0</v>
      </c>
      <c r="CC47" s="25">
        <f t="shared" ref="CC47" si="441">BC41+BC42+BC43+BC44+BC45+BC46+BC47</f>
        <v>0</v>
      </c>
      <c r="CD47" s="23">
        <f t="shared" ref="CD47" si="442">BD41+BD42+BD43+BD44+BD45+BD46+BD47</f>
        <v>0</v>
      </c>
      <c r="CE47" s="23">
        <f t="shared" ref="CE47" si="443">BE41+BE42+BE43+BE44+BE45+BE46+BE47</f>
        <v>0</v>
      </c>
      <c r="CF47" s="23">
        <f t="shared" ref="CF47" si="444">BF41+BF42+BF43+BF44+BF45+BF46+BF47</f>
        <v>8.3333333333333339</v>
      </c>
      <c r="CG47" s="23">
        <f t="shared" ref="CG47" si="445">BG41+BG42+BG43+BG44+BG45+BG46+BG47</f>
        <v>0</v>
      </c>
      <c r="CH47" s="35">
        <f t="shared" ref="CH47" si="446">BH41+BH42+BH43+BH44+BH45+BH46+BH47</f>
        <v>83.333333333333343</v>
      </c>
      <c r="CI47" s="23">
        <f t="shared" ref="CI47" si="447">BI41+BI42+BI43+BI44+BI45+BI46+BI47</f>
        <v>0</v>
      </c>
      <c r="CJ47" s="23">
        <f t="shared" ref="CJ47" si="448">BJ41+BJ42+BJ43+BJ44+BJ45+BJ46+BJ47</f>
        <v>0</v>
      </c>
      <c r="CK47" s="23">
        <f t="shared" ref="CK47" si="449">BK41+BK42+BK43+BK44+BK45+BK46+BK47</f>
        <v>0</v>
      </c>
      <c r="CL47" s="23">
        <f t="shared" ref="CL47" si="450">BL41+BL42+BL43+BL44+BL45+BL46+BL47</f>
        <v>87.500000000000014</v>
      </c>
      <c r="CM47" s="23">
        <f t="shared" ref="CM47" si="451">BM41+BM42+BM43+BM44+BM45+BM46+BM47</f>
        <v>4.166666666666667</v>
      </c>
      <c r="CN47" s="23">
        <f t="shared" ref="CN47" si="452">BN41+BN42+BN43+BN44+BN45+BN46+BN47</f>
        <v>0</v>
      </c>
      <c r="CO47" s="23">
        <f t="shared" ref="CO47" si="453">BO41+BO42+BO43+BO44+BO45+BO46+BO47</f>
        <v>4.166666666666667</v>
      </c>
      <c r="CP47" s="23">
        <f t="shared" ref="CP47" si="454">BP41+BP42+BP43+BP44+BP45+BP46+BP47</f>
        <v>4.166666666666667</v>
      </c>
      <c r="CQ47" s="24">
        <f t="shared" ref="CQ47" si="455">BQ41+BQ42+BQ43+BQ44+BQ45+BQ46+BQ47</f>
        <v>66.666666666666671</v>
      </c>
      <c r="CR47" s="24">
        <f t="shared" ref="CR47" si="456">BR41+BR42+BR43+BR44+BR45+BR46+BR47</f>
        <v>91.666666666666657</v>
      </c>
      <c r="CS47" s="24">
        <f t="shared" ref="CS47" si="457">BS41+BS42+BS43+BS44+BS45+BS46+BS47</f>
        <v>95.833333333333329</v>
      </c>
      <c r="CT47" s="26">
        <f t="shared" ref="CT47" si="458">BT41+BT42+BT43+BT44+BT45+BT46+BT47</f>
        <v>100</v>
      </c>
      <c r="CU47" s="28"/>
      <c r="CV47" s="28"/>
      <c r="CW47" s="9"/>
      <c r="CX47" s="9"/>
      <c r="CY47" s="9" t="str">
        <f>A39</f>
        <v>Enterococcus faecium</v>
      </c>
      <c r="CZ47" s="9"/>
      <c r="DA47" s="9"/>
      <c r="DB47" s="9"/>
      <c r="DC47" s="9"/>
      <c r="DD47" s="9"/>
      <c r="DE47" s="9"/>
      <c r="DF47" s="9"/>
      <c r="DG47" s="9"/>
      <c r="DH47" s="9"/>
      <c r="DI47" s="9"/>
      <c r="DJ47" s="9"/>
      <c r="DK47" s="9"/>
      <c r="DL47" s="9"/>
      <c r="DM47" s="9"/>
      <c r="DN47" s="9"/>
      <c r="DO47" s="9"/>
      <c r="DP47" s="9"/>
      <c r="DQ47" s="9"/>
      <c r="DR47" s="9"/>
      <c r="DS47" s="9"/>
      <c r="DT47" s="9"/>
      <c r="DU47" s="9"/>
    </row>
    <row r="48" spans="1:126" s="35" customFormat="1" x14ac:dyDescent="0.25">
      <c r="B48" s="35" t="s">
        <v>11</v>
      </c>
      <c r="C48" s="35">
        <v>0</v>
      </c>
      <c r="D48" s="35">
        <v>0</v>
      </c>
      <c r="E48" s="35">
        <v>0</v>
      </c>
      <c r="F48" s="35">
        <v>0</v>
      </c>
      <c r="G48" s="35">
        <v>0</v>
      </c>
      <c r="H48" s="35">
        <v>0</v>
      </c>
      <c r="I48" s="35">
        <v>0</v>
      </c>
      <c r="J48" s="35">
        <v>0</v>
      </c>
      <c r="K48" s="35">
        <v>0</v>
      </c>
      <c r="L48" s="35">
        <v>0</v>
      </c>
      <c r="M48" s="35">
        <v>0</v>
      </c>
      <c r="N48" s="35">
        <v>24</v>
      </c>
      <c r="O48" s="35">
        <v>0</v>
      </c>
      <c r="P48" s="35">
        <v>0</v>
      </c>
      <c r="Q48" s="35">
        <v>0</v>
      </c>
      <c r="R48" s="35">
        <v>0</v>
      </c>
      <c r="S48" s="35">
        <v>24</v>
      </c>
      <c r="V48" s="35">
        <v>2</v>
      </c>
      <c r="W48" s="8">
        <f>J41</f>
        <v>0</v>
      </c>
      <c r="X48" s="35">
        <f>J42</f>
        <v>0</v>
      </c>
      <c r="Y48" s="2">
        <f>J43</f>
        <v>0</v>
      </c>
      <c r="Z48" s="35">
        <f>J44</f>
        <v>0</v>
      </c>
      <c r="AA48" s="35">
        <f>J45</f>
        <v>0</v>
      </c>
      <c r="AB48" s="35">
        <f>J46</f>
        <v>0</v>
      </c>
      <c r="AC48" s="4">
        <f>J47</f>
        <v>0</v>
      </c>
      <c r="AD48" s="35">
        <f>J48</f>
        <v>0</v>
      </c>
      <c r="AE48" s="35">
        <f>J49</f>
        <v>0</v>
      </c>
      <c r="AF48" s="35">
        <f>J50</f>
        <v>3</v>
      </c>
      <c r="AG48" s="35">
        <f>J51</f>
        <v>0</v>
      </c>
      <c r="AH48" s="35">
        <f>J52</f>
        <v>0</v>
      </c>
      <c r="AI48" s="35">
        <f>J53</f>
        <v>0</v>
      </c>
      <c r="AJ48" s="35">
        <f>J54</f>
        <v>0</v>
      </c>
      <c r="AK48" s="35">
        <f>J55</f>
        <v>0</v>
      </c>
      <c r="AL48" s="35">
        <f>J56</f>
        <v>0</v>
      </c>
      <c r="AM48" s="35">
        <f>J57</f>
        <v>0</v>
      </c>
      <c r="AN48" s="35">
        <f>J58</f>
        <v>4</v>
      </c>
      <c r="AO48" s="35">
        <f>J59</f>
        <v>0</v>
      </c>
      <c r="AP48" s="35">
        <f>J60</f>
        <v>0</v>
      </c>
      <c r="AQ48" s="2">
        <f>J61</f>
        <v>8</v>
      </c>
      <c r="AR48" s="2">
        <f>J62</f>
        <v>0</v>
      </c>
      <c r="AS48" s="2">
        <f>J63</f>
        <v>0</v>
      </c>
      <c r="AT48" s="3">
        <f>J64</f>
        <v>0</v>
      </c>
      <c r="AU48" s="5"/>
      <c r="AV48" s="35">
        <v>2</v>
      </c>
      <c r="AW48" s="31">
        <f t="shared" ref="AW48" si="459">PRODUCT(W48*100*1/W57)</f>
        <v>0</v>
      </c>
      <c r="AX48" s="23">
        <f t="shared" ref="AX48" si="460">PRODUCT(X48*100*1/X57)</f>
        <v>0</v>
      </c>
      <c r="AY48" s="24">
        <f t="shared" ref="AY48" si="461">PRODUCT(Y48*100*1/Y57)</f>
        <v>0</v>
      </c>
      <c r="AZ48" s="23">
        <f t="shared" ref="AZ48" si="462">PRODUCT(Z48*100*1/Z57)</f>
        <v>0</v>
      </c>
      <c r="BA48" s="23">
        <f t="shared" ref="BA48" si="463">PRODUCT(AA48*100*1/AA57)</f>
        <v>0</v>
      </c>
      <c r="BB48" s="23">
        <f t="shared" ref="BB48" si="464">PRODUCT(AB48*100*1/AB57)</f>
        <v>0</v>
      </c>
      <c r="BC48" s="25">
        <f t="shared" ref="BC48" si="465">PRODUCT(AC48*100*1/AC57)</f>
        <v>0</v>
      </c>
      <c r="BD48" s="23">
        <f t="shared" ref="BD48" si="466">PRODUCT(AD48*100*1/AD57)</f>
        <v>0</v>
      </c>
      <c r="BE48" s="23">
        <f t="shared" ref="BE48" si="467">PRODUCT(AE48*100*1/AE57)</f>
        <v>0</v>
      </c>
      <c r="BF48" s="23">
        <f t="shared" ref="BF48" si="468">PRODUCT(AF48*100*1/AF57)</f>
        <v>12.5</v>
      </c>
      <c r="BG48" s="23">
        <f t="shared" ref="BG48" si="469">PRODUCT(AG48*100*1/AG57)</f>
        <v>0</v>
      </c>
      <c r="BH48" s="35">
        <f t="shared" ref="BH48" si="470">PRODUCT(AH48*100*1/AH57)</f>
        <v>0</v>
      </c>
      <c r="BI48" s="23">
        <f t="shared" ref="BI48" si="471">PRODUCT(AI48*100*1/AI57)</f>
        <v>0</v>
      </c>
      <c r="BJ48" s="23">
        <f t="shared" ref="BJ48" si="472">PRODUCT(AJ48*100*1/AJ57)</f>
        <v>0</v>
      </c>
      <c r="BK48" s="23">
        <f t="shared" ref="BK48" si="473">PRODUCT(AK48*100*1/AK57)</f>
        <v>0</v>
      </c>
      <c r="BL48" s="23">
        <f t="shared" ref="BL48" si="474">PRODUCT(AL48*100*1/AL57)</f>
        <v>0</v>
      </c>
      <c r="BM48" s="23">
        <f t="shared" ref="BM48" si="475">PRODUCT(AM48*100*1/AM57)</f>
        <v>0</v>
      </c>
      <c r="BN48" s="23">
        <f t="shared" ref="BN48" si="476">PRODUCT(AN48*100*1/AN57)</f>
        <v>16.666666666666668</v>
      </c>
      <c r="BO48" s="23">
        <f t="shared" ref="BO48" si="477">PRODUCT(AO48*100*1/AO57)</f>
        <v>0</v>
      </c>
      <c r="BP48" s="23">
        <f t="shared" ref="BP48" si="478">PRODUCT(AP48*100*1/AP57)</f>
        <v>0</v>
      </c>
      <c r="BQ48" s="24">
        <f t="shared" ref="BQ48" si="479">PRODUCT(AQ48*100*1/AQ57)</f>
        <v>33.333333333333336</v>
      </c>
      <c r="BR48" s="24">
        <f t="shared" ref="BR48" si="480">PRODUCT(AR48*100*1/AR57)</f>
        <v>0</v>
      </c>
      <c r="BS48" s="24">
        <f t="shared" ref="BS48" si="481">PRODUCT(AS48*100*1/AS57)</f>
        <v>0</v>
      </c>
      <c r="BT48" s="26">
        <f t="shared" ref="BT48" si="482">PRODUCT(AT48*100*1/AT57)</f>
        <v>0</v>
      </c>
      <c r="BV48" s="35">
        <v>2</v>
      </c>
      <c r="BW48" s="31">
        <f t="shared" ref="BW48" si="483">AW41+AW42+AW43+AW44+AW45+AW46+AW47+AW48</f>
        <v>0</v>
      </c>
      <c r="BX48" s="23">
        <f t="shared" ref="BX48" si="484">AX41+AX42+AX43+AX44+AX45+AX46+AX47+AX48</f>
        <v>0</v>
      </c>
      <c r="BY48" s="24">
        <f t="shared" ref="BY48" si="485">AY41+AY42+AY43+AY44+AY45+AY46+AY47+AY48</f>
        <v>0</v>
      </c>
      <c r="BZ48" s="23">
        <f t="shared" ref="BZ48" si="486">AZ41+AZ42+AZ43+AZ44+AZ45+AZ46+AZ47+AZ48</f>
        <v>0</v>
      </c>
      <c r="CA48" s="23">
        <f t="shared" ref="CA48" si="487">BA41+BA42+BA43+BA44+BA45+BA46+BA47+BA48</f>
        <v>0</v>
      </c>
      <c r="CB48" s="23">
        <f t="shared" ref="CB48" si="488">BB41+BB42+BB43+BB44+BB45+BB46+BB47+BB48</f>
        <v>0</v>
      </c>
      <c r="CC48" s="25">
        <f t="shared" ref="CC48" si="489">BC41+BC42+BC43+BC44+BC45+BC46+BC47+BC48</f>
        <v>0</v>
      </c>
      <c r="CD48" s="23">
        <f t="shared" ref="CD48" si="490">BD41+BD42+BD43+BD44+BD45+BD46+BD47+BD48</f>
        <v>0</v>
      </c>
      <c r="CE48" s="23">
        <f t="shared" ref="CE48" si="491">BE41+BE42+BE43+BE44+BE45+BE46+BE47+BE48</f>
        <v>0</v>
      </c>
      <c r="CF48" s="23">
        <f t="shared" ref="CF48" si="492">BF41+BF42+BF43+BF44+BF45+BF46+BF47+BF48</f>
        <v>20.833333333333336</v>
      </c>
      <c r="CG48" s="23">
        <f t="shared" ref="CG48" si="493">BG41+BG42+BG43+BG44+BG45+BG46+BG47+BG48</f>
        <v>0</v>
      </c>
      <c r="CH48" s="35">
        <f t="shared" ref="CH48" si="494">BH41+BH42+BH43+BH44+BH45+BH46+BH47+BH48</f>
        <v>83.333333333333343</v>
      </c>
      <c r="CI48" s="23">
        <f t="shared" ref="CI48" si="495">BI41+BI42+BI43+BI44+BI45+BI46+BI47+BI48</f>
        <v>0</v>
      </c>
      <c r="CJ48" s="23">
        <f t="shared" ref="CJ48" si="496">BJ41+BJ42+BJ43+BJ44+BJ45+BJ46+BJ47+BJ48</f>
        <v>0</v>
      </c>
      <c r="CK48" s="23">
        <f t="shared" ref="CK48" si="497">BK41+BK42+BK43+BK44+BK45+BK46+BK47+BK48</f>
        <v>0</v>
      </c>
      <c r="CL48" s="23">
        <f t="shared" ref="CL48" si="498">BL41+BL42+BL43+BL44+BL45+BL46+BL47+BL48</f>
        <v>87.500000000000014</v>
      </c>
      <c r="CM48" s="23">
        <f t="shared" ref="CM48" si="499">BM41+BM42+BM43+BM44+BM45+BM46+BM47+BM48</f>
        <v>4.166666666666667</v>
      </c>
      <c r="CN48" s="23">
        <f t="shared" ref="CN48" si="500">BN41+BN42+BN43+BN44+BN45+BN46+BN47+BN48</f>
        <v>16.666666666666668</v>
      </c>
      <c r="CO48" s="23">
        <f t="shared" ref="CO48" si="501">BO41+BO42+BO43+BO44+BO45+BO46+BO47+BO48</f>
        <v>4.166666666666667</v>
      </c>
      <c r="CP48" s="23">
        <f t="shared" ref="CP48" si="502">BP41+BP42+BP43+BP44+BP45+BP46+BP47+BP48</f>
        <v>4.166666666666667</v>
      </c>
      <c r="CQ48" s="24">
        <f t="shared" ref="CQ48" si="503">BQ41+BQ42+BQ43+BQ44+BQ45+BQ46+BQ47+BQ48</f>
        <v>100</v>
      </c>
      <c r="CR48" s="24">
        <f t="shared" ref="CR48" si="504">BR41+BR42+BR43+BR44+BR45+BR46+BR47+BR48</f>
        <v>91.666666666666657</v>
      </c>
      <c r="CS48" s="24">
        <f t="shared" ref="CS48" si="505">BS41+BS42+BS43+BS44+BS45+BS46+BS47+BS48</f>
        <v>95.833333333333329</v>
      </c>
      <c r="CT48" s="26">
        <f t="shared" ref="CT48" si="506">BT41+BT42+BT43+BT44+BT45+BT46+BT47+BT48</f>
        <v>100</v>
      </c>
      <c r="CU48" s="28"/>
      <c r="CV48" s="28"/>
      <c r="CW48" s="9"/>
      <c r="CX48" s="9"/>
      <c r="CY48" s="9"/>
      <c r="CZ48" s="9"/>
      <c r="DA48" s="9"/>
      <c r="DB48" s="9"/>
      <c r="DC48" s="9"/>
      <c r="DD48" s="9"/>
      <c r="DE48" s="9"/>
      <c r="DF48" s="9"/>
      <c r="DG48" s="9"/>
      <c r="DH48" s="9"/>
      <c r="DI48" s="9"/>
      <c r="DJ48" s="9"/>
      <c r="DK48" s="9"/>
      <c r="DL48" s="9"/>
      <c r="DM48" s="9"/>
      <c r="DN48" s="9"/>
      <c r="DO48" s="9"/>
      <c r="DP48" s="9"/>
      <c r="DQ48" s="9"/>
      <c r="DR48" s="9"/>
      <c r="DS48" s="9"/>
      <c r="DT48" s="9"/>
      <c r="DU48" s="9"/>
    </row>
    <row r="49" spans="2:126" s="35" customFormat="1" x14ac:dyDescent="0.25">
      <c r="B49" s="35" t="s">
        <v>13</v>
      </c>
      <c r="C49" s="35">
        <v>0</v>
      </c>
      <c r="D49" s="35">
        <v>0</v>
      </c>
      <c r="E49" s="35">
        <v>0</v>
      </c>
      <c r="F49" s="35">
        <v>0</v>
      </c>
      <c r="G49" s="35">
        <v>0</v>
      </c>
      <c r="H49" s="35">
        <v>0</v>
      </c>
      <c r="I49" s="35">
        <v>0</v>
      </c>
      <c r="J49" s="35">
        <v>0</v>
      </c>
      <c r="K49" s="35">
        <v>0</v>
      </c>
      <c r="L49" s="35">
        <v>0</v>
      </c>
      <c r="M49" s="35">
        <v>5</v>
      </c>
      <c r="N49" s="35">
        <v>1</v>
      </c>
      <c r="O49" s="35">
        <v>0</v>
      </c>
      <c r="P49" s="35">
        <v>18</v>
      </c>
      <c r="Q49" s="35">
        <v>0</v>
      </c>
      <c r="R49" s="35">
        <v>0</v>
      </c>
      <c r="S49" s="35">
        <v>24</v>
      </c>
      <c r="V49" s="35">
        <v>4</v>
      </c>
      <c r="W49" s="8">
        <f>K41</f>
        <v>0</v>
      </c>
      <c r="X49" s="35">
        <f>K42</f>
        <v>0</v>
      </c>
      <c r="Y49" s="2">
        <f>K43</f>
        <v>0</v>
      </c>
      <c r="Z49" s="35">
        <f>K44</f>
        <v>0</v>
      </c>
      <c r="AA49" s="35">
        <f>K45</f>
        <v>0</v>
      </c>
      <c r="AB49" s="35">
        <f>K46</f>
        <v>0</v>
      </c>
      <c r="AC49" s="4">
        <f>K47</f>
        <v>0</v>
      </c>
      <c r="AD49" s="35">
        <f>K48</f>
        <v>0</v>
      </c>
      <c r="AE49" s="35">
        <f>K49</f>
        <v>0</v>
      </c>
      <c r="AF49" s="35">
        <f>K50</f>
        <v>1</v>
      </c>
      <c r="AG49" s="35">
        <f>K51</f>
        <v>0</v>
      </c>
      <c r="AH49" s="35">
        <f>K52</f>
        <v>0</v>
      </c>
      <c r="AI49" s="35">
        <f>K53</f>
        <v>0</v>
      </c>
      <c r="AJ49" s="35">
        <f>K54</f>
        <v>0</v>
      </c>
      <c r="AK49" s="35">
        <f>K55</f>
        <v>0</v>
      </c>
      <c r="AL49" s="35">
        <f>K56</f>
        <v>2</v>
      </c>
      <c r="AM49" s="35">
        <f>K57</f>
        <v>2</v>
      </c>
      <c r="AN49" s="35">
        <f>K58</f>
        <v>20</v>
      </c>
      <c r="AO49" s="35">
        <f>K59</f>
        <v>0</v>
      </c>
      <c r="AP49" s="35">
        <f>K60</f>
        <v>0</v>
      </c>
      <c r="AQ49" s="2">
        <f>K61</f>
        <v>0</v>
      </c>
      <c r="AR49" s="2">
        <f>K62</f>
        <v>0</v>
      </c>
      <c r="AS49" s="3">
        <f>K63</f>
        <v>0</v>
      </c>
      <c r="AT49" s="3">
        <f>K64</f>
        <v>0</v>
      </c>
      <c r="AU49" s="5"/>
      <c r="AV49" s="35">
        <v>4</v>
      </c>
      <c r="AW49" s="31">
        <f t="shared" ref="AW49" si="507">PRODUCT(W49*100*1/W57)</f>
        <v>0</v>
      </c>
      <c r="AX49" s="23">
        <f t="shared" ref="AX49" si="508">PRODUCT(X49*100*1/X57)</f>
        <v>0</v>
      </c>
      <c r="AY49" s="24">
        <f t="shared" ref="AY49" si="509">PRODUCT(Y49*100*1/Y57)</f>
        <v>0</v>
      </c>
      <c r="AZ49" s="23">
        <f t="shared" ref="AZ49" si="510">PRODUCT(Z49*100*1/Z57)</f>
        <v>0</v>
      </c>
      <c r="BA49" s="23">
        <f t="shared" ref="BA49" si="511">PRODUCT(AA49*100*1/AA57)</f>
        <v>0</v>
      </c>
      <c r="BB49" s="23">
        <f t="shared" ref="BB49" si="512">PRODUCT(AB49*100*1/AB57)</f>
        <v>0</v>
      </c>
      <c r="BC49" s="25">
        <f t="shared" ref="BC49" si="513">PRODUCT(AC49*100*1/AC57)</f>
        <v>0</v>
      </c>
      <c r="BD49" s="23">
        <f t="shared" ref="BD49" si="514">PRODUCT(AD49*100*1/AD57)</f>
        <v>0</v>
      </c>
      <c r="BE49" s="23">
        <f t="shared" ref="BE49" si="515">PRODUCT(AE49*100*1/AE57)</f>
        <v>0</v>
      </c>
      <c r="BF49" s="23">
        <f t="shared" ref="BF49" si="516">PRODUCT(AF49*100*1/AF57)</f>
        <v>4.166666666666667</v>
      </c>
      <c r="BG49" s="23">
        <f t="shared" ref="BG49" si="517">PRODUCT(AG49*100*1/AG57)</f>
        <v>0</v>
      </c>
      <c r="BH49" s="35">
        <f t="shared" ref="BH49" si="518">PRODUCT(AH49*100*1/AH57)</f>
        <v>0</v>
      </c>
      <c r="BI49" s="23">
        <f t="shared" ref="BI49" si="519">PRODUCT(AI49*100*1/AI57)</f>
        <v>0</v>
      </c>
      <c r="BJ49" s="23">
        <f t="shared" ref="BJ49" si="520">PRODUCT(AJ49*100*1/AJ57)</f>
        <v>0</v>
      </c>
      <c r="BK49" s="23">
        <f t="shared" ref="BK49" si="521">PRODUCT(AK49*100*1/AK57)</f>
        <v>0</v>
      </c>
      <c r="BL49" s="23">
        <f t="shared" ref="BL49" si="522">PRODUCT(AL49*100*1/AL57)</f>
        <v>8.3333333333333339</v>
      </c>
      <c r="BM49" s="23">
        <f t="shared" ref="BM49" si="523">PRODUCT(AM49*100*1/AM57)</f>
        <v>8.3333333333333339</v>
      </c>
      <c r="BN49" s="23">
        <f t="shared" ref="BN49" si="524">PRODUCT(AN49*100*1/AN57)</f>
        <v>83.333333333333329</v>
      </c>
      <c r="BO49" s="23">
        <f t="shared" ref="BO49" si="525">PRODUCT(AO49*100*1/AO57)</f>
        <v>0</v>
      </c>
      <c r="BP49" s="23">
        <f t="shared" ref="BP49" si="526">PRODUCT(AP49*100*1/AP57)</f>
        <v>0</v>
      </c>
      <c r="BQ49" s="24">
        <f t="shared" ref="BQ49" si="527">PRODUCT(AQ49*100*1/AQ57)</f>
        <v>0</v>
      </c>
      <c r="BR49" s="24">
        <f t="shared" ref="BR49" si="528">PRODUCT(AR49*100*1/AR57)</f>
        <v>0</v>
      </c>
      <c r="BS49" s="26">
        <f t="shared" ref="BS49" si="529">PRODUCT(AS49*100*1/AS57)</f>
        <v>0</v>
      </c>
      <c r="BT49" s="26">
        <f t="shared" ref="BT49" si="530">PRODUCT(AT49*100*1/AT57)</f>
        <v>0</v>
      </c>
      <c r="BV49" s="35">
        <v>4</v>
      </c>
      <c r="BW49" s="31">
        <f t="shared" ref="BW49" si="531">AW41+AW42+AW43+AW44+AW45+AW46+AW47+AW48+AW49</f>
        <v>0</v>
      </c>
      <c r="BX49" s="23">
        <f t="shared" ref="BX49" si="532">AX41+AX42+AX43+AX44+AX45+AX46+AX47+AX48+AX49</f>
        <v>0</v>
      </c>
      <c r="BY49" s="24">
        <f t="shared" ref="BY49" si="533">AY41+AY42+AY43+AY44+AY45+AY46+AY47+AY48+AY49</f>
        <v>0</v>
      </c>
      <c r="BZ49" s="23">
        <f t="shared" ref="BZ49" si="534">AZ41+AZ42+AZ43+AZ44+AZ45+AZ46+AZ47+AZ48+AZ49</f>
        <v>0</v>
      </c>
      <c r="CA49" s="23">
        <f t="shared" ref="CA49" si="535">BA41+BA42+BA43+BA44+BA45+BA46+BA47+BA48+BA49</f>
        <v>0</v>
      </c>
      <c r="CB49" s="23">
        <f t="shared" ref="CB49" si="536">BB41+BB42+BB43+BB44+BB45+BB46+BB47+BB48+BB49</f>
        <v>0</v>
      </c>
      <c r="CC49" s="25">
        <f t="shared" ref="CC49" si="537">BC41+BC42+BC43+BC44+BC45+BC46+BC47+BC48+BC49</f>
        <v>0</v>
      </c>
      <c r="CD49" s="23">
        <f t="shared" ref="CD49" si="538">BD41+BD42+BD43+BD44+BD45+BD46+BD47+BD48+BD49</f>
        <v>0</v>
      </c>
      <c r="CE49" s="23">
        <f t="shared" ref="CE49" si="539">BE41+BE42+BE43+BE44+BE45+BE46+BE47+BE48+BE49</f>
        <v>0</v>
      </c>
      <c r="CF49" s="23">
        <f t="shared" ref="CF49" si="540">BF41+BF42+BF43+BF44+BF45+BF46+BF47+BF48+BF49</f>
        <v>25.000000000000004</v>
      </c>
      <c r="CG49" s="23">
        <f t="shared" ref="CG49" si="541">BG41+BG42+BG43+BG44+BG45+BG46+BG47+BG48+BG49</f>
        <v>0</v>
      </c>
      <c r="CH49" s="35">
        <f t="shared" ref="CH49" si="542">BH41+BH42+BH43+BH44+BH45+BH46+BH47+BH48+BH49</f>
        <v>83.333333333333343</v>
      </c>
      <c r="CI49" s="23">
        <f t="shared" ref="CI49" si="543">BI41+BI42+BI43+BI44+BI45+BI46+BI47+BI48+BI49</f>
        <v>0</v>
      </c>
      <c r="CJ49" s="23">
        <f t="shared" ref="CJ49" si="544">BJ41+BJ42+BJ43+BJ44+BJ45+BJ46+BJ47+BJ48+BJ49</f>
        <v>0</v>
      </c>
      <c r="CK49" s="23">
        <f t="shared" ref="CK49" si="545">BK41+BK42+BK43+BK44+BK45+BK46+BK47+BK48+BK49</f>
        <v>0</v>
      </c>
      <c r="CL49" s="23">
        <f t="shared" ref="CL49" si="546">BL41+BL42+BL43+BL44+BL45+BL46+BL47+BL48+BL49</f>
        <v>95.833333333333343</v>
      </c>
      <c r="CM49" s="23">
        <f t="shared" ref="CM49" si="547">BM41+BM42+BM43+BM44+BM45+BM46+BM47+BM48+BM49</f>
        <v>12.5</v>
      </c>
      <c r="CN49" s="23">
        <f t="shared" ref="CN49" si="548">BN41+BN42+BN43+BN44+BN45+BN46+BN47+BN48+BN49</f>
        <v>100</v>
      </c>
      <c r="CO49" s="23">
        <f t="shared" ref="CO49" si="549">BO41+BO42+BO43+BO44+BO45+BO46+BO47+BO48+BO49</f>
        <v>4.166666666666667</v>
      </c>
      <c r="CP49" s="23">
        <f t="shared" ref="CP49" si="550">BP41+BP42+BP43+BP44+BP45+BP46+BP47+BP48+BP49</f>
        <v>4.166666666666667</v>
      </c>
      <c r="CQ49" s="24">
        <f t="shared" ref="CQ49" si="551">BQ41+BQ42+BQ43+BQ44+BQ45+BQ46+BQ47+BQ48+BQ49</f>
        <v>100</v>
      </c>
      <c r="CR49" s="24">
        <f t="shared" ref="CR49" si="552">BR41+BR42+BR43+BR44+BR45+BR46+BR47+BR48+BR49</f>
        <v>91.666666666666657</v>
      </c>
      <c r="CS49" s="26">
        <f t="shared" ref="CS49" si="553">BS41+BS42+BS43+BS44+BS45+BS46+BS47+BS48+BS49</f>
        <v>95.833333333333329</v>
      </c>
      <c r="CT49" s="26">
        <f t="shared" ref="CT49" si="554">BT41+BT42+BT43+BT44+BT45+BT46+BT47+BT48+BT49</f>
        <v>100</v>
      </c>
      <c r="CU49" s="29"/>
      <c r="CV49" s="29"/>
      <c r="CW49" s="9"/>
      <c r="CX49" s="9"/>
      <c r="CY49" s="9"/>
      <c r="CZ49" s="9"/>
      <c r="DA49" s="9"/>
      <c r="DB49" s="9"/>
      <c r="DC49" s="9"/>
      <c r="DD49" s="9"/>
      <c r="DE49" s="9"/>
      <c r="DF49" s="9"/>
      <c r="DG49" s="9"/>
      <c r="DH49" s="9"/>
      <c r="DI49" s="9"/>
      <c r="DJ49" s="9"/>
      <c r="DK49" s="9"/>
      <c r="DL49" s="9"/>
      <c r="DM49" s="9"/>
      <c r="DN49" s="9"/>
      <c r="DO49" s="9"/>
      <c r="DP49" s="9"/>
      <c r="DQ49" s="9"/>
      <c r="DR49" s="9"/>
      <c r="DS49" s="9"/>
      <c r="DT49" s="9"/>
      <c r="DU49" s="9"/>
    </row>
    <row r="50" spans="2:126" s="35" customFormat="1" x14ac:dyDescent="0.25">
      <c r="B50" s="35" t="s">
        <v>14</v>
      </c>
      <c r="C50" s="35">
        <v>0</v>
      </c>
      <c r="D50" s="35">
        <v>0</v>
      </c>
      <c r="E50" s="35">
        <v>0</v>
      </c>
      <c r="F50" s="35">
        <v>0</v>
      </c>
      <c r="G50" s="35">
        <v>0</v>
      </c>
      <c r="H50" s="35">
        <v>0</v>
      </c>
      <c r="I50" s="35">
        <v>2</v>
      </c>
      <c r="J50" s="35">
        <v>3</v>
      </c>
      <c r="K50" s="35">
        <v>1</v>
      </c>
      <c r="L50" s="35">
        <v>0</v>
      </c>
      <c r="M50" s="35">
        <v>18</v>
      </c>
      <c r="N50" s="35">
        <v>0</v>
      </c>
      <c r="O50" s="35">
        <v>0</v>
      </c>
      <c r="P50" s="35">
        <v>0</v>
      </c>
      <c r="Q50" s="35">
        <v>0</v>
      </c>
      <c r="R50" s="35">
        <v>0</v>
      </c>
      <c r="S50" s="35">
        <v>24</v>
      </c>
      <c r="V50" s="35">
        <v>8</v>
      </c>
      <c r="W50" s="8">
        <f>L41</f>
        <v>24</v>
      </c>
      <c r="X50" s="35">
        <f>L42</f>
        <v>0</v>
      </c>
      <c r="Y50" s="4">
        <f>L43</f>
        <v>0</v>
      </c>
      <c r="Z50" s="35">
        <f>L44</f>
        <v>0</v>
      </c>
      <c r="AA50" s="35">
        <f>L45</f>
        <v>0</v>
      </c>
      <c r="AB50" s="35">
        <f>L46</f>
        <v>0</v>
      </c>
      <c r="AC50" s="3">
        <f>L47</f>
        <v>0</v>
      </c>
      <c r="AD50" s="35">
        <f>L48</f>
        <v>0</v>
      </c>
      <c r="AE50" s="35">
        <f>L49</f>
        <v>0</v>
      </c>
      <c r="AF50" s="35">
        <f>L50</f>
        <v>0</v>
      </c>
      <c r="AG50" s="35">
        <f>L51</f>
        <v>0</v>
      </c>
      <c r="AH50" s="35">
        <f>L52</f>
        <v>0</v>
      </c>
      <c r="AI50" s="35">
        <f>L53</f>
        <v>24</v>
      </c>
      <c r="AJ50" s="35">
        <f>L54</f>
        <v>0</v>
      </c>
      <c r="AK50" s="35">
        <f>L55</f>
        <v>24</v>
      </c>
      <c r="AL50" s="35">
        <f>L56</f>
        <v>0</v>
      </c>
      <c r="AM50" s="35">
        <f>L57</f>
        <v>21</v>
      </c>
      <c r="AN50" s="35">
        <f>L58</f>
        <v>0</v>
      </c>
      <c r="AO50" s="35">
        <f>L59</f>
        <v>0</v>
      </c>
      <c r="AP50" s="35">
        <f>L60</f>
        <v>23</v>
      </c>
      <c r="AQ50" s="3">
        <f>L61</f>
        <v>0</v>
      </c>
      <c r="AR50" s="3">
        <f>L62</f>
        <v>0</v>
      </c>
      <c r="AS50" s="3">
        <f>L63</f>
        <v>0</v>
      </c>
      <c r="AT50" s="3">
        <f>L64</f>
        <v>0</v>
      </c>
      <c r="AU50" s="7"/>
      <c r="AV50" s="35">
        <v>8</v>
      </c>
      <c r="AW50" s="31">
        <f t="shared" ref="AW50" si="555">PRODUCT(W50*100*1/W57)</f>
        <v>100</v>
      </c>
      <c r="AX50" s="23">
        <f t="shared" ref="AX50" si="556">PRODUCT(X50*100*1/X57)</f>
        <v>0</v>
      </c>
      <c r="AY50" s="25">
        <f t="shared" ref="AY50" si="557">PRODUCT(Y50*100*1/Y57)</f>
        <v>0</v>
      </c>
      <c r="AZ50" s="23">
        <f t="shared" ref="AZ50" si="558">PRODUCT(Z50*100*1/Z57)</f>
        <v>0</v>
      </c>
      <c r="BA50" s="23">
        <f t="shared" ref="BA50" si="559">PRODUCT(AA50*100*1/AA57)</f>
        <v>0</v>
      </c>
      <c r="BB50" s="23">
        <f t="shared" ref="BB50" si="560">PRODUCT(AB50*100*1/AB57)</f>
        <v>0</v>
      </c>
      <c r="BC50" s="26">
        <f t="shared" ref="BC50" si="561">PRODUCT(AC50*100*1/AC57)</f>
        <v>0</v>
      </c>
      <c r="BD50" s="23">
        <f t="shared" ref="BD50" si="562">PRODUCT(AD50*100*1/AD57)</f>
        <v>0</v>
      </c>
      <c r="BE50" s="23">
        <f t="shared" ref="BE50" si="563">PRODUCT(AE50*100*1/AE57)</f>
        <v>0</v>
      </c>
      <c r="BF50" s="23">
        <f t="shared" ref="BF50" si="564">PRODUCT(AF50*100*1/AF57)</f>
        <v>0</v>
      </c>
      <c r="BG50" s="23">
        <f t="shared" ref="BG50" si="565">PRODUCT(AG50*100*1/AG57)</f>
        <v>0</v>
      </c>
      <c r="BH50" s="35">
        <f t="shared" ref="BH50" si="566">PRODUCT(AH50*100*1/AH57)</f>
        <v>0</v>
      </c>
      <c r="BI50" s="23">
        <f t="shared" ref="BI50" si="567">PRODUCT(AI50*100*1/AI57)</f>
        <v>100</v>
      </c>
      <c r="BJ50" s="23">
        <f t="shared" ref="BJ50" si="568">PRODUCT(AJ50*100*1/AJ57)</f>
        <v>0</v>
      </c>
      <c r="BK50" s="23">
        <f t="shared" ref="BK50" si="569">PRODUCT(AK50*100*1/AK57)</f>
        <v>100</v>
      </c>
      <c r="BL50" s="23">
        <f t="shared" ref="BL50" si="570">PRODUCT(AL50*100*1/AL57)</f>
        <v>0</v>
      </c>
      <c r="BM50" s="23">
        <f t="shared" ref="BM50" si="571">PRODUCT(AM50*100*1/AM57)</f>
        <v>87.5</v>
      </c>
      <c r="BN50" s="23">
        <f t="shared" ref="BN50" si="572">PRODUCT(AN50*100*1/AN57)</f>
        <v>0</v>
      </c>
      <c r="BO50" s="23">
        <f t="shared" ref="BO50" si="573">PRODUCT(AO50*100*1/AO57)</f>
        <v>0</v>
      </c>
      <c r="BP50" s="23">
        <f t="shared" ref="BP50" si="574">PRODUCT(AP50*100*1/AP57)</f>
        <v>95.833333333333329</v>
      </c>
      <c r="BQ50" s="26">
        <f t="shared" ref="BQ50" si="575">PRODUCT(AQ50*100*1/AQ57)</f>
        <v>0</v>
      </c>
      <c r="BR50" s="26">
        <f t="shared" ref="BR50" si="576">PRODUCT(AR50*100*1/AR57)</f>
        <v>0</v>
      </c>
      <c r="BS50" s="26">
        <f t="shared" ref="BS50" si="577">PRODUCT(AS50*100*1/AS57)</f>
        <v>0</v>
      </c>
      <c r="BT50" s="26">
        <f t="shared" ref="BT50" si="578">PRODUCT(AT50*100*1/AT57)</f>
        <v>0</v>
      </c>
      <c r="BV50" s="35">
        <v>8</v>
      </c>
      <c r="BW50" s="31">
        <f t="shared" ref="BW50" si="579">AW41+AW42+AW43+AW44+AW45+AW46+AW47+AW48+AW49+AW50</f>
        <v>100</v>
      </c>
      <c r="BX50" s="23">
        <f t="shared" ref="BX50" si="580">AX41+AX42+AX43+AX44+AX45+AX46+AX47+AX48+AX49+AX50</f>
        <v>0</v>
      </c>
      <c r="BY50" s="25">
        <f t="shared" ref="BY50" si="581">AY41+AY42+AY43+AY44+AY45+AY46+AY47+AY48+AY49+AY50</f>
        <v>0</v>
      </c>
      <c r="BZ50" s="23">
        <f t="shared" ref="BZ50" si="582">AZ41+AZ42+AZ43+AZ44+AZ45+AZ46+AZ47+AZ48+AZ49+AZ50</f>
        <v>0</v>
      </c>
      <c r="CA50" s="23">
        <f t="shared" ref="CA50" si="583">BA41+BA42+BA43+BA44+BA45+BA46+BA47+BA48+BA49+BA50</f>
        <v>0</v>
      </c>
      <c r="CB50" s="23">
        <f t="shared" ref="CB50" si="584">BB41+BB42+BB43+BB44+BB45+BB46+BB47+BB48+BB49+BB50</f>
        <v>0</v>
      </c>
      <c r="CC50" s="26">
        <f t="shared" ref="CC50" si="585">BC41+BC42+BC43+BC44+BC45+BC46+BC47+BC48+BC49+BC50</f>
        <v>0</v>
      </c>
      <c r="CD50" s="23">
        <f t="shared" ref="CD50" si="586">BD41+BD42+BD43+BD44+BD45+BD46+BD47+BD48+BD49+BD50</f>
        <v>0</v>
      </c>
      <c r="CE50" s="23">
        <f t="shared" ref="CE50" si="587">BE41+BE42+BE43+BE44+BE45+BE46+BE47+BE48+BE49+BE50</f>
        <v>0</v>
      </c>
      <c r="CF50" s="23">
        <f t="shared" ref="CF50" si="588">BF41+BF42+BF43+BF44+BF45+BF46+BF47+BF48+BF49+BF50</f>
        <v>25.000000000000004</v>
      </c>
      <c r="CG50" s="23">
        <f t="shared" ref="CG50" si="589">BG41+BG42+BG43+BG44+BG45+BG46+BG47+BG48+BG49+BG50</f>
        <v>0</v>
      </c>
      <c r="CH50" s="35">
        <f t="shared" ref="CH50" si="590">BH41+BH42+BH43+BH44+BH45+BH46+BH47+BH48+BH49+BH50</f>
        <v>83.333333333333343</v>
      </c>
      <c r="CI50" s="23">
        <f t="shared" ref="CI50" si="591">BI41+BI42+BI43+BI44+BI45+BI46+BI47+BI48+BI49+BI50</f>
        <v>100</v>
      </c>
      <c r="CJ50" s="23">
        <f t="shared" ref="CJ50" si="592">BJ41+BJ42+BJ43+BJ44+BJ45+BJ46+BJ47+BJ48+BJ49+BJ50</f>
        <v>0</v>
      </c>
      <c r="CK50" s="23">
        <f t="shared" ref="CK50" si="593">BK41+BK42+BK43+BK44+BK45+BK46+BK47+BK48+BK49+BK50</f>
        <v>100</v>
      </c>
      <c r="CL50" s="23">
        <f t="shared" ref="CL50" si="594">BL41+BL42+BL43+BL44+BL45+BL46+BL47+BL48+BL49+BL50</f>
        <v>95.833333333333343</v>
      </c>
      <c r="CM50" s="23">
        <f t="shared" ref="CM50" si="595">BM41+BM42+BM43+BM44+BM45+BM46+BM47+BM48+BM49+BM50</f>
        <v>100</v>
      </c>
      <c r="CN50" s="23">
        <f t="shared" ref="CN50" si="596">BN41+BN42+BN43+BN44+BN45+BN46+BN47+BN48+BN49+BN50</f>
        <v>100</v>
      </c>
      <c r="CO50" s="23">
        <f t="shared" ref="CO50" si="597">BO41+BO42+BO43+BO44+BO45+BO46+BO47+BO48+BO49+BO50</f>
        <v>4.166666666666667</v>
      </c>
      <c r="CP50" s="23">
        <f t="shared" ref="CP50" si="598">BP41+BP42+BP43+BP44+BP45+BP46+BP47+BP48+BP49+BP50</f>
        <v>100</v>
      </c>
      <c r="CQ50" s="26">
        <f t="shared" ref="CQ50" si="599">BQ41+BQ42+BQ43+BQ44+BQ45+BQ46+BQ47+BQ48+BQ49+BQ50</f>
        <v>100</v>
      </c>
      <c r="CR50" s="26">
        <f t="shared" ref="CR50" si="600">BR41+BR42+BR43+BR44+BR45+BR46+BR47+BR48+BR49+BR50</f>
        <v>91.666666666666657</v>
      </c>
      <c r="CS50" s="26">
        <f t="shared" ref="CS50" si="601">BS41+BS42+BS43+BS44+BS45+BS46+BS47+BS48+BS49+BS50</f>
        <v>95.833333333333329</v>
      </c>
      <c r="CT50" s="26">
        <f t="shared" ref="CT50" si="602">BT41+BT42+BT43+BT44+BT45+BT46+BT47+BT48+BT49+BT50</f>
        <v>100</v>
      </c>
      <c r="CU50" s="29"/>
      <c r="CV50" s="29"/>
      <c r="CW50" s="9"/>
      <c r="CX50" s="9"/>
      <c r="CY50" s="9"/>
      <c r="CZ50" s="9"/>
      <c r="DA50" s="9"/>
      <c r="DB50" s="9"/>
      <c r="DC50" s="9"/>
      <c r="DD50" s="9"/>
      <c r="DE50" s="9"/>
      <c r="DF50" s="9"/>
      <c r="DG50" s="9"/>
      <c r="DH50" s="9"/>
      <c r="DI50" s="9"/>
      <c r="DJ50" s="9"/>
      <c r="DK50" s="9"/>
      <c r="DL50" s="9"/>
      <c r="DM50" s="9"/>
      <c r="DN50" s="9"/>
      <c r="DO50" s="9"/>
      <c r="DP50" s="9"/>
      <c r="DQ50" s="9"/>
      <c r="DR50" s="9"/>
      <c r="DS50" s="9"/>
      <c r="DT50" s="9"/>
      <c r="DU50" s="9"/>
    </row>
    <row r="51" spans="2:126" s="35" customFormat="1" x14ac:dyDescent="0.25">
      <c r="B51" s="35" t="s">
        <v>16</v>
      </c>
      <c r="C51" s="35">
        <v>0</v>
      </c>
      <c r="D51" s="35">
        <v>0</v>
      </c>
      <c r="E51" s="35">
        <v>0</v>
      </c>
      <c r="F51" s="35">
        <v>0</v>
      </c>
      <c r="G51" s="35">
        <v>0</v>
      </c>
      <c r="H51" s="35">
        <v>0</v>
      </c>
      <c r="I51" s="35">
        <v>0</v>
      </c>
      <c r="J51" s="35">
        <v>0</v>
      </c>
      <c r="K51" s="35">
        <v>0</v>
      </c>
      <c r="L51" s="35">
        <v>0</v>
      </c>
      <c r="M51" s="35">
        <v>0</v>
      </c>
      <c r="N51" s="35">
        <v>6</v>
      </c>
      <c r="O51" s="35">
        <v>13</v>
      </c>
      <c r="P51" s="35">
        <v>3</v>
      </c>
      <c r="Q51" s="35">
        <v>2</v>
      </c>
      <c r="R51" s="35">
        <v>0</v>
      </c>
      <c r="S51" s="35">
        <v>24</v>
      </c>
      <c r="V51" s="35">
        <v>16</v>
      </c>
      <c r="W51" s="8">
        <f>M41</f>
        <v>0</v>
      </c>
      <c r="X51" s="35">
        <f>M42</f>
        <v>24</v>
      </c>
      <c r="Y51" s="3">
        <f>M43</f>
        <v>0</v>
      </c>
      <c r="Z51" s="35">
        <f>M44</f>
        <v>0</v>
      </c>
      <c r="AA51" s="35">
        <f>M45</f>
        <v>24</v>
      </c>
      <c r="AB51" s="35">
        <f>M46</f>
        <v>0</v>
      </c>
      <c r="AC51" s="3">
        <f>M47</f>
        <v>0</v>
      </c>
      <c r="AD51" s="35">
        <f>M48</f>
        <v>0</v>
      </c>
      <c r="AE51" s="35">
        <f>M49</f>
        <v>5</v>
      </c>
      <c r="AF51" s="35">
        <f>M50</f>
        <v>18</v>
      </c>
      <c r="AG51" s="35">
        <f>M51</f>
        <v>0</v>
      </c>
      <c r="AH51" s="35">
        <f>M52</f>
        <v>1</v>
      </c>
      <c r="AI51" s="35">
        <f>M53</f>
        <v>0</v>
      </c>
      <c r="AJ51" s="35">
        <f>M54</f>
        <v>24</v>
      </c>
      <c r="AK51" s="35">
        <f>M55</f>
        <v>0</v>
      </c>
      <c r="AL51" s="35">
        <f>M56</f>
        <v>1</v>
      </c>
      <c r="AM51" s="35">
        <f>M57</f>
        <v>0</v>
      </c>
      <c r="AN51" s="35">
        <f>M58</f>
        <v>0</v>
      </c>
      <c r="AO51" s="35">
        <f>M59</f>
        <v>0</v>
      </c>
      <c r="AP51" s="35">
        <f>M60</f>
        <v>0</v>
      </c>
      <c r="AQ51" s="3">
        <f>M61</f>
        <v>0</v>
      </c>
      <c r="AR51" s="3">
        <f>M62</f>
        <v>0</v>
      </c>
      <c r="AS51" s="3">
        <f>M63</f>
        <v>0</v>
      </c>
      <c r="AT51" s="3">
        <f>M64</f>
        <v>0</v>
      </c>
      <c r="AU51" s="7"/>
      <c r="AV51" s="35">
        <v>16</v>
      </c>
      <c r="AW51" s="31">
        <f t="shared" ref="AW51" si="603">PRODUCT(W51*100*1/W57)</f>
        <v>0</v>
      </c>
      <c r="AX51" s="23">
        <f t="shared" ref="AX51" si="604">PRODUCT(X51*100*1/X57)</f>
        <v>100</v>
      </c>
      <c r="AY51" s="26">
        <f t="shared" ref="AY51" si="605">PRODUCT(Y51*100*1/Y57)</f>
        <v>0</v>
      </c>
      <c r="AZ51" s="23">
        <f t="shared" ref="AZ51" si="606">PRODUCT(Z51*100*1/Z57)</f>
        <v>0</v>
      </c>
      <c r="BA51" s="23">
        <f t="shared" ref="BA51" si="607">PRODUCT(AA51*100*1/AA57)</f>
        <v>100</v>
      </c>
      <c r="BB51" s="23">
        <f t="shared" ref="BB51" si="608">PRODUCT(AB51*100*1/AB57)</f>
        <v>0</v>
      </c>
      <c r="BC51" s="26">
        <f t="shared" ref="BC51" si="609">PRODUCT(AC51*100*1/AC57)</f>
        <v>0</v>
      </c>
      <c r="BD51" s="23">
        <f t="shared" ref="BD51" si="610">PRODUCT(AD51*100*1/AD57)</f>
        <v>0</v>
      </c>
      <c r="BE51" s="23">
        <f t="shared" ref="BE51" si="611">PRODUCT(AE51*100*1/AE57)</f>
        <v>20.833333333333332</v>
      </c>
      <c r="BF51" s="23">
        <f t="shared" ref="BF51" si="612">PRODUCT(AF51*100*1/AF57)</f>
        <v>75</v>
      </c>
      <c r="BG51" s="23">
        <f t="shared" ref="BG51" si="613">PRODUCT(AG51*100*1/AG57)</f>
        <v>0</v>
      </c>
      <c r="BH51" s="35">
        <f t="shared" ref="BH51" si="614">PRODUCT(AH51*100*1/AH57)</f>
        <v>4.166666666666667</v>
      </c>
      <c r="BI51" s="23">
        <f t="shared" ref="BI51" si="615">PRODUCT(AI51*100*1/AI57)</f>
        <v>0</v>
      </c>
      <c r="BJ51" s="23">
        <f t="shared" ref="BJ51" si="616">PRODUCT(AJ51*100*1/AJ57)</f>
        <v>100</v>
      </c>
      <c r="BK51" s="23">
        <f t="shared" ref="BK51" si="617">PRODUCT(AK51*100*1/AK57)</f>
        <v>0</v>
      </c>
      <c r="BL51" s="23">
        <f t="shared" ref="BL51" si="618">PRODUCT(AL51*100*1/AL57)</f>
        <v>4.166666666666667</v>
      </c>
      <c r="BM51" s="23">
        <f t="shared" ref="BM51" si="619">PRODUCT(AM51*100*1/AM57)</f>
        <v>0</v>
      </c>
      <c r="BN51" s="23">
        <f t="shared" ref="BN51" si="620">PRODUCT(AN51*100*1/AN57)</f>
        <v>0</v>
      </c>
      <c r="BO51" s="23">
        <f t="shared" ref="BO51" si="621">PRODUCT(AO51*100*1/AO57)</f>
        <v>0</v>
      </c>
      <c r="BP51" s="23">
        <f t="shared" ref="BP51" si="622">PRODUCT(AP51*100*1/AP57)</f>
        <v>0</v>
      </c>
      <c r="BQ51" s="26">
        <f t="shared" ref="BQ51" si="623">PRODUCT(AQ51*100*1/AQ57)</f>
        <v>0</v>
      </c>
      <c r="BR51" s="26">
        <f t="shared" ref="BR51" si="624">PRODUCT(AR51*100*1/AR57)</f>
        <v>0</v>
      </c>
      <c r="BS51" s="26">
        <f t="shared" ref="BS51" si="625">PRODUCT(AS51*100*1/AS57)</f>
        <v>0</v>
      </c>
      <c r="BT51" s="26">
        <f t="shared" ref="BT51" si="626">PRODUCT(AT51*100*1/AT57)</f>
        <v>0</v>
      </c>
      <c r="BV51" s="35">
        <v>16</v>
      </c>
      <c r="BW51" s="31">
        <f t="shared" ref="BW51" si="627">AW41+AW42+AW43+AW44+AW45+AW46+AW47+AW48+AW49+AW50+AW51</f>
        <v>100</v>
      </c>
      <c r="BX51" s="23">
        <f t="shared" ref="BX51" si="628">AX41+AX42+AX43+AX44+AX45+AX46+AX47+AX48+AX49+AX50+AX51</f>
        <v>100</v>
      </c>
      <c r="BY51" s="26">
        <f t="shared" ref="BY51" si="629">AY41+AY42+AY43+AY44+AY45+AY46+AY47+AY48+AY49+AY50+AY51</f>
        <v>0</v>
      </c>
      <c r="BZ51" s="23">
        <f t="shared" ref="BZ51" si="630">AZ41+AZ42+AZ43+AZ44+AZ45+AZ46+AZ47+AZ48+AZ49+AZ50+AZ51</f>
        <v>0</v>
      </c>
      <c r="CA51" s="23">
        <f t="shared" ref="CA51" si="631">BA41+BA42+BA43+BA44+BA45+BA46+BA47+BA48+BA49+BA50+BA51</f>
        <v>100</v>
      </c>
      <c r="CB51" s="23">
        <f t="shared" ref="CB51" si="632">BB41+BB42+BB43+BB44+BB45+BB46+BB47+BB48+BB49+BB50+BB51</f>
        <v>0</v>
      </c>
      <c r="CC51" s="26">
        <f t="shared" ref="CC51" si="633">BC41+BC42+BC43+BC44+BC45+BC46+BC47+BC48+BC49+BC50+BC51</f>
        <v>0</v>
      </c>
      <c r="CD51" s="23">
        <f t="shared" ref="CD51" si="634">BD41+BD42+BD43+BD44+BD45+BD46+BD47+BD48+BD49+BD50+BD51</f>
        <v>0</v>
      </c>
      <c r="CE51" s="23">
        <f t="shared" ref="CE51" si="635">BE41+BE42+BE43+BE44+BE45+BE46+BE47+BE48+BE49+BE50+BE51</f>
        <v>20.833333333333332</v>
      </c>
      <c r="CF51" s="23">
        <f t="shared" ref="CF51" si="636">BF41+BF42+BF43+BF44+BF45+BF46+BF47+BF48+BF49+BF50+BF51</f>
        <v>100</v>
      </c>
      <c r="CG51" s="23">
        <f t="shared" ref="CG51" si="637">BG41+BG42+BG43+BG44+BG45+BG46+BG47+BG48+BG49+BG50+BG51</f>
        <v>0</v>
      </c>
      <c r="CH51" s="35">
        <f t="shared" ref="CH51" si="638">BH41+BH42+BH43+BH44+BH45+BH46+BH47+BH48+BH49+BH50+BH51</f>
        <v>87.500000000000014</v>
      </c>
      <c r="CI51" s="23">
        <f t="shared" ref="CI51" si="639">BI41+BI42+BI43+BI44+BI45+BI46+BI47+BI48+BI49+BI50+BI51</f>
        <v>100</v>
      </c>
      <c r="CJ51" s="23">
        <f t="shared" ref="CJ51" si="640">BJ41+BJ42+BJ43+BJ44+BJ45+BJ46+BJ47+BJ48+BJ49+BJ50+BJ51</f>
        <v>100</v>
      </c>
      <c r="CK51" s="23">
        <f t="shared" ref="CK51" si="641">BK41+BK42+BK43+BK44+BK45+BK46+BK47+BK48+BK49+BK50+BK51</f>
        <v>100</v>
      </c>
      <c r="CL51" s="23">
        <f t="shared" ref="CL51" si="642">BL41+BL42+BL43+BL44+BL45+BL46+BL47+BL48+BL49+BL50+BL51</f>
        <v>100.00000000000001</v>
      </c>
      <c r="CM51" s="23">
        <f t="shared" ref="CM51" si="643">BM41+BM42+BM43+BM44+BM45+BM46+BM47+BM48+BM49+BM50+BM51</f>
        <v>100</v>
      </c>
      <c r="CN51" s="23">
        <f t="shared" ref="CN51" si="644">BN41+BN42+BN43+BN44+BN45+BN46+BN47+BN48+BN49+BN50+BN51</f>
        <v>100</v>
      </c>
      <c r="CO51" s="23">
        <f t="shared" ref="CO51" si="645">BO41+BO42+BO43+BO44+BO45+BO46+BO47+BO48+BO49+BO50+BO51</f>
        <v>4.166666666666667</v>
      </c>
      <c r="CP51" s="23">
        <f t="shared" ref="CP51" si="646">BP41+BP42+BP43+BP44+BP45+BP46+BP47+BP48+BP49+BP50+BP51</f>
        <v>100</v>
      </c>
      <c r="CQ51" s="26">
        <f t="shared" ref="CQ51" si="647">BQ41+BQ42+BQ43+BQ44+BQ45+BQ46+BQ47+BQ48+BQ49+BQ50+BQ51</f>
        <v>100</v>
      </c>
      <c r="CR51" s="26">
        <f t="shared" ref="CR51" si="648">BR41+BR42+BR43+BR44+BR45+BR46+BR47+BR48+BR49+BR50+BR51</f>
        <v>91.666666666666657</v>
      </c>
      <c r="CS51" s="26">
        <f t="shared" ref="CS51" si="649">BS41+BS42+BS43+BS44+BS45+BS46+BS47+BS48+BS49+BS50+BS51</f>
        <v>95.833333333333329</v>
      </c>
      <c r="CT51" s="26">
        <f t="shared" ref="CT51" si="650">BT41+BT42+BT43+BT44+BT45+BT46+BT47+BT48+BT49+BT50+BT51</f>
        <v>100</v>
      </c>
      <c r="CU51" s="29"/>
      <c r="CV51" s="29"/>
      <c r="CW51" s="9"/>
      <c r="CX51" s="9"/>
      <c r="CY51" s="9"/>
      <c r="CZ51" s="9"/>
      <c r="DA51" s="9"/>
      <c r="DB51" s="9"/>
      <c r="DC51" s="9"/>
      <c r="DD51" s="9"/>
      <c r="DE51" s="9"/>
      <c r="DF51" s="9"/>
      <c r="DG51" s="9"/>
      <c r="DH51" s="9"/>
      <c r="DI51" s="9"/>
      <c r="DJ51" s="9"/>
      <c r="DK51" s="9"/>
      <c r="DL51" s="9"/>
      <c r="DM51" s="9"/>
      <c r="DN51" s="9"/>
      <c r="DO51" s="9"/>
      <c r="DP51" s="9"/>
      <c r="DQ51" s="9"/>
      <c r="DR51" s="9"/>
      <c r="DS51" s="9"/>
      <c r="DT51" s="9"/>
      <c r="DU51" s="9"/>
    </row>
    <row r="52" spans="2:126" s="35" customFormat="1" x14ac:dyDescent="0.25">
      <c r="B52" s="35" t="s">
        <v>17</v>
      </c>
      <c r="C52" s="35">
        <v>0</v>
      </c>
      <c r="D52" s="35">
        <v>0</v>
      </c>
      <c r="E52" s="35">
        <v>14</v>
      </c>
      <c r="F52" s="35">
        <v>0</v>
      </c>
      <c r="G52" s="35">
        <v>3</v>
      </c>
      <c r="H52" s="35">
        <v>3</v>
      </c>
      <c r="I52" s="35">
        <v>0</v>
      </c>
      <c r="J52" s="35">
        <v>0</v>
      </c>
      <c r="K52" s="35">
        <v>0</v>
      </c>
      <c r="L52" s="35">
        <v>0</v>
      </c>
      <c r="M52" s="35">
        <v>1</v>
      </c>
      <c r="N52" s="35">
        <v>3</v>
      </c>
      <c r="O52" s="35">
        <v>0</v>
      </c>
      <c r="P52" s="35">
        <v>0</v>
      </c>
      <c r="Q52" s="35">
        <v>0</v>
      </c>
      <c r="R52" s="35">
        <v>0</v>
      </c>
      <c r="S52" s="35">
        <v>24</v>
      </c>
      <c r="V52" s="35">
        <v>32</v>
      </c>
      <c r="W52" s="8">
        <f>N41</f>
        <v>0</v>
      </c>
      <c r="X52" s="35">
        <f>N42</f>
        <v>0</v>
      </c>
      <c r="Y52" s="3">
        <f>N43</f>
        <v>0</v>
      </c>
      <c r="Z52" s="35">
        <f>N44</f>
        <v>0</v>
      </c>
      <c r="AA52" s="35">
        <f>N45</f>
        <v>0</v>
      </c>
      <c r="AB52" s="35">
        <f>N46</f>
        <v>0</v>
      </c>
      <c r="AC52" s="3">
        <f>N47</f>
        <v>24</v>
      </c>
      <c r="AD52" s="35">
        <f>N48</f>
        <v>24</v>
      </c>
      <c r="AE52" s="35">
        <f>N49</f>
        <v>1</v>
      </c>
      <c r="AF52" s="35">
        <f>N50</f>
        <v>0</v>
      </c>
      <c r="AG52" s="35">
        <f>N51</f>
        <v>6</v>
      </c>
      <c r="AH52" s="35">
        <f>N52</f>
        <v>3</v>
      </c>
      <c r="AI52" s="35">
        <f>N53</f>
        <v>0</v>
      </c>
      <c r="AJ52" s="35">
        <f>N54</f>
        <v>0</v>
      </c>
      <c r="AK52" s="35">
        <f>N55</f>
        <v>0</v>
      </c>
      <c r="AL52" s="35">
        <f>N56</f>
        <v>0</v>
      </c>
      <c r="AM52" s="35">
        <f>N57</f>
        <v>0</v>
      </c>
      <c r="AN52" s="35">
        <f>N58</f>
        <v>0</v>
      </c>
      <c r="AO52" s="35">
        <f>N59</f>
        <v>23</v>
      </c>
      <c r="AP52" s="35">
        <f>N60</f>
        <v>0</v>
      </c>
      <c r="AQ52" s="3">
        <f>N61</f>
        <v>0</v>
      </c>
      <c r="AR52" s="3">
        <f>N62</f>
        <v>2</v>
      </c>
      <c r="AS52" s="3">
        <f>N63</f>
        <v>1</v>
      </c>
      <c r="AT52" s="3">
        <f>N64</f>
        <v>0</v>
      </c>
      <c r="AU52" s="7"/>
      <c r="AV52" s="35">
        <v>32</v>
      </c>
      <c r="AW52" s="31">
        <f t="shared" ref="AW52" si="651">PRODUCT(W52*100*1/W57)</f>
        <v>0</v>
      </c>
      <c r="AX52" s="23">
        <f t="shared" ref="AX52" si="652">PRODUCT(X52*100*1/X57)</f>
        <v>0</v>
      </c>
      <c r="AY52" s="26">
        <f t="shared" ref="AY52" si="653">PRODUCT(Y52*100*1/Y57)</f>
        <v>0</v>
      </c>
      <c r="AZ52" s="23">
        <f t="shared" ref="AZ52" si="654">PRODUCT(Z52*100*1/Z57)</f>
        <v>0</v>
      </c>
      <c r="BA52" s="23">
        <f t="shared" ref="BA52" si="655">PRODUCT(AA52*100*1/AA57)</f>
        <v>0</v>
      </c>
      <c r="BB52" s="23">
        <f t="shared" ref="BB52" si="656">PRODUCT(AB52*100*1/AB57)</f>
        <v>0</v>
      </c>
      <c r="BC52" s="26">
        <f t="shared" ref="BC52" si="657">PRODUCT(AC52*100*1/AC57)</f>
        <v>100</v>
      </c>
      <c r="BD52" s="23">
        <f t="shared" ref="BD52" si="658">PRODUCT(AD52*100*1/AD57)</f>
        <v>100</v>
      </c>
      <c r="BE52" s="23">
        <f t="shared" ref="BE52" si="659">PRODUCT(AE52*100*1/AE57)</f>
        <v>4.166666666666667</v>
      </c>
      <c r="BF52" s="23">
        <f t="shared" ref="BF52" si="660">PRODUCT(AF52*100*1/AF57)</f>
        <v>0</v>
      </c>
      <c r="BG52" s="23">
        <f t="shared" ref="BG52" si="661">PRODUCT(AG52*100*1/AG57)</f>
        <v>25</v>
      </c>
      <c r="BH52" s="35">
        <f t="shared" ref="BH52" si="662">PRODUCT(AH52*100*1/AH57)</f>
        <v>12.5</v>
      </c>
      <c r="BI52" s="23">
        <f t="shared" ref="BI52" si="663">PRODUCT(AI52*100*1/AI57)</f>
        <v>0</v>
      </c>
      <c r="BJ52" s="23">
        <f t="shared" ref="BJ52" si="664">PRODUCT(AJ52*100*1/AJ57)</f>
        <v>0</v>
      </c>
      <c r="BK52" s="23">
        <f t="shared" ref="BK52" si="665">PRODUCT(AK52*100*1/AK57)</f>
        <v>0</v>
      </c>
      <c r="BL52" s="23">
        <f t="shared" ref="BL52" si="666">PRODUCT(AL52*100*1/AL57)</f>
        <v>0</v>
      </c>
      <c r="BM52" s="23">
        <f t="shared" ref="BM52" si="667">PRODUCT(AM52*100*1/AM57)</f>
        <v>0</v>
      </c>
      <c r="BN52" s="23">
        <f t="shared" ref="BN52" si="668">PRODUCT(AN52*100*1/AN57)</f>
        <v>0</v>
      </c>
      <c r="BO52" s="23">
        <f t="shared" ref="BO52" si="669">PRODUCT(AO52*100*1/AO57)</f>
        <v>95.833333333333329</v>
      </c>
      <c r="BP52" s="23">
        <f t="shared" ref="BP52" si="670">PRODUCT(AP52*100*1/AP57)</f>
        <v>0</v>
      </c>
      <c r="BQ52" s="26">
        <f t="shared" ref="BQ52" si="671">PRODUCT(AQ52*100*1/AQ57)</f>
        <v>0</v>
      </c>
      <c r="BR52" s="26">
        <f t="shared" ref="BR52" si="672">PRODUCT(AR52*100*1/AR57)</f>
        <v>8.3333333333333339</v>
      </c>
      <c r="BS52" s="26">
        <f t="shared" ref="BS52" si="673">PRODUCT(AS52*100*1/AS57)</f>
        <v>4.166666666666667</v>
      </c>
      <c r="BT52" s="26">
        <f t="shared" ref="BT52" si="674">PRODUCT(AT52*100*1/AT57)</f>
        <v>0</v>
      </c>
      <c r="BV52" s="35">
        <v>32</v>
      </c>
      <c r="BW52" s="31">
        <f t="shared" ref="BW52" si="675">AW41+AW42+AW43+AW44+AW45+AW46+AW47+AW48+AW49+AW50+AW51+AW52</f>
        <v>100</v>
      </c>
      <c r="BX52" s="23">
        <f t="shared" ref="BX52" si="676">AX41+AX42+AX43+AX44+AX45+AX46+AX47+AX48+AX49+AX50+AX51+AX52</f>
        <v>100</v>
      </c>
      <c r="BY52" s="26">
        <f t="shared" ref="BY52" si="677">AY41+AY42+AY43+AY44+AY45+AY46+AY47+AY48+AY49+AY50+AY51+AY52</f>
        <v>0</v>
      </c>
      <c r="BZ52" s="23">
        <f t="shared" ref="BZ52" si="678">AZ41+AZ42+AZ43+AZ44+AZ45+AZ46+AZ47+AZ48+AZ49+AZ50+AZ51+AZ52</f>
        <v>0</v>
      </c>
      <c r="CA52" s="23">
        <f t="shared" ref="CA52" si="679">BA41+BA42+BA43+BA44+BA45+BA46+BA47+BA48+BA49+BA50+BA51+BA52</f>
        <v>100</v>
      </c>
      <c r="CB52" s="23">
        <f t="shared" ref="CB52" si="680">BB41+BB42+BB43+BB44+BB45+BB46+BB47+BB48+BB49+BB50+BB51+BB52</f>
        <v>0</v>
      </c>
      <c r="CC52" s="26">
        <f t="shared" ref="CC52" si="681">BC41+BC42+BC43+BC44+BC45+BC46+BC47+BC48+BC49+BC50+BC51+BC52</f>
        <v>100</v>
      </c>
      <c r="CD52" s="23">
        <f t="shared" ref="CD52" si="682">BD41+BD42+BD43+BD44+BD45+BD46+BD47+BD48+BD49+BD50+BD51+BD52</f>
        <v>100</v>
      </c>
      <c r="CE52" s="23">
        <f t="shared" ref="CE52" si="683">BE41+BE42+BE43+BE44+BE45+BE46+BE47+BE48+BE49+BE50+BE51+BE52</f>
        <v>25</v>
      </c>
      <c r="CF52" s="23">
        <f t="shared" ref="CF52" si="684">BF41+BF42+BF43+BF44+BF45+BF46+BF47+BF48+BF49+BF50+BF51+BF52</f>
        <v>100</v>
      </c>
      <c r="CG52" s="23">
        <f t="shared" ref="CG52" si="685">BG41+BG42+BG43+BG44+BG45+BG46+BG47+BG48+BG49+BG50+BG51+BG52</f>
        <v>25</v>
      </c>
      <c r="CH52" s="35">
        <f t="shared" ref="CH52" si="686">BH41+BH42+BH43+BH44+BH45+BH46+BH47+BH48+BH49+BH50+BH51+BH52</f>
        <v>100.00000000000001</v>
      </c>
      <c r="CI52" s="23">
        <f t="shared" ref="CI52" si="687">BI41+BI42+BI43+BI44+BI45+BI46+BI47+BI48+BI49+BI50+BI51+BI52</f>
        <v>100</v>
      </c>
      <c r="CJ52" s="23">
        <f t="shared" ref="CJ52" si="688">BJ41+BJ42+BJ43+BJ44+BJ45+BJ46+BJ47+BJ48+BJ49+BJ50+BJ51+BJ52</f>
        <v>100</v>
      </c>
      <c r="CK52" s="23">
        <f t="shared" ref="CK52" si="689">BK41+BK42+BK43+BK44+BK45+BK46+BK47+BK48+BK49+BK50+BK51+BK52</f>
        <v>100</v>
      </c>
      <c r="CL52" s="23">
        <f t="shared" ref="CL52" si="690">BL41+BL42+BL43+BL44+BL45+BL46+BL47+BL48+BL49+BL50+BL51+BL52</f>
        <v>100.00000000000001</v>
      </c>
      <c r="CM52" s="23">
        <f t="shared" ref="CM52" si="691">BM41+BM42+BM43+BM44+BM45+BM46+BM47+BM48+BM49+BM50+BM51+BM52</f>
        <v>100</v>
      </c>
      <c r="CN52" s="23">
        <f t="shared" ref="CN52" si="692">BN41+BN42+BN43+BN44+BN45+BN46+BN47+BN48+BN49+BN50+BN51+BN52</f>
        <v>100</v>
      </c>
      <c r="CO52" s="23">
        <f t="shared" ref="CO52" si="693">BO41+BO42+BO43+BO44+BO45+BO46+BO47+BO48+BO49+BO50+BO51+BO52</f>
        <v>100</v>
      </c>
      <c r="CP52" s="23">
        <f t="shared" ref="CP52" si="694">BP41+BP42+BP43+BP44+BP45+BP46+BP47+BP48+BP49+BP50+BP51+BP52</f>
        <v>100</v>
      </c>
      <c r="CQ52" s="26">
        <f t="shared" ref="CQ52" si="695">BQ41+BQ42+BQ43+BQ44+BQ45+BQ46+BQ47+BQ48+BQ49+BQ50+BQ51+BQ52</f>
        <v>100</v>
      </c>
      <c r="CR52" s="26">
        <f t="shared" ref="CR52" si="696">BR41+BR42+BR43+BR44+BR45+BR46+BR47+BR48+BR49+BR50+BR51+BR52</f>
        <v>99.999999999999986</v>
      </c>
      <c r="CS52" s="26">
        <f t="shared" ref="CS52" si="697">BS41+BS42+BS43+BS44+BS45+BS46+BS47+BS48+BS49+BS50+BS51+BS52</f>
        <v>100</v>
      </c>
      <c r="CT52" s="26">
        <f t="shared" ref="CT52" si="698">BT41+BT42+BT43+BT44+BT45+BT46+BT47+BT48+BT49+BT50+BT51+BT52</f>
        <v>100</v>
      </c>
      <c r="CU52" s="29"/>
      <c r="CV52" s="29"/>
      <c r="CW52" s="9"/>
      <c r="CX52" s="9"/>
      <c r="CY52" s="9"/>
      <c r="CZ52" s="9"/>
      <c r="DA52" s="9"/>
      <c r="DB52" s="9"/>
      <c r="DC52" s="9"/>
      <c r="DD52" s="9"/>
      <c r="DE52" s="9"/>
      <c r="DF52" s="9"/>
      <c r="DG52" s="9"/>
      <c r="DH52" s="9"/>
      <c r="DI52" s="9"/>
      <c r="DJ52" s="9"/>
      <c r="DK52" s="9"/>
      <c r="DL52" s="9"/>
      <c r="DM52" s="9"/>
      <c r="DN52" s="9"/>
      <c r="DO52" s="9"/>
      <c r="DP52" s="9"/>
      <c r="DQ52" s="9"/>
      <c r="DR52" s="9"/>
      <c r="DS52" s="9"/>
      <c r="DT52" s="9"/>
      <c r="DU52" s="9"/>
    </row>
    <row r="53" spans="2:126" s="35" customFormat="1" x14ac:dyDescent="0.25">
      <c r="B53" s="35" t="s">
        <v>18</v>
      </c>
      <c r="C53" s="35">
        <v>0</v>
      </c>
      <c r="D53" s="35">
        <v>0</v>
      </c>
      <c r="E53" s="35">
        <v>0</v>
      </c>
      <c r="F53" s="35">
        <v>0</v>
      </c>
      <c r="G53" s="35">
        <v>0</v>
      </c>
      <c r="H53" s="35">
        <v>0</v>
      </c>
      <c r="I53" s="35">
        <v>0</v>
      </c>
      <c r="J53" s="35">
        <v>0</v>
      </c>
      <c r="K53" s="35">
        <v>0</v>
      </c>
      <c r="L53" s="35">
        <v>24</v>
      </c>
      <c r="M53" s="35">
        <v>0</v>
      </c>
      <c r="N53" s="35">
        <v>0</v>
      </c>
      <c r="O53" s="35">
        <v>0</v>
      </c>
      <c r="P53" s="35">
        <v>0</v>
      </c>
      <c r="Q53" s="35">
        <v>0</v>
      </c>
      <c r="R53" s="35">
        <v>0</v>
      </c>
      <c r="S53" s="35">
        <v>24</v>
      </c>
      <c r="V53" s="35">
        <v>64</v>
      </c>
      <c r="W53" s="8">
        <f>O41</f>
        <v>0</v>
      </c>
      <c r="X53" s="35">
        <f>O42</f>
        <v>0</v>
      </c>
      <c r="Y53" s="3">
        <f>O43</f>
        <v>24</v>
      </c>
      <c r="Z53" s="35">
        <f>O44</f>
        <v>0</v>
      </c>
      <c r="AA53" s="35">
        <f>O45</f>
        <v>0</v>
      </c>
      <c r="AB53" s="35">
        <f>O46</f>
        <v>24</v>
      </c>
      <c r="AC53" s="3">
        <f>O47</f>
        <v>0</v>
      </c>
      <c r="AD53" s="35">
        <f>O48</f>
        <v>0</v>
      </c>
      <c r="AE53" s="35">
        <f>O49</f>
        <v>0</v>
      </c>
      <c r="AF53" s="35">
        <f>O50</f>
        <v>0</v>
      </c>
      <c r="AG53" s="35">
        <f>O51</f>
        <v>13</v>
      </c>
      <c r="AH53" s="35">
        <f>O52</f>
        <v>0</v>
      </c>
      <c r="AI53" s="35">
        <f>O53</f>
        <v>0</v>
      </c>
      <c r="AJ53" s="35">
        <f>O54</f>
        <v>0</v>
      </c>
      <c r="AK53" s="35">
        <f>O55</f>
        <v>0</v>
      </c>
      <c r="AL53" s="35">
        <f>O56</f>
        <v>0</v>
      </c>
      <c r="AM53" s="35">
        <f>O57</f>
        <v>0</v>
      </c>
      <c r="AN53" s="35">
        <f>O58</f>
        <v>0</v>
      </c>
      <c r="AO53" s="35">
        <f>O59</f>
        <v>0</v>
      </c>
      <c r="AP53" s="35">
        <f>O60</f>
        <v>0</v>
      </c>
      <c r="AQ53" s="3">
        <f>O61</f>
        <v>0</v>
      </c>
      <c r="AR53" s="3">
        <f>O62</f>
        <v>0</v>
      </c>
      <c r="AS53" s="3">
        <f>O63</f>
        <v>0</v>
      </c>
      <c r="AT53" s="3">
        <f>O64</f>
        <v>0</v>
      </c>
      <c r="AU53" s="7"/>
      <c r="AV53" s="35">
        <v>64</v>
      </c>
      <c r="AW53" s="31">
        <f t="shared" ref="AW53" si="699">PRODUCT(W53*100*1/W57)</f>
        <v>0</v>
      </c>
      <c r="AX53" s="23">
        <f t="shared" ref="AX53" si="700">PRODUCT(X53*100*1/X57)</f>
        <v>0</v>
      </c>
      <c r="AY53" s="26">
        <f t="shared" ref="AY53" si="701">PRODUCT(Y53*100*1/Y57)</f>
        <v>100</v>
      </c>
      <c r="AZ53" s="23">
        <f t="shared" ref="AZ53" si="702">PRODUCT(Z53*100*1/Z57)</f>
        <v>0</v>
      </c>
      <c r="BA53" s="23">
        <f t="shared" ref="BA53" si="703">PRODUCT(AA53*100*1/AA57)</f>
        <v>0</v>
      </c>
      <c r="BB53" s="23">
        <f t="shared" ref="BB53" si="704">PRODUCT(AB53*100*1/AB57)</f>
        <v>100</v>
      </c>
      <c r="BC53" s="26">
        <f t="shared" ref="BC53" si="705">PRODUCT(AC53*100*1/AC57)</f>
        <v>0</v>
      </c>
      <c r="BD53" s="23">
        <f t="shared" ref="BD53" si="706">PRODUCT(AD53*100*1/AD57)</f>
        <v>0</v>
      </c>
      <c r="BE53" s="23">
        <f t="shared" ref="BE53" si="707">PRODUCT(AE53*100*1/AE57)</f>
        <v>0</v>
      </c>
      <c r="BF53" s="23">
        <f t="shared" ref="BF53" si="708">PRODUCT(AF53*100*1/AF57)</f>
        <v>0</v>
      </c>
      <c r="BG53" s="23">
        <f t="shared" ref="BG53" si="709">PRODUCT(AG53*100*1/AG57)</f>
        <v>54.166666666666664</v>
      </c>
      <c r="BH53" s="35">
        <f t="shared" ref="BH53" si="710">PRODUCT(AH53*100*1/AH57)</f>
        <v>0</v>
      </c>
      <c r="BI53" s="23">
        <f t="shared" ref="BI53" si="711">PRODUCT(AI53*100*1/AI57)</f>
        <v>0</v>
      </c>
      <c r="BJ53" s="23">
        <f t="shared" ref="BJ53" si="712">PRODUCT(AJ53*100*1/AJ57)</f>
        <v>0</v>
      </c>
      <c r="BK53" s="23">
        <f t="shared" ref="BK53" si="713">PRODUCT(AK53*100*1/AK57)</f>
        <v>0</v>
      </c>
      <c r="BL53" s="23">
        <f t="shared" ref="BL53" si="714">PRODUCT(AL53*100*1/AL57)</f>
        <v>0</v>
      </c>
      <c r="BM53" s="23">
        <f t="shared" ref="BM53" si="715">PRODUCT(AM53*100*1/AM57)</f>
        <v>0</v>
      </c>
      <c r="BN53" s="23">
        <f t="shared" ref="BN53" si="716">PRODUCT(AN53*100*1/AN57)</f>
        <v>0</v>
      </c>
      <c r="BO53" s="23">
        <f t="shared" ref="BO53" si="717">PRODUCT(AO53*100*1/AO57)</f>
        <v>0</v>
      </c>
      <c r="BP53" s="23">
        <f t="shared" ref="BP53" si="718">PRODUCT(AP53*100*1/AP57)</f>
        <v>0</v>
      </c>
      <c r="BQ53" s="26">
        <f t="shared" ref="BQ53" si="719">PRODUCT(AQ53*100*1/AQ57)</f>
        <v>0</v>
      </c>
      <c r="BR53" s="26">
        <f t="shared" ref="BR53" si="720">PRODUCT(AR53*100*1/AR57)</f>
        <v>0</v>
      </c>
      <c r="BS53" s="26">
        <f t="shared" ref="BS53" si="721">PRODUCT(AS53*100*1/AS57)</f>
        <v>0</v>
      </c>
      <c r="BT53" s="26">
        <f t="shared" ref="BT53" si="722">PRODUCT(AT53*100*1/AT57)</f>
        <v>0</v>
      </c>
      <c r="BV53" s="35">
        <v>64</v>
      </c>
      <c r="BW53" s="31">
        <f t="shared" ref="BW53" si="723">AW41+AW42+AW43+AW44+AW45+AW46+AW47+AW48+AW49+AW50+AW51+AW52+AW53</f>
        <v>100</v>
      </c>
      <c r="BX53" s="23">
        <f t="shared" ref="BX53" si="724">AX41+AX42+AX43+AX44+AX45+AX46+AX47+AX48+AX49+AX50+AX51+AX52+AX53</f>
        <v>100</v>
      </c>
      <c r="BY53" s="26">
        <f t="shared" ref="BY53" si="725">AY41+AY42+AY43+AY44+AY45+AY46+AY47+AY48+AY49+AY50+AY51+AY52+AY53</f>
        <v>100</v>
      </c>
      <c r="BZ53" s="23">
        <f t="shared" ref="BZ53" si="726">AZ41+AZ42+AZ43+AZ44+AZ45+AZ46+AZ47+AZ48+AZ49+AZ50+AZ51+AZ52+AZ53</f>
        <v>0</v>
      </c>
      <c r="CA53" s="23">
        <f t="shared" ref="CA53" si="727">BA41+BA42+BA43+BA44+BA45+BA46+BA47+BA48+BA49+BA50+BA51+BA52+BA53</f>
        <v>100</v>
      </c>
      <c r="CB53" s="23">
        <f t="shared" ref="CB53" si="728">BB41+BB42+BB43+BB44+BB45+BB46+BB47+BB48+BB49+BB50+BB51+BB52+BB53</f>
        <v>100</v>
      </c>
      <c r="CC53" s="26">
        <f t="shared" ref="CC53" si="729">BC41+BC42+BC43+BC44+BC45+BC46+BC47+BC48+BC49+BC50+BC51+BC52+BC53</f>
        <v>100</v>
      </c>
      <c r="CD53" s="23">
        <f t="shared" ref="CD53" si="730">BD41+BD42+BD43+BD44+BD45+BD46+BD47+BD48+BD49+BD50+BD51+BD52+BD53</f>
        <v>100</v>
      </c>
      <c r="CE53" s="23">
        <f t="shared" ref="CE53" si="731">BE41+BE42+BE43+BE44+BE45+BE46+BE47+BE48+BE49+BE50+BE51+BE52+BE53</f>
        <v>25</v>
      </c>
      <c r="CF53" s="23">
        <f t="shared" ref="CF53" si="732">BF41+BF42+BF43+BF44+BF45+BF46+BF47+BF48+BF49+BF50+BF51+BF52+BF53</f>
        <v>100</v>
      </c>
      <c r="CG53" s="23">
        <f t="shared" ref="CG53" si="733">BG41+BG42+BG43+BG44+BG45+BG46+BG47+BG48+BG49+BG50+BG51+BG52+BG53</f>
        <v>79.166666666666657</v>
      </c>
      <c r="CH53" s="35">
        <f t="shared" ref="CH53" si="734">BH41+BH42+BH43+BH44+BH45+BH46+BH47+BH48+BH49+BH50+BH51+BH52+BH53</f>
        <v>100.00000000000001</v>
      </c>
      <c r="CI53" s="23">
        <f t="shared" ref="CI53" si="735">BI41+BI42+BI43+BI44+BI45+BI46+BI47+BI48+BI49+BI50+BI51+BI52+BI53</f>
        <v>100</v>
      </c>
      <c r="CJ53" s="23">
        <f t="shared" ref="CJ53" si="736">BJ41+BJ42+BJ43+BJ44+BJ45+BJ46+BJ47+BJ48+BJ49+BJ50+BJ51+BJ52+BJ53</f>
        <v>100</v>
      </c>
      <c r="CK53" s="23">
        <f t="shared" ref="CK53" si="737">BK41+BK42+BK43+BK44+BK45+BK46+BK47+BK48+BK49+BK50+BK51+BK52+BK53</f>
        <v>100</v>
      </c>
      <c r="CL53" s="23">
        <f t="shared" ref="CL53" si="738">BL41+BL42+BL43+BL44+BL45+BL46+BL47+BL48+BL49+BL50+BL51+BL52+BL53</f>
        <v>100.00000000000001</v>
      </c>
      <c r="CM53" s="23">
        <f t="shared" ref="CM53" si="739">BM41+BM42+BM43+BM44+BM45+BM46+BM47+BM48+BM49+BM50+BM51+BM52+BM53</f>
        <v>100</v>
      </c>
      <c r="CN53" s="23">
        <f t="shared" ref="CN53" si="740">BN41+BN42+BN43+BN44+BN45+BN46+BN47+BN48+BN49+BN50+BN51+BN52+BN53</f>
        <v>100</v>
      </c>
      <c r="CO53" s="23">
        <f t="shared" ref="CO53" si="741">BO41+BO42+BO43+BO44+BO45+BO46+BO47+BO48+BO49+BO50+BO51+BO52+BO53</f>
        <v>100</v>
      </c>
      <c r="CP53" s="23">
        <f t="shared" ref="CP53" si="742">BP41+BP42+BP43+BP44+BP45+BP46+BP47+BP48+BP49+BP50+BP51+BP52+BP53</f>
        <v>100</v>
      </c>
      <c r="CQ53" s="26">
        <f t="shared" ref="CQ53" si="743">BQ41+BQ42+BQ43+BQ44+BQ45+BQ46+BQ47+BQ48+BQ49+BQ50+BQ51+BQ52+BQ53</f>
        <v>100</v>
      </c>
      <c r="CR53" s="26">
        <f t="shared" ref="CR53" si="744">BR41+BR42+BR43+BR44+BR45+BR46+BR47+BR48+BR49+BR50+BR51+BR52+BR53</f>
        <v>99.999999999999986</v>
      </c>
      <c r="CS53" s="26">
        <f t="shared" ref="CS53" si="745">BS41+BS42+BS43+BS44+BS45+BS46+BS47+BS48+BS49+BS50+BS51+BS52+BS53</f>
        <v>100</v>
      </c>
      <c r="CT53" s="26">
        <f t="shared" ref="CT53" si="746">BT41+BT42+BT43+BT44+BT45+BT46+BT47+BT48+BT49+BT50+BT51+BT52+BT53</f>
        <v>100</v>
      </c>
      <c r="CU53" s="29"/>
      <c r="CV53" s="29"/>
      <c r="CW53" s="9"/>
      <c r="CX53" s="9"/>
      <c r="CY53" s="9"/>
      <c r="CZ53" s="9"/>
      <c r="DA53" s="9"/>
      <c r="DB53" s="9"/>
      <c r="DC53" s="9"/>
      <c r="DD53" s="9"/>
      <c r="DE53" s="9"/>
      <c r="DF53" s="9"/>
      <c r="DG53" s="9"/>
      <c r="DH53" s="9"/>
      <c r="DI53" s="9"/>
      <c r="DJ53" s="9"/>
      <c r="DK53" s="9"/>
      <c r="DL53" s="9"/>
      <c r="DM53" s="9"/>
      <c r="DN53" s="9"/>
      <c r="DO53" s="9"/>
      <c r="DP53" s="9"/>
      <c r="DQ53" s="9"/>
      <c r="DR53" s="9"/>
      <c r="DS53" s="9"/>
      <c r="DT53" s="9"/>
      <c r="DU53" s="9"/>
    </row>
    <row r="54" spans="2:126" s="35" customFormat="1" x14ac:dyDescent="0.25">
      <c r="B54" s="35" t="s">
        <v>19</v>
      </c>
      <c r="C54" s="35">
        <v>0</v>
      </c>
      <c r="D54" s="35">
        <v>0</v>
      </c>
      <c r="E54" s="35">
        <v>0</v>
      </c>
      <c r="F54" s="35">
        <v>0</v>
      </c>
      <c r="G54" s="35">
        <v>0</v>
      </c>
      <c r="H54" s="35">
        <v>0</v>
      </c>
      <c r="I54" s="35">
        <v>0</v>
      </c>
      <c r="J54" s="35">
        <v>0</v>
      </c>
      <c r="K54" s="35">
        <v>0</v>
      </c>
      <c r="L54" s="35">
        <v>0</v>
      </c>
      <c r="M54" s="35">
        <v>24</v>
      </c>
      <c r="N54" s="35">
        <v>0</v>
      </c>
      <c r="O54" s="35">
        <v>0</v>
      </c>
      <c r="P54" s="35">
        <v>0</v>
      </c>
      <c r="Q54" s="35">
        <v>0</v>
      </c>
      <c r="R54" s="35">
        <v>0</v>
      </c>
      <c r="S54" s="35">
        <v>24</v>
      </c>
      <c r="V54" s="35">
        <v>128</v>
      </c>
      <c r="W54" s="8">
        <f>P41</f>
        <v>0</v>
      </c>
      <c r="X54" s="35">
        <f>P42</f>
        <v>0</v>
      </c>
      <c r="Y54" s="3">
        <f>P43</f>
        <v>0</v>
      </c>
      <c r="Z54" s="35">
        <f>P44</f>
        <v>24</v>
      </c>
      <c r="AA54" s="35">
        <f>P45</f>
        <v>0</v>
      </c>
      <c r="AB54" s="35">
        <f>P46</f>
        <v>0</v>
      </c>
      <c r="AC54" s="3">
        <f>P47</f>
        <v>0</v>
      </c>
      <c r="AD54" s="35">
        <f>P48</f>
        <v>0</v>
      </c>
      <c r="AE54" s="35">
        <f>P49</f>
        <v>18</v>
      </c>
      <c r="AF54" s="35">
        <f>P50</f>
        <v>0</v>
      </c>
      <c r="AG54" s="35">
        <f>P51</f>
        <v>3</v>
      </c>
      <c r="AH54" s="35">
        <f>P52</f>
        <v>0</v>
      </c>
      <c r="AI54" s="35">
        <f>P53</f>
        <v>0</v>
      </c>
      <c r="AJ54" s="35">
        <f>P54</f>
        <v>0</v>
      </c>
      <c r="AK54" s="35">
        <f>P55</f>
        <v>0</v>
      </c>
      <c r="AL54" s="35">
        <f>P56</f>
        <v>0</v>
      </c>
      <c r="AM54" s="35">
        <f>P57</f>
        <v>0</v>
      </c>
      <c r="AN54" s="35">
        <f>P58</f>
        <v>0</v>
      </c>
      <c r="AO54" s="35">
        <f>P59</f>
        <v>0</v>
      </c>
      <c r="AP54" s="35">
        <f>P60</f>
        <v>0</v>
      </c>
      <c r="AQ54" s="3">
        <f>P61</f>
        <v>0</v>
      </c>
      <c r="AR54" s="3">
        <f>P62</f>
        <v>0</v>
      </c>
      <c r="AS54" s="3">
        <f>P63</f>
        <v>0</v>
      </c>
      <c r="AT54" s="3">
        <f>P64</f>
        <v>0</v>
      </c>
      <c r="AU54" s="7"/>
      <c r="AV54" s="35">
        <v>128</v>
      </c>
      <c r="AW54" s="31">
        <f t="shared" ref="AW54" si="747">PRODUCT(W54*100*1/W57)</f>
        <v>0</v>
      </c>
      <c r="AX54" s="23">
        <f t="shared" ref="AX54" si="748">PRODUCT(X54*100*1/X57)</f>
        <v>0</v>
      </c>
      <c r="AY54" s="26">
        <f t="shared" ref="AY54" si="749">PRODUCT(Y54*100*1/Y57)</f>
        <v>0</v>
      </c>
      <c r="AZ54" s="23">
        <f t="shared" ref="AZ54" si="750">PRODUCT(Z54*100*1/Z57)</f>
        <v>100</v>
      </c>
      <c r="BA54" s="23">
        <f t="shared" ref="BA54" si="751">PRODUCT(AA54*100*1/AA57)</f>
        <v>0</v>
      </c>
      <c r="BB54" s="23">
        <f t="shared" ref="BB54" si="752">PRODUCT(AB54*100*1/AB57)</f>
        <v>0</v>
      </c>
      <c r="BC54" s="26">
        <f t="shared" ref="BC54" si="753">PRODUCT(AC54*100*1/AC57)</f>
        <v>0</v>
      </c>
      <c r="BD54" s="23">
        <f t="shared" ref="BD54" si="754">PRODUCT(AD54*100*1/AD57)</f>
        <v>0</v>
      </c>
      <c r="BE54" s="23">
        <f t="shared" ref="BE54" si="755">PRODUCT(AE54*100*1/AE57)</f>
        <v>75</v>
      </c>
      <c r="BF54" s="23">
        <f t="shared" ref="BF54" si="756">PRODUCT(AF54*100*1/AF57)</f>
        <v>0</v>
      </c>
      <c r="BG54" s="23">
        <f t="shared" ref="BG54" si="757">PRODUCT(AG54*100*1/AG57)</f>
        <v>12.5</v>
      </c>
      <c r="BH54" s="35">
        <f t="shared" ref="BH54" si="758">PRODUCT(AH54*100*1/AH57)</f>
        <v>0</v>
      </c>
      <c r="BI54" s="23">
        <f t="shared" ref="BI54" si="759">PRODUCT(AI54*100*1/AI57)</f>
        <v>0</v>
      </c>
      <c r="BJ54" s="23">
        <f t="shared" ref="BJ54" si="760">PRODUCT(AJ54*100*1/AJ57)</f>
        <v>0</v>
      </c>
      <c r="BK54" s="23">
        <f t="shared" ref="BK54" si="761">PRODUCT(AK54*100*1/AK57)</f>
        <v>0</v>
      </c>
      <c r="BL54" s="23">
        <f t="shared" ref="BL54" si="762">PRODUCT(AL54*100*1/AL57)</f>
        <v>0</v>
      </c>
      <c r="BM54" s="23">
        <f t="shared" ref="BM54" si="763">PRODUCT(AM54*100*1/AM57)</f>
        <v>0</v>
      </c>
      <c r="BN54" s="23">
        <f t="shared" ref="BN54" si="764">PRODUCT(AN54*100*1/AN57)</f>
        <v>0</v>
      </c>
      <c r="BO54" s="23">
        <f t="shared" ref="BO54" si="765">PRODUCT(AO54*100*1/AO57)</f>
        <v>0</v>
      </c>
      <c r="BP54" s="23">
        <f t="shared" ref="BP54" si="766">PRODUCT(AP54*100*1/AP57)</f>
        <v>0</v>
      </c>
      <c r="BQ54" s="26">
        <f t="shared" ref="BQ54" si="767">PRODUCT(AQ54*100*1/AQ57)</f>
        <v>0</v>
      </c>
      <c r="BR54" s="26">
        <f t="shared" ref="BR54" si="768">PRODUCT(AR54*100*1/AR57)</f>
        <v>0</v>
      </c>
      <c r="BS54" s="26">
        <f t="shared" ref="BS54" si="769">PRODUCT(AS54*100*1/AS57)</f>
        <v>0</v>
      </c>
      <c r="BT54" s="26">
        <f t="shared" ref="BT54" si="770">PRODUCT(AT54*100*1/AT57)</f>
        <v>0</v>
      </c>
      <c r="BV54" s="35">
        <v>128</v>
      </c>
      <c r="BW54" s="31">
        <f t="shared" ref="BW54" si="771">AW41+AW42+AW43+AW44+AW45+AW46+AW47+AW48+AW49+AW50+AW51+AW52+AW53+AW54</f>
        <v>100</v>
      </c>
      <c r="BX54" s="23">
        <f t="shared" ref="BX54" si="772">AX41+AX42+AX43+AX44+AX45+AX46+AX47+AX48+AX49+AX50+AX51+AX52+AX53+AX54</f>
        <v>100</v>
      </c>
      <c r="BY54" s="26">
        <f t="shared" ref="BY54" si="773">AY41+AY42+AY43+AY44+AY45+AY46+AY47+AY48+AY49+AY50+AY51+AY52+AY53+AY54</f>
        <v>100</v>
      </c>
      <c r="BZ54" s="23">
        <f t="shared" ref="BZ54" si="774">AZ41+AZ42+AZ43+AZ44+AZ45+AZ46+AZ47+AZ48+AZ49+AZ50+AZ51+AZ52+AZ53+AZ54</f>
        <v>100</v>
      </c>
      <c r="CA54" s="23">
        <f t="shared" ref="CA54" si="775">BA41+BA42+BA43+BA44+BA45+BA46+BA47+BA48+BA49+BA50+BA51+BA52+BA53+BA54</f>
        <v>100</v>
      </c>
      <c r="CB54" s="23">
        <f t="shared" ref="CB54" si="776">BB41+BB42+BB43+BB44+BB45+BB46+BB47+BB48+BB49+BB50+BB51+BB52+BB53+BB54</f>
        <v>100</v>
      </c>
      <c r="CC54" s="26">
        <f t="shared" ref="CC54" si="777">BC41+BC42+BC43+BC44+BC45+BC46+BC47+BC48+BC49+BC50+BC51+BC52+BC53+BC54</f>
        <v>100</v>
      </c>
      <c r="CD54" s="23">
        <f t="shared" ref="CD54" si="778">BD41+BD42+BD43+BD44+BD45+BD46+BD47+BD48+BD49+BD50+BD51+BD52+BD53+BD54</f>
        <v>100</v>
      </c>
      <c r="CE54" s="23">
        <f t="shared" ref="CE54" si="779">BE41+BE42+BE43+BE44+BE45+BE46+BE47+BE48+BE49+BE50+BE51+BE52+BE53+BE54</f>
        <v>100</v>
      </c>
      <c r="CF54" s="23">
        <f t="shared" ref="CF54" si="780">BF41+BF42+BF43+BF44+BF45+BF46+BF47+BF48+BF49+BF50+BF51+BF52+BF53+BF54</f>
        <v>100</v>
      </c>
      <c r="CG54" s="23">
        <f t="shared" ref="CG54" si="781">BG41+BG42+BG43+BG44+BG45+BG46+BG47+BG48+BG49+BG50+BG51+BG52+BG53+BG54</f>
        <v>91.666666666666657</v>
      </c>
      <c r="CH54" s="35">
        <f t="shared" ref="CH54" si="782">BH41+BH42+BH43+BH44+BH45+BH46+BH47+BH48+BH49+BH50+BH51+BH52+BH53+BH54</f>
        <v>100.00000000000001</v>
      </c>
      <c r="CI54" s="23">
        <f t="shared" ref="CI54" si="783">BI41+BI42+BI43+BI44+BI45+BI46+BI47+BI48+BI49+BI50+BI51+BI52+BI53+BI54</f>
        <v>100</v>
      </c>
      <c r="CJ54" s="23">
        <f t="shared" ref="CJ54" si="784">BJ41+BJ42+BJ43+BJ44+BJ45+BJ46+BJ47+BJ48+BJ49+BJ50+BJ51+BJ52+BJ53+BJ54</f>
        <v>100</v>
      </c>
      <c r="CK54" s="23">
        <f t="shared" ref="CK54" si="785">BK41+BK42+BK43+BK44+BK45+BK46+BK47+BK48+BK49+BK50+BK51+BK52+BK53+BK54</f>
        <v>100</v>
      </c>
      <c r="CL54" s="23">
        <f t="shared" ref="CL54" si="786">BL41+BL42+BL43+BL44+BL45+BL46+BL47+BL48+BL49+BL50+BL51+BL52+BL53+BL54</f>
        <v>100.00000000000001</v>
      </c>
      <c r="CM54" s="23">
        <f t="shared" ref="CM54" si="787">BM41+BM42+BM43+BM44+BM45+BM46+BM47+BM48+BM49+BM50+BM51+BM52+BM53+BM54</f>
        <v>100</v>
      </c>
      <c r="CN54" s="23">
        <f t="shared" ref="CN54" si="788">BN41+BN42+BN43+BN44+BN45+BN46+BN47+BN48+BN49+BN50+BN51+BN52+BN53+BN54</f>
        <v>100</v>
      </c>
      <c r="CO54" s="23">
        <f t="shared" ref="CO54" si="789">BO41+BO42+BO43+BO44+BO45+BO46+BO47+BO48+BO49+BO50+BO51+BO52+BO53+BO54</f>
        <v>100</v>
      </c>
      <c r="CP54" s="23">
        <f t="shared" ref="CP54" si="790">BP41+BP42+BP43+BP44+BP45+BP46+BP47+BP48+BP49+BP50+BP51+BP52+BP53+BP54</f>
        <v>100</v>
      </c>
      <c r="CQ54" s="26">
        <f t="shared" ref="CQ54" si="791">BQ41+BQ42+BQ43+BQ44+BQ45+BQ46+BQ47+BQ48+BQ49+BQ50+BQ51+BQ52+BQ53+BQ54</f>
        <v>100</v>
      </c>
      <c r="CR54" s="26">
        <f t="shared" ref="CR54" si="792">BR41+BR42+BR43+BR44+BR45+BR46+BR47+BR48+BR49+BR50+BR51+BR52+BR53+BR54</f>
        <v>99.999999999999986</v>
      </c>
      <c r="CS54" s="26">
        <f t="shared" ref="CS54" si="793">BS41+BS42+BS43+BS44+BS45+BS46+BS47+BS48+BS49+BS50+BS51+BS52+BS53+BS54</f>
        <v>100</v>
      </c>
      <c r="CT54" s="26">
        <f t="shared" ref="CT54" si="794">BT41+BT42+BT43+BT44+BT45+BT46+BT47+BT48+BT49+BT50+BT51+BT52+BT53+BT54</f>
        <v>100</v>
      </c>
      <c r="CU54" s="29"/>
      <c r="CV54" s="29"/>
      <c r="CW54" s="9"/>
      <c r="CX54" s="9"/>
      <c r="CY54" s="9"/>
      <c r="CZ54" s="9"/>
      <c r="DA54" s="9"/>
      <c r="DB54" s="9"/>
      <c r="DC54" s="9"/>
      <c r="DD54" s="9"/>
      <c r="DE54" s="9"/>
      <c r="DF54" s="9"/>
      <c r="DG54" s="9"/>
      <c r="DH54" s="9"/>
      <c r="DI54" s="9"/>
      <c r="DJ54" s="9"/>
      <c r="DK54" s="9"/>
      <c r="DL54" s="9"/>
      <c r="DM54" s="9"/>
      <c r="DN54" s="9"/>
      <c r="DO54" s="9"/>
      <c r="DP54" s="9"/>
      <c r="DQ54" s="9"/>
      <c r="DR54" s="9"/>
      <c r="DS54" s="9"/>
      <c r="DT54" s="9"/>
      <c r="DU54" s="9"/>
    </row>
    <row r="55" spans="2:126" s="35" customFormat="1" x14ac:dyDescent="0.25">
      <c r="B55" s="35" t="s">
        <v>20</v>
      </c>
      <c r="C55" s="35">
        <v>0</v>
      </c>
      <c r="D55" s="35">
        <v>0</v>
      </c>
      <c r="E55" s="35">
        <v>0</v>
      </c>
      <c r="F55" s="35">
        <v>0</v>
      </c>
      <c r="G55" s="35">
        <v>0</v>
      </c>
      <c r="H55" s="35">
        <v>0</v>
      </c>
      <c r="I55" s="35">
        <v>0</v>
      </c>
      <c r="J55" s="35">
        <v>0</v>
      </c>
      <c r="K55" s="35">
        <v>0</v>
      </c>
      <c r="L55" s="35">
        <v>24</v>
      </c>
      <c r="M55" s="35">
        <v>0</v>
      </c>
      <c r="N55" s="35">
        <v>0</v>
      </c>
      <c r="O55" s="35">
        <v>0</v>
      </c>
      <c r="P55" s="35">
        <v>0</v>
      </c>
      <c r="Q55" s="35">
        <v>0</v>
      </c>
      <c r="R55" s="35">
        <v>0</v>
      </c>
      <c r="S55" s="35">
        <v>24</v>
      </c>
      <c r="V55" s="35">
        <v>256</v>
      </c>
      <c r="W55" s="8">
        <f>Q41</f>
        <v>0</v>
      </c>
      <c r="X55" s="35">
        <f>Q42</f>
        <v>0</v>
      </c>
      <c r="Y55" s="3">
        <f>Q43</f>
        <v>0</v>
      </c>
      <c r="Z55" s="35">
        <f>Q44</f>
        <v>0</v>
      </c>
      <c r="AA55" s="35">
        <f>Q45</f>
        <v>0</v>
      </c>
      <c r="AB55" s="35">
        <f>Q46</f>
        <v>0</v>
      </c>
      <c r="AC55" s="3">
        <f>Q47</f>
        <v>0</v>
      </c>
      <c r="AD55" s="35">
        <f>Q48</f>
        <v>0</v>
      </c>
      <c r="AE55" s="35">
        <f>Q49</f>
        <v>0</v>
      </c>
      <c r="AF55" s="35">
        <f>Q50</f>
        <v>0</v>
      </c>
      <c r="AG55" s="35">
        <f>Q51</f>
        <v>2</v>
      </c>
      <c r="AH55" s="35">
        <f>Q52</f>
        <v>0</v>
      </c>
      <c r="AI55" s="35">
        <f>Q53</f>
        <v>0</v>
      </c>
      <c r="AJ55" s="35">
        <f>Q54</f>
        <v>0</v>
      </c>
      <c r="AK55" s="35">
        <f>Q55</f>
        <v>0</v>
      </c>
      <c r="AL55" s="35">
        <f>Q56</f>
        <v>0</v>
      </c>
      <c r="AM55" s="35">
        <f>Q57</f>
        <v>0</v>
      </c>
      <c r="AN55" s="35">
        <f>Q58</f>
        <v>0</v>
      </c>
      <c r="AO55" s="35">
        <f>Q59</f>
        <v>0</v>
      </c>
      <c r="AP55" s="35">
        <f>Q60</f>
        <v>0</v>
      </c>
      <c r="AQ55" s="3">
        <f>Q61</f>
        <v>0</v>
      </c>
      <c r="AR55" s="3">
        <f>Q62</f>
        <v>0</v>
      </c>
      <c r="AS55" s="3">
        <f>Q63</f>
        <v>0</v>
      </c>
      <c r="AT55" s="3">
        <f>Q64</f>
        <v>0</v>
      </c>
      <c r="AU55" s="7"/>
      <c r="AV55" s="35">
        <v>256</v>
      </c>
      <c r="AW55" s="31">
        <f t="shared" ref="AW55" si="795">PRODUCT(W55*100*1/W57)</f>
        <v>0</v>
      </c>
      <c r="AX55" s="23">
        <f t="shared" ref="AX55" si="796">PRODUCT(X55*100*1/X57)</f>
        <v>0</v>
      </c>
      <c r="AY55" s="26">
        <f t="shared" ref="AY55" si="797">PRODUCT(Y55*100*1/Y57)</f>
        <v>0</v>
      </c>
      <c r="AZ55" s="23">
        <f t="shared" ref="AZ55" si="798">PRODUCT(Z55*100*1/Z57)</f>
        <v>0</v>
      </c>
      <c r="BA55" s="23">
        <f t="shared" ref="BA55" si="799">PRODUCT(AA55*100*1/AA57)</f>
        <v>0</v>
      </c>
      <c r="BB55" s="23">
        <f t="shared" ref="BB55" si="800">PRODUCT(AB55*100*1/AB57)</f>
        <v>0</v>
      </c>
      <c r="BC55" s="26">
        <f t="shared" ref="BC55" si="801">PRODUCT(AC55*100*1/AC57)</f>
        <v>0</v>
      </c>
      <c r="BD55" s="23">
        <f t="shared" ref="BD55" si="802">PRODUCT(AD55*100*1/AD57)</f>
        <v>0</v>
      </c>
      <c r="BE55" s="23">
        <f t="shared" ref="BE55" si="803">PRODUCT(AE55*100*1/AE57)</f>
        <v>0</v>
      </c>
      <c r="BF55" s="23">
        <f t="shared" ref="BF55" si="804">PRODUCT(AF55*100*1/AF57)</f>
        <v>0</v>
      </c>
      <c r="BG55" s="23">
        <f t="shared" ref="BG55" si="805">PRODUCT(AG55*100*1/AG57)</f>
        <v>8.3333333333333339</v>
      </c>
      <c r="BH55" s="35">
        <f t="shared" ref="BH55" si="806">PRODUCT(AH55*100*1/AH57)</f>
        <v>0</v>
      </c>
      <c r="BI55" s="23">
        <f t="shared" ref="BI55" si="807">PRODUCT(AI55*100*1/AI57)</f>
        <v>0</v>
      </c>
      <c r="BJ55" s="23">
        <f t="shared" ref="BJ55" si="808">PRODUCT(AJ55*100*1/AJ57)</f>
        <v>0</v>
      </c>
      <c r="BK55" s="23">
        <f t="shared" ref="BK55" si="809">PRODUCT(AK55*100*1/AK57)</f>
        <v>0</v>
      </c>
      <c r="BL55" s="23">
        <f t="shared" ref="BL55" si="810">PRODUCT(AL55*100*1/AL57)</f>
        <v>0</v>
      </c>
      <c r="BM55" s="23">
        <f t="shared" ref="BM55" si="811">PRODUCT(AM55*100*1/AM57)</f>
        <v>0</v>
      </c>
      <c r="BN55" s="23">
        <f t="shared" ref="BN55" si="812">PRODUCT(AN55*100*1/AN57)</f>
        <v>0</v>
      </c>
      <c r="BO55" s="23">
        <f t="shared" ref="BO55" si="813">PRODUCT(AO55*100*1/AO57)</f>
        <v>0</v>
      </c>
      <c r="BP55" s="23">
        <f t="shared" ref="BP55" si="814">PRODUCT(AP55*100*1/AP57)</f>
        <v>0</v>
      </c>
      <c r="BQ55" s="26">
        <f t="shared" ref="BQ55" si="815">PRODUCT(AQ55*100*1/AQ57)</f>
        <v>0</v>
      </c>
      <c r="BR55" s="26">
        <f t="shared" ref="BR55" si="816">PRODUCT(AR55*100*1/AR57)</f>
        <v>0</v>
      </c>
      <c r="BS55" s="26">
        <f t="shared" ref="BS55" si="817">PRODUCT(AS55*100*1/AS57)</f>
        <v>0</v>
      </c>
      <c r="BT55" s="26">
        <f t="shared" ref="BT55" si="818">PRODUCT(AT55*100*1/AT57)</f>
        <v>0</v>
      </c>
      <c r="BV55" s="35">
        <v>256</v>
      </c>
      <c r="BW55" s="31">
        <f t="shared" ref="BW55" si="819">AW41+AW42+AW43+AW44+AW45+AW46+AW47+AW48+AW49+AW50+AW51+AW52+AW53+AW54+AW55</f>
        <v>100</v>
      </c>
      <c r="BX55" s="23">
        <f t="shared" ref="BX55" si="820">AX41+AX42+AX43+AX44+AX45+AX46+AX47+AX48+AX49+AX50+AX51+AX52+AX53+AX54+AX55</f>
        <v>100</v>
      </c>
      <c r="BY55" s="26">
        <f t="shared" ref="BY55" si="821">AY41+AY42+AY43+AY44+AY45+AY46+AY47+AY48+AY49+AY50+AY51+AY52+AY53+AY54+AY55</f>
        <v>100</v>
      </c>
      <c r="BZ55" s="23">
        <f t="shared" ref="BZ55" si="822">AZ41+AZ42+AZ43+AZ44+AZ45+AZ46+AZ47+AZ48+AZ49+AZ50+AZ51+AZ52+AZ53+AZ54+AZ55</f>
        <v>100</v>
      </c>
      <c r="CA55" s="23">
        <f t="shared" ref="CA55" si="823">BA41+BA42+BA43+BA44+BA45+BA46+BA47+BA48+BA49+BA50+BA51+BA52+BA53+BA54+BA55</f>
        <v>100</v>
      </c>
      <c r="CB55" s="23">
        <f t="shared" ref="CB55" si="824">BB41+BB42+BB43+BB44+BB45+BB46+BB47+BB48+BB49+BB50+BB51+BB52+BB53+BB54+BB55</f>
        <v>100</v>
      </c>
      <c r="CC55" s="26">
        <f t="shared" ref="CC55" si="825">BC41+BC42+BC43+BC44+BC45+BC46+BC47+BC48+BC49+BC50+BC51+BC52+BC53+BC54+BC55</f>
        <v>100</v>
      </c>
      <c r="CD55" s="23">
        <f t="shared" ref="CD55" si="826">BD41+BD42+BD43+BD44+BD45+BD46+BD47+BD48+BD49+BD50+BD51+BD52+BD53+BD54+BD55</f>
        <v>100</v>
      </c>
      <c r="CE55" s="23">
        <f t="shared" ref="CE55" si="827">BE41+BE42+BE43+BE44+BE45+BE46+BE47+BE48+BE49+BE50+BE51+BE52+BE53+BE54+BE55</f>
        <v>100</v>
      </c>
      <c r="CF55" s="23">
        <f t="shared" ref="CF55" si="828">BF41+BF42+BF43+BF44+BF45+BF46+BF47+BF48+BF49+BF50+BF51+BF52+BF53+BF54+BF55</f>
        <v>100</v>
      </c>
      <c r="CG55" s="23">
        <f t="shared" ref="CG55" si="829">BG41+BG42+BG43+BG44+BG45+BG46+BG47+BG48+BG49+BG50+BG51+BG52+BG53+BG54+BG55</f>
        <v>99.999999999999986</v>
      </c>
      <c r="CH55" s="35">
        <f t="shared" ref="CH55" si="830">BH41+BH42+BH43+BH44+BH45+BH46+BH47+BH48+BH49+BH50+BH51+BH52+BH53+BH54+BH55</f>
        <v>100.00000000000001</v>
      </c>
      <c r="CI55" s="23">
        <f t="shared" ref="CI55" si="831">BI41+BI42+BI43+BI44+BI45+BI46+BI47+BI48+BI49+BI50+BI51+BI52+BI53+BI54+BI55</f>
        <v>100</v>
      </c>
      <c r="CJ55" s="23">
        <f t="shared" ref="CJ55" si="832">BJ41+BJ42+BJ43+BJ44+BJ45+BJ46+BJ47+BJ48+BJ49+BJ50+BJ51+BJ52+BJ53+BJ54+BJ55</f>
        <v>100</v>
      </c>
      <c r="CK55" s="23">
        <f t="shared" ref="CK55" si="833">BK41+BK42+BK43+BK44+BK45+BK46+BK47+BK48+BK49+BK50+BK51+BK52+BK53+BK54+BK55</f>
        <v>100</v>
      </c>
      <c r="CL55" s="23">
        <f t="shared" ref="CL55" si="834">BL41+BL42+BL43+BL44+BL45+BL46+BL47+BL48+BL49+BL50+BL51+BL52+BL53+BL54+BL55</f>
        <v>100.00000000000001</v>
      </c>
      <c r="CM55" s="23">
        <f t="shared" ref="CM55" si="835">BM41+BM42+BM43+BM44+BM45+BM46+BM47+BM48+BM49+BM50+BM51+BM52+BM53+BM54+BM55</f>
        <v>100</v>
      </c>
      <c r="CN55" s="23">
        <f t="shared" ref="CN55" si="836">BN41+BN42+BN43+BN44+BN45+BN46+BN47+BN48+BN49+BN50+BN51+BN52+BN53+BN54+BN55</f>
        <v>100</v>
      </c>
      <c r="CO55" s="23">
        <f t="shared" ref="CO55" si="837">BO41+BO42+BO43+BO44+BO45+BO46+BO47+BO48+BO49+BO50+BO51+BO52+BO53+BO54+BO55</f>
        <v>100</v>
      </c>
      <c r="CP55" s="23">
        <f t="shared" ref="CP55" si="838">BP41+BP42+BP43+BP44+BP45+BP46+BP47+BP48+BP49+BP50+BP51+BP52+BP53+BP54+BP55</f>
        <v>100</v>
      </c>
      <c r="CQ55" s="26">
        <f t="shared" ref="CQ55" si="839">BQ41+BQ42+BQ43+BQ44+BQ45+BQ46+BQ47+BQ48+BQ49+BQ50+BQ51+BQ52+BQ53+BQ54+BQ55</f>
        <v>100</v>
      </c>
      <c r="CR55" s="26">
        <f t="shared" ref="CR55" si="840">BR41+BR42+BR43+BR44+BR45+BR46+BR47+BR48+BR49+BR50+BR51+BR52+BR53+BR54+BR55</f>
        <v>99.999999999999986</v>
      </c>
      <c r="CS55" s="26">
        <f t="shared" ref="CS55" si="841">BS41+BS42+BS43+BS44+BS45+BS46+BS47+BS48+BS49+BS50+BS51+BS52+BS53+BS54+BS55</f>
        <v>100</v>
      </c>
      <c r="CT55" s="26">
        <f t="shared" ref="CT55" si="842">BT41+BT42+BT43+BT44+BT45+BT46+BT47+BT48+BT49+BT50+BT51+BT52+BT53+BT54+BT55</f>
        <v>100</v>
      </c>
      <c r="CU55" s="29"/>
      <c r="CV55" s="29"/>
      <c r="CW55" s="9"/>
      <c r="CX55" s="9"/>
      <c r="CY55" s="9"/>
      <c r="CZ55" s="9"/>
      <c r="DA55" s="9"/>
      <c r="DB55" s="9"/>
      <c r="DC55" s="9"/>
      <c r="DD55" s="9"/>
      <c r="DE55" s="9"/>
      <c r="DF55" s="9"/>
      <c r="DG55" s="9"/>
      <c r="DH55" s="9"/>
      <c r="DI55" s="9"/>
      <c r="DJ55" s="9"/>
      <c r="DK55" s="9"/>
      <c r="DL55" s="9"/>
      <c r="DM55" s="9"/>
      <c r="DN55" s="9"/>
      <c r="DO55" s="9"/>
      <c r="DP55" s="9"/>
      <c r="DQ55" s="9"/>
      <c r="DR55" s="9"/>
      <c r="DS55" s="9"/>
      <c r="DT55" s="9"/>
      <c r="DU55" s="9"/>
    </row>
    <row r="56" spans="2:126" s="35" customFormat="1" x14ac:dyDescent="0.25">
      <c r="B56" s="35" t="s">
        <v>21</v>
      </c>
      <c r="C56" s="35">
        <v>0</v>
      </c>
      <c r="D56" s="35">
        <v>0</v>
      </c>
      <c r="E56" s="35">
        <v>19</v>
      </c>
      <c r="F56" s="35">
        <v>0</v>
      </c>
      <c r="G56" s="35">
        <v>1</v>
      </c>
      <c r="H56" s="35">
        <v>1</v>
      </c>
      <c r="I56" s="35">
        <v>0</v>
      </c>
      <c r="J56" s="35">
        <v>0</v>
      </c>
      <c r="K56" s="35">
        <v>2</v>
      </c>
      <c r="L56" s="35">
        <v>0</v>
      </c>
      <c r="M56" s="35">
        <v>1</v>
      </c>
      <c r="N56" s="35">
        <v>0</v>
      </c>
      <c r="O56" s="35">
        <v>0</v>
      </c>
      <c r="P56" s="35">
        <v>0</v>
      </c>
      <c r="Q56" s="35">
        <v>0</v>
      </c>
      <c r="R56" s="35">
        <v>0</v>
      </c>
      <c r="S56" s="35">
        <v>24</v>
      </c>
      <c r="V56" s="35">
        <v>512</v>
      </c>
      <c r="W56" s="8">
        <f>R41</f>
        <v>0</v>
      </c>
      <c r="X56" s="35">
        <f>R42</f>
        <v>0</v>
      </c>
      <c r="Y56" s="3">
        <f>R43</f>
        <v>0</v>
      </c>
      <c r="Z56" s="35">
        <f>R44</f>
        <v>0</v>
      </c>
      <c r="AA56" s="35">
        <f>R45</f>
        <v>0</v>
      </c>
      <c r="AB56" s="35">
        <f>R46</f>
        <v>0</v>
      </c>
      <c r="AC56" s="3">
        <f>R47</f>
        <v>0</v>
      </c>
      <c r="AD56" s="35">
        <f>R48</f>
        <v>0</v>
      </c>
      <c r="AE56" s="35">
        <f>R49</f>
        <v>0</v>
      </c>
      <c r="AF56" s="35">
        <f>R50</f>
        <v>0</v>
      </c>
      <c r="AG56" s="35">
        <f>R51</f>
        <v>0</v>
      </c>
      <c r="AH56" s="35">
        <f>R52</f>
        <v>0</v>
      </c>
      <c r="AI56" s="35">
        <f>R53</f>
        <v>0</v>
      </c>
      <c r="AJ56" s="35">
        <f>R54</f>
        <v>0</v>
      </c>
      <c r="AK56" s="35">
        <f>R55</f>
        <v>0</v>
      </c>
      <c r="AL56" s="35">
        <f>R56</f>
        <v>0</v>
      </c>
      <c r="AM56" s="35">
        <f>R57</f>
        <v>0</v>
      </c>
      <c r="AN56" s="35">
        <f>R58</f>
        <v>0</v>
      </c>
      <c r="AO56" s="35">
        <f>R59</f>
        <v>0</v>
      </c>
      <c r="AP56" s="35">
        <f>R60</f>
        <v>0</v>
      </c>
      <c r="AQ56" s="3">
        <f>R61</f>
        <v>0</v>
      </c>
      <c r="AR56" s="3">
        <f>R62</f>
        <v>0</v>
      </c>
      <c r="AS56" s="3">
        <f>R63</f>
        <v>0</v>
      </c>
      <c r="AT56" s="3">
        <f>R64</f>
        <v>0</v>
      </c>
      <c r="AU56" s="7"/>
      <c r="AV56" s="35">
        <v>512</v>
      </c>
      <c r="AW56" s="31">
        <f t="shared" ref="AW56" si="843">PRODUCT(W56*100*1/W57)</f>
        <v>0</v>
      </c>
      <c r="AX56" s="23">
        <f t="shared" ref="AX56" si="844">PRODUCT(X56*100*1/X57)</f>
        <v>0</v>
      </c>
      <c r="AY56" s="26">
        <f t="shared" ref="AY56" si="845">PRODUCT(Y56*100*1/Y57)</f>
        <v>0</v>
      </c>
      <c r="AZ56" s="23">
        <f t="shared" ref="AZ56" si="846">PRODUCT(Z56*100*1/Z57)</f>
        <v>0</v>
      </c>
      <c r="BA56" s="23">
        <f t="shared" ref="BA56" si="847">PRODUCT(AA56*100*1/AA57)</f>
        <v>0</v>
      </c>
      <c r="BB56" s="23">
        <f t="shared" ref="BB56" si="848">PRODUCT(AB56*100*1/AB57)</f>
        <v>0</v>
      </c>
      <c r="BC56" s="26">
        <f t="shared" ref="BC56" si="849">PRODUCT(AC56*100*1/AC57)</f>
        <v>0</v>
      </c>
      <c r="BD56" s="23">
        <f t="shared" ref="BD56" si="850">PRODUCT(AD56*100*1/AD57)</f>
        <v>0</v>
      </c>
      <c r="BE56" s="23">
        <f t="shared" ref="BE56" si="851">PRODUCT(AE56*100*1/AE57)</f>
        <v>0</v>
      </c>
      <c r="BF56" s="23">
        <f t="shared" ref="BF56" si="852">PRODUCT(AF56*100*1/AF57)</f>
        <v>0</v>
      </c>
      <c r="BG56" s="23">
        <f t="shared" ref="BG56" si="853">PRODUCT(AG56*100*1/AG57)</f>
        <v>0</v>
      </c>
      <c r="BH56" s="35">
        <f t="shared" ref="BH56" si="854">PRODUCT(AH56*100*1/AH57)</f>
        <v>0</v>
      </c>
      <c r="BI56" s="23">
        <f t="shared" ref="BI56" si="855">PRODUCT(AI56*100*1/AI57)</f>
        <v>0</v>
      </c>
      <c r="BJ56" s="23">
        <f t="shared" ref="BJ56" si="856">PRODUCT(AJ56*100*1/AJ57)</f>
        <v>0</v>
      </c>
      <c r="BK56" s="23">
        <f t="shared" ref="BK56" si="857">PRODUCT(AK56*100*1/AK57)</f>
        <v>0</v>
      </c>
      <c r="BL56" s="23">
        <f t="shared" ref="BL56" si="858">PRODUCT(AL56*100*1/AL57)</f>
        <v>0</v>
      </c>
      <c r="BM56" s="23">
        <f t="shared" ref="BM56" si="859">PRODUCT(AM56*100*1/AM57)</f>
        <v>0</v>
      </c>
      <c r="BN56" s="23">
        <f t="shared" ref="BN56" si="860">PRODUCT(AN56*100*1/AN57)</f>
        <v>0</v>
      </c>
      <c r="BO56" s="23">
        <f t="shared" ref="BO56" si="861">PRODUCT(AO56*100*1/AO57)</f>
        <v>0</v>
      </c>
      <c r="BP56" s="23">
        <f t="shared" ref="BP56" si="862">PRODUCT(AP56*100*1/AP57)</f>
        <v>0</v>
      </c>
      <c r="BQ56" s="26">
        <f t="shared" ref="BQ56" si="863">PRODUCT(AQ56*100*1/AQ57)</f>
        <v>0</v>
      </c>
      <c r="BR56" s="26">
        <f t="shared" ref="BR56" si="864">PRODUCT(AR56*100*1/AR57)</f>
        <v>0</v>
      </c>
      <c r="BS56" s="26">
        <f t="shared" ref="BS56" si="865">PRODUCT(AS56*100*1/AS57)</f>
        <v>0</v>
      </c>
      <c r="BT56" s="26">
        <f t="shared" ref="BT56" si="866">PRODUCT(AT56*100*1/AT57)</f>
        <v>0</v>
      </c>
      <c r="BV56" s="35">
        <v>512</v>
      </c>
      <c r="BW56" s="31">
        <f t="shared" ref="BW56" si="867">AW41+AW42+AW43+AW44+AW45+AW46+AW47+AW48+AW49+AW50+AW51+AW52+AW53+AW54+AW55+AW56</f>
        <v>100</v>
      </c>
      <c r="BX56" s="23">
        <f t="shared" ref="BX56" si="868">AX41+AX42+AX43+AX44+AX45+AX46+AX47+AX48+AX49+AX50+AX51+AX52+AX53+AX54+AX55+AX56</f>
        <v>100</v>
      </c>
      <c r="BY56" s="26">
        <f t="shared" ref="BY56" si="869">AY41+AY42+AY43+AY44+AY45+AY46+AY47+AY48+AY49+AY50+AY51+AY52+AY53+AY54+AY55+AY56</f>
        <v>100</v>
      </c>
      <c r="BZ56" s="23">
        <f t="shared" ref="BZ56" si="870">AZ41+AZ42+AZ43+AZ44+AZ45+AZ46+AZ47+AZ48+AZ49+AZ50+AZ51+AZ52+AZ53+AZ54+AZ55+AZ56</f>
        <v>100</v>
      </c>
      <c r="CA56" s="23">
        <f t="shared" ref="CA56" si="871">BA41+BA42+BA43+BA44+BA45+BA46+BA47+BA48+BA49+BA50+BA51+BA52+BA53+BA54+BA55+BA56</f>
        <v>100</v>
      </c>
      <c r="CB56" s="23">
        <f t="shared" ref="CB56" si="872">BB41+BB42+BB43+BB44+BB45+BB46+BB47+BB48+BB49+BB50+BB51+BB52+BB53+BB54+BB55+BB56</f>
        <v>100</v>
      </c>
      <c r="CC56" s="26">
        <f t="shared" ref="CC56" si="873">BC41+BC42+BC43+BC44+BC45+BC46+BC47+BC48+BC49+BC50+BC51+BC52+BC53+BC54+BC55+BC56</f>
        <v>100</v>
      </c>
      <c r="CD56" s="23">
        <f t="shared" ref="CD56" si="874">BD41+BD42+BD43+BD44+BD45+BD46+BD47+BD48+BD49+BD50+BD51+BD52+BD53+BD54+BD55+BD56</f>
        <v>100</v>
      </c>
      <c r="CE56" s="23">
        <f t="shared" ref="CE56" si="875">BE41+BE42+BE43+BE44+BE45+BE46+BE47+BE48+BE49+BE50+BE51+BE52+BE53+BE54+BE55+BE56</f>
        <v>100</v>
      </c>
      <c r="CF56" s="23">
        <f t="shared" ref="CF56" si="876">BF41+BF42+BF43+BF44+BF45+BF46+BF47+BF48+BF49+BF50+BF51+BF52+BF53+BF54+BF55+BF56</f>
        <v>100</v>
      </c>
      <c r="CG56" s="23">
        <f t="shared" ref="CG56" si="877">BG41+BG42+BG43+BG44+BG45+BG46+BG47+BG48+BG49+BG50+BG51+BG52+BG53+BG54+BG55+BG56</f>
        <v>99.999999999999986</v>
      </c>
      <c r="CH56" s="35">
        <f t="shared" ref="CH56" si="878">BH41+BH42+BH43+BH44+BH45+BH46+BH47+BH48+BH49+BH50+BH51+BH52+BH53+BH54+BH55+BH56</f>
        <v>100.00000000000001</v>
      </c>
      <c r="CI56" s="23">
        <f t="shared" ref="CI56" si="879">BI41+BI42+BI43+BI44+BI45+BI46+BI47+BI48+BI49+BI50+BI51+BI52+BI53+BI54+BI55+BI56</f>
        <v>100</v>
      </c>
      <c r="CJ56" s="23">
        <f t="shared" ref="CJ56" si="880">BJ41+BJ42+BJ43+BJ44+BJ45+BJ46+BJ47+BJ48+BJ49+BJ50+BJ51+BJ52+BJ53+BJ54+BJ55+BJ56</f>
        <v>100</v>
      </c>
      <c r="CK56" s="23">
        <f t="shared" ref="CK56" si="881">BK41+BK42+BK43+BK44+BK45+BK46+BK47+BK48+BK49+BK50+BK51+BK52+BK53+BK54+BK55+BK56</f>
        <v>100</v>
      </c>
      <c r="CL56" s="23">
        <f t="shared" ref="CL56" si="882">BL41+BL42+BL43+BL44+BL45+BL46+BL47+BL48+BL49+BL50+BL51+BL52+BL53+BL54+BL55+BL56</f>
        <v>100.00000000000001</v>
      </c>
      <c r="CM56" s="23">
        <f t="shared" ref="CM56" si="883">BM41+BM42+BM43+BM44+BM45+BM46+BM47+BM48+BM49+BM50+BM51+BM52+BM53+BM54+BM55+BM56</f>
        <v>100</v>
      </c>
      <c r="CN56" s="23">
        <f t="shared" ref="CN56" si="884">BN41+BN42+BN43+BN44+BN45+BN46+BN47+BN48+BN49+BN50+BN51+BN52+BN53+BN54+BN55+BN56</f>
        <v>100</v>
      </c>
      <c r="CO56" s="23">
        <f t="shared" ref="CO56" si="885">BO41+BO42+BO43+BO44+BO45+BO46+BO47+BO48+BO49+BO50+BO51+BO52+BO53+BO54+BO55+BO56</f>
        <v>100</v>
      </c>
      <c r="CP56" s="23">
        <f t="shared" ref="CP56" si="886">BP41+BP42+BP43+BP44+BP45+BP46+BP47+BP48+BP49+BP50+BP51+BP52+BP53+BP54+BP55+BP56</f>
        <v>100</v>
      </c>
      <c r="CQ56" s="26">
        <f t="shared" ref="CQ56" si="887">BQ41+BQ42+BQ43+BQ44+BQ45+BQ46+BQ47+BQ48+BQ49+BQ50+BQ51+BQ52+BQ53+BQ54+BQ55+BQ56</f>
        <v>100</v>
      </c>
      <c r="CR56" s="26">
        <f t="shared" ref="CR56" si="888">BR41+BR42+BR43+BR44+BR45+BR46+BR47+BR48+BR49+BR50+BR51+BR52+BR53+BR54+BR55+BR56</f>
        <v>99.999999999999986</v>
      </c>
      <c r="CS56" s="26">
        <f t="shared" ref="CS56" si="889">BS41+BS42+BS43+BS44+BS45+BS46+BS47+BS48+BS49+BS50+BS51+BS52+BS53+BS54+BS55+BS56</f>
        <v>100</v>
      </c>
      <c r="CT56" s="26">
        <f t="shared" ref="CT56" si="890">BT41+BT42+BT43+BT44+BT45+BT46+BT47+BT48+BT49+BT50+BT51+BT52+BT53+BT54+BT55+BT56</f>
        <v>100</v>
      </c>
      <c r="CU56" s="29"/>
      <c r="CV56" s="29"/>
      <c r="CW56" s="9"/>
      <c r="CX56" s="9"/>
      <c r="CY56" s="9"/>
      <c r="CZ56" s="9"/>
      <c r="DA56" s="9"/>
      <c r="DB56" s="9"/>
      <c r="DC56" s="9"/>
      <c r="DD56" s="9"/>
      <c r="DE56" s="9"/>
      <c r="DF56" s="9"/>
      <c r="DG56" s="9"/>
      <c r="DH56" s="9"/>
      <c r="DI56" s="9"/>
      <c r="DJ56" s="9"/>
      <c r="DK56" s="9"/>
      <c r="DL56" s="9"/>
      <c r="DM56" s="9"/>
      <c r="DN56" s="9"/>
      <c r="DO56" s="9"/>
      <c r="DP56" s="9"/>
      <c r="DQ56" s="9"/>
      <c r="DR56" s="9"/>
      <c r="DS56" s="9"/>
      <c r="DT56" s="9"/>
      <c r="DU56" s="9"/>
    </row>
    <row r="57" spans="2:126" s="35" customFormat="1" x14ac:dyDescent="0.25">
      <c r="B57" s="35" t="s">
        <v>26</v>
      </c>
      <c r="C57" s="35">
        <v>0</v>
      </c>
      <c r="D57" s="35">
        <v>0</v>
      </c>
      <c r="E57" s="35">
        <v>0</v>
      </c>
      <c r="F57" s="35">
        <v>0</v>
      </c>
      <c r="G57" s="35">
        <v>0</v>
      </c>
      <c r="H57" s="35">
        <v>0</v>
      </c>
      <c r="I57" s="35">
        <v>1</v>
      </c>
      <c r="J57" s="35">
        <v>0</v>
      </c>
      <c r="K57" s="35">
        <v>2</v>
      </c>
      <c r="L57" s="35">
        <v>21</v>
      </c>
      <c r="M57" s="35">
        <v>0</v>
      </c>
      <c r="N57" s="35">
        <v>0</v>
      </c>
      <c r="O57" s="35">
        <v>0</v>
      </c>
      <c r="P57" s="35">
        <v>0</v>
      </c>
      <c r="Q57" s="35">
        <v>0</v>
      </c>
      <c r="R57" s="35">
        <v>0</v>
      </c>
      <c r="S57" s="35">
        <v>24</v>
      </c>
      <c r="V57" s="35" t="s">
        <v>1</v>
      </c>
      <c r="W57" s="35">
        <f>S41</f>
        <v>24</v>
      </c>
      <c r="X57" s="35">
        <f>S42</f>
        <v>24</v>
      </c>
      <c r="Y57" s="35">
        <f>S43</f>
        <v>24</v>
      </c>
      <c r="Z57" s="35">
        <f>S44</f>
        <v>24</v>
      </c>
      <c r="AA57" s="35">
        <f>S45</f>
        <v>24</v>
      </c>
      <c r="AB57" s="35">
        <f>S46</f>
        <v>24</v>
      </c>
      <c r="AC57" s="35">
        <f>S47</f>
        <v>24</v>
      </c>
      <c r="AD57" s="35">
        <f>S48</f>
        <v>24</v>
      </c>
      <c r="AE57" s="35">
        <f>S49</f>
        <v>24</v>
      </c>
      <c r="AF57" s="35">
        <f>S50</f>
        <v>24</v>
      </c>
      <c r="AG57" s="35">
        <f>S51</f>
        <v>24</v>
      </c>
      <c r="AH57" s="35">
        <f>S52</f>
        <v>24</v>
      </c>
      <c r="AI57" s="35">
        <f>S53</f>
        <v>24</v>
      </c>
      <c r="AJ57" s="35">
        <f>S54</f>
        <v>24</v>
      </c>
      <c r="AK57" s="35">
        <f>S55</f>
        <v>24</v>
      </c>
      <c r="AL57" s="35">
        <f>S56</f>
        <v>24</v>
      </c>
      <c r="AM57" s="35">
        <f>S57</f>
        <v>24</v>
      </c>
      <c r="AN57" s="35">
        <f>S58</f>
        <v>24</v>
      </c>
      <c r="AO57" s="35">
        <f>S59</f>
        <v>24</v>
      </c>
      <c r="AP57" s="35">
        <f>S60</f>
        <v>24</v>
      </c>
      <c r="AQ57" s="35">
        <f>S61</f>
        <v>24</v>
      </c>
      <c r="AR57" s="35">
        <f>S62</f>
        <v>24</v>
      </c>
      <c r="AS57" s="35">
        <f>S63</f>
        <v>24</v>
      </c>
      <c r="AT57" s="35">
        <f>S64</f>
        <v>24</v>
      </c>
      <c r="AV57" s="35" t="s">
        <v>1</v>
      </c>
      <c r="AW57" s="23">
        <f t="shared" ref="AW57:BT57" si="891">SUM(AW41:AW56)</f>
        <v>100</v>
      </c>
      <c r="AX57" s="23">
        <f t="shared" si="891"/>
        <v>100</v>
      </c>
      <c r="AY57" s="23">
        <f t="shared" si="891"/>
        <v>100</v>
      </c>
      <c r="AZ57" s="23">
        <f t="shared" si="891"/>
        <v>100</v>
      </c>
      <c r="BA57" s="23">
        <f t="shared" si="891"/>
        <v>100</v>
      </c>
      <c r="BB57" s="23">
        <f t="shared" si="891"/>
        <v>100</v>
      </c>
      <c r="BC57" s="23">
        <f t="shared" si="891"/>
        <v>100</v>
      </c>
      <c r="BD57" s="23">
        <f t="shared" si="891"/>
        <v>100</v>
      </c>
      <c r="BE57" s="23">
        <f t="shared" si="891"/>
        <v>100</v>
      </c>
      <c r="BF57" s="23">
        <f t="shared" si="891"/>
        <v>100</v>
      </c>
      <c r="BG57" s="23">
        <f t="shared" si="891"/>
        <v>99.999999999999986</v>
      </c>
      <c r="BH57" s="23">
        <f t="shared" si="891"/>
        <v>100.00000000000001</v>
      </c>
      <c r="BI57" s="23">
        <f t="shared" si="891"/>
        <v>100</v>
      </c>
      <c r="BJ57" s="23">
        <f t="shared" si="891"/>
        <v>100</v>
      </c>
      <c r="BK57" s="23">
        <f t="shared" si="891"/>
        <v>100</v>
      </c>
      <c r="BL57" s="23">
        <f t="shared" si="891"/>
        <v>100.00000000000001</v>
      </c>
      <c r="BM57" s="23">
        <f t="shared" si="891"/>
        <v>100</v>
      </c>
      <c r="BN57" s="23">
        <f t="shared" si="891"/>
        <v>100</v>
      </c>
      <c r="BO57" s="23">
        <f t="shared" si="891"/>
        <v>100</v>
      </c>
      <c r="BP57" s="23">
        <f t="shared" si="891"/>
        <v>100</v>
      </c>
      <c r="BQ57" s="23">
        <f t="shared" si="891"/>
        <v>100</v>
      </c>
      <c r="BR57" s="23">
        <f t="shared" si="891"/>
        <v>99.999999999999986</v>
      </c>
      <c r="BS57" s="23">
        <f t="shared" si="891"/>
        <v>100</v>
      </c>
      <c r="BT57" s="23">
        <f t="shared" si="891"/>
        <v>100</v>
      </c>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U57" s="33"/>
      <c r="CV57" s="33"/>
      <c r="CX57" s="9"/>
      <c r="CY57" s="9"/>
      <c r="CZ57" s="9"/>
      <c r="DA57" s="9"/>
      <c r="DB57" s="9"/>
      <c r="DC57" s="9"/>
      <c r="DD57" s="9"/>
      <c r="DE57" s="9"/>
      <c r="DF57" s="9"/>
      <c r="DG57" s="9"/>
      <c r="DH57" s="9"/>
      <c r="DI57" s="9"/>
      <c r="DJ57" s="9"/>
      <c r="DK57" s="9"/>
      <c r="DL57" s="9"/>
      <c r="DM57" s="9"/>
      <c r="DN57" s="9"/>
      <c r="DO57" s="9"/>
      <c r="DP57" s="9"/>
      <c r="DQ57" s="9"/>
      <c r="DR57" s="9"/>
      <c r="DS57" s="9"/>
      <c r="DT57" s="9"/>
      <c r="DU57" s="9"/>
      <c r="DV57" s="9"/>
    </row>
    <row r="58" spans="2:126" s="35" customFormat="1" x14ac:dyDescent="0.25">
      <c r="B58" s="35" t="s">
        <v>27</v>
      </c>
      <c r="C58" s="35">
        <v>0</v>
      </c>
      <c r="D58" s="35">
        <v>0</v>
      </c>
      <c r="E58" s="35">
        <v>0</v>
      </c>
      <c r="F58" s="35">
        <v>0</v>
      </c>
      <c r="G58" s="35">
        <v>0</v>
      </c>
      <c r="H58" s="35">
        <v>0</v>
      </c>
      <c r="I58" s="35">
        <v>0</v>
      </c>
      <c r="J58" s="35">
        <v>4</v>
      </c>
      <c r="K58" s="35">
        <v>20</v>
      </c>
      <c r="L58" s="35">
        <v>0</v>
      </c>
      <c r="M58" s="35">
        <v>0</v>
      </c>
      <c r="N58" s="35">
        <v>0</v>
      </c>
      <c r="O58" s="35">
        <v>0</v>
      </c>
      <c r="P58" s="35">
        <v>0</v>
      </c>
      <c r="Q58" s="35">
        <v>0</v>
      </c>
      <c r="R58" s="35">
        <v>0</v>
      </c>
      <c r="S58" s="35">
        <v>24</v>
      </c>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U58" s="33"/>
      <c r="CV58" s="33"/>
      <c r="CX58" s="9"/>
      <c r="CY58" s="9"/>
      <c r="CZ58" s="9"/>
      <c r="DA58" s="9"/>
      <c r="DB58" s="9"/>
      <c r="DC58" s="9"/>
      <c r="DD58" s="9"/>
      <c r="DE58" s="9"/>
      <c r="DF58" s="9"/>
      <c r="DG58" s="9"/>
      <c r="DH58" s="9"/>
      <c r="DI58" s="9"/>
      <c r="DJ58" s="9"/>
      <c r="DK58" s="9"/>
      <c r="DL58" s="9"/>
      <c r="DM58" s="9"/>
      <c r="DN58" s="9"/>
      <c r="DO58" s="9"/>
      <c r="DP58" s="9"/>
      <c r="DQ58" s="9"/>
      <c r="DR58" s="9"/>
      <c r="DS58" s="9"/>
      <c r="DT58" s="9"/>
      <c r="DU58" s="9"/>
      <c r="DV58" s="9"/>
    </row>
    <row r="59" spans="2:126" s="35" customFormat="1" x14ac:dyDescent="0.25">
      <c r="B59" s="35" t="s">
        <v>28</v>
      </c>
      <c r="C59" s="35">
        <v>0</v>
      </c>
      <c r="D59" s="35">
        <v>0</v>
      </c>
      <c r="E59" s="35">
        <v>0</v>
      </c>
      <c r="F59" s="35">
        <v>0</v>
      </c>
      <c r="G59" s="35">
        <v>0</v>
      </c>
      <c r="H59" s="35">
        <v>1</v>
      </c>
      <c r="I59" s="35">
        <v>0</v>
      </c>
      <c r="J59" s="35">
        <v>0</v>
      </c>
      <c r="K59" s="35">
        <v>0</v>
      </c>
      <c r="L59" s="35">
        <v>0</v>
      </c>
      <c r="M59" s="35">
        <v>0</v>
      </c>
      <c r="N59" s="35">
        <v>23</v>
      </c>
      <c r="O59" s="35">
        <v>0</v>
      </c>
      <c r="P59" s="35">
        <v>0</v>
      </c>
      <c r="Q59" s="35">
        <v>0</v>
      </c>
      <c r="R59" s="35">
        <v>0</v>
      </c>
      <c r="S59" s="35">
        <v>24</v>
      </c>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U59" s="33"/>
      <c r="CV59" s="33"/>
      <c r="CX59" s="9"/>
      <c r="CY59" s="9"/>
      <c r="CZ59" s="9"/>
      <c r="DA59" s="9"/>
      <c r="DB59" s="9"/>
      <c r="DC59" s="9"/>
      <c r="DD59" s="9"/>
      <c r="DE59" s="9"/>
      <c r="DF59" s="9"/>
      <c r="DG59" s="9"/>
      <c r="DH59" s="9"/>
      <c r="DI59" s="9"/>
      <c r="DJ59" s="9"/>
      <c r="DK59" s="9"/>
      <c r="DL59" s="9"/>
      <c r="DM59" s="9"/>
      <c r="DN59" s="9"/>
      <c r="DO59" s="9"/>
      <c r="DP59" s="9"/>
      <c r="DQ59" s="9"/>
      <c r="DR59" s="9"/>
      <c r="DS59" s="9"/>
      <c r="DT59" s="9"/>
      <c r="DU59" s="9"/>
      <c r="DV59" s="9"/>
    </row>
    <row r="60" spans="2:126" s="35" customFormat="1" x14ac:dyDescent="0.25">
      <c r="B60" s="35" t="s">
        <v>23</v>
      </c>
      <c r="C60" s="35">
        <v>0</v>
      </c>
      <c r="D60" s="35">
        <v>0</v>
      </c>
      <c r="E60" s="35">
        <v>0</v>
      </c>
      <c r="F60" s="35">
        <v>0</v>
      </c>
      <c r="G60" s="35">
        <v>1</v>
      </c>
      <c r="H60" s="35">
        <v>0</v>
      </c>
      <c r="I60" s="35">
        <v>0</v>
      </c>
      <c r="J60" s="35">
        <v>0</v>
      </c>
      <c r="K60" s="35">
        <v>0</v>
      </c>
      <c r="L60" s="35">
        <v>23</v>
      </c>
      <c r="M60" s="35">
        <v>0</v>
      </c>
      <c r="N60" s="35">
        <v>0</v>
      </c>
      <c r="O60" s="35">
        <v>0</v>
      </c>
      <c r="P60" s="35">
        <v>0</v>
      </c>
      <c r="Q60" s="35">
        <v>0</v>
      </c>
      <c r="R60" s="35">
        <v>0</v>
      </c>
      <c r="S60" s="35">
        <v>24</v>
      </c>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U60" s="33"/>
      <c r="CV60" s="33"/>
      <c r="CX60" s="9"/>
      <c r="CY60" s="9"/>
      <c r="CZ60" s="9"/>
      <c r="DA60" s="9"/>
      <c r="DB60" s="9"/>
      <c r="DC60" s="9"/>
      <c r="DD60" s="9"/>
      <c r="DE60" s="9"/>
      <c r="DF60" s="9"/>
      <c r="DG60" s="9"/>
      <c r="DH60" s="9"/>
      <c r="DI60" s="9"/>
      <c r="DJ60" s="9"/>
      <c r="DK60" s="9"/>
      <c r="DL60" s="9"/>
      <c r="DM60" s="9"/>
      <c r="DN60" s="9"/>
      <c r="DO60" s="9"/>
      <c r="DP60" s="9"/>
      <c r="DQ60" s="9"/>
      <c r="DR60" s="9"/>
      <c r="DS60" s="9"/>
      <c r="DT60" s="9"/>
      <c r="DU60" s="9"/>
      <c r="DV60" s="9"/>
    </row>
    <row r="61" spans="2:126" s="35" customFormat="1" x14ac:dyDescent="0.25">
      <c r="B61" s="35" t="s">
        <v>29</v>
      </c>
      <c r="C61" s="2">
        <v>0</v>
      </c>
      <c r="D61" s="2">
        <v>0</v>
      </c>
      <c r="E61" s="2">
        <v>0</v>
      </c>
      <c r="F61" s="2">
        <v>0</v>
      </c>
      <c r="G61" s="2">
        <v>0</v>
      </c>
      <c r="H61" s="2">
        <v>4</v>
      </c>
      <c r="I61" s="2">
        <v>12</v>
      </c>
      <c r="J61" s="2">
        <v>8</v>
      </c>
      <c r="K61" s="2">
        <v>0</v>
      </c>
      <c r="L61" s="3">
        <v>0</v>
      </c>
      <c r="M61" s="3">
        <v>0</v>
      </c>
      <c r="N61" s="3">
        <v>0</v>
      </c>
      <c r="O61" s="3">
        <v>0</v>
      </c>
      <c r="P61" s="3">
        <v>0</v>
      </c>
      <c r="Q61" s="3">
        <v>0</v>
      </c>
      <c r="R61" s="3">
        <v>0</v>
      </c>
      <c r="S61" s="35">
        <v>24</v>
      </c>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U61" s="33"/>
      <c r="CV61" s="33"/>
      <c r="CX61" s="9"/>
      <c r="CY61" s="9"/>
      <c r="CZ61" s="9"/>
      <c r="DA61" s="9"/>
      <c r="DB61" s="9"/>
      <c r="DC61" s="9"/>
      <c r="DD61" s="9"/>
      <c r="DE61" s="9"/>
      <c r="DF61" s="9"/>
      <c r="DG61" s="9"/>
      <c r="DH61" s="9"/>
      <c r="DI61" s="9"/>
      <c r="DJ61" s="9"/>
      <c r="DK61" s="9"/>
      <c r="DL61" s="9"/>
      <c r="DM61" s="9"/>
      <c r="DN61" s="9"/>
      <c r="DO61" s="9"/>
      <c r="DP61" s="9"/>
      <c r="DQ61" s="9"/>
      <c r="DR61" s="9"/>
      <c r="DS61" s="9"/>
      <c r="DT61" s="9"/>
      <c r="DU61" s="9"/>
      <c r="DV61" s="9"/>
    </row>
    <row r="62" spans="2:126" s="35" customFormat="1" x14ac:dyDescent="0.25">
      <c r="B62" s="35" t="s">
        <v>30</v>
      </c>
      <c r="C62" s="2">
        <v>0</v>
      </c>
      <c r="D62" s="2">
        <v>0</v>
      </c>
      <c r="E62" s="2">
        <v>0</v>
      </c>
      <c r="F62" s="2">
        <v>0</v>
      </c>
      <c r="G62" s="2">
        <v>1</v>
      </c>
      <c r="H62" s="2">
        <v>13</v>
      </c>
      <c r="I62" s="2">
        <v>8</v>
      </c>
      <c r="J62" s="2">
        <v>0</v>
      </c>
      <c r="K62" s="2">
        <v>0</v>
      </c>
      <c r="L62" s="3">
        <v>0</v>
      </c>
      <c r="M62" s="3">
        <v>0</v>
      </c>
      <c r="N62" s="3">
        <v>2</v>
      </c>
      <c r="O62" s="3">
        <v>0</v>
      </c>
      <c r="P62" s="3">
        <v>0</v>
      </c>
      <c r="Q62" s="3">
        <v>0</v>
      </c>
      <c r="R62" s="3">
        <v>0</v>
      </c>
      <c r="S62" s="35">
        <v>24</v>
      </c>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U62" s="33"/>
      <c r="CV62" s="33"/>
      <c r="CX62" s="9"/>
      <c r="CY62" s="9"/>
      <c r="CZ62" s="9"/>
      <c r="DA62" s="9"/>
      <c r="DB62" s="9"/>
      <c r="DC62" s="9"/>
      <c r="DD62" s="9"/>
      <c r="DE62" s="9"/>
      <c r="DF62" s="9"/>
      <c r="DG62" s="9"/>
      <c r="DH62" s="9"/>
      <c r="DI62" s="9"/>
      <c r="DJ62" s="9"/>
      <c r="DK62" s="9"/>
      <c r="DL62" s="9"/>
      <c r="DM62" s="9"/>
      <c r="DN62" s="9"/>
      <c r="DO62" s="9"/>
      <c r="DP62" s="9"/>
      <c r="DQ62" s="9"/>
      <c r="DR62" s="9"/>
      <c r="DS62" s="9"/>
      <c r="DT62" s="9"/>
      <c r="DU62" s="9"/>
      <c r="DV62" s="9"/>
    </row>
    <row r="63" spans="2:126" s="35" customFormat="1" x14ac:dyDescent="0.25">
      <c r="B63" s="35" t="s">
        <v>31</v>
      </c>
      <c r="C63" s="2">
        <v>0</v>
      </c>
      <c r="D63" s="2">
        <v>0</v>
      </c>
      <c r="E63" s="2">
        <v>0</v>
      </c>
      <c r="F63" s="2">
        <v>6</v>
      </c>
      <c r="G63" s="2">
        <v>0</v>
      </c>
      <c r="H63" s="2">
        <v>17</v>
      </c>
      <c r="I63" s="2">
        <v>0</v>
      </c>
      <c r="J63" s="2">
        <v>0</v>
      </c>
      <c r="K63" s="3">
        <v>0</v>
      </c>
      <c r="L63" s="3">
        <v>0</v>
      </c>
      <c r="M63" s="3">
        <v>0</v>
      </c>
      <c r="N63" s="3">
        <v>1</v>
      </c>
      <c r="O63" s="3">
        <v>0</v>
      </c>
      <c r="P63" s="3">
        <v>0</v>
      </c>
      <c r="Q63" s="3">
        <v>0</v>
      </c>
      <c r="R63" s="3">
        <v>0</v>
      </c>
      <c r="S63" s="35">
        <v>24</v>
      </c>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U63" s="33"/>
      <c r="CV63" s="33"/>
      <c r="CX63" s="9"/>
      <c r="CY63" s="9"/>
      <c r="CZ63" s="9"/>
      <c r="DA63" s="9"/>
      <c r="DB63" s="9"/>
      <c r="DC63" s="9"/>
      <c r="DD63" s="9"/>
      <c r="DE63" s="9"/>
      <c r="DF63" s="9"/>
      <c r="DG63" s="9"/>
      <c r="DH63" s="9"/>
      <c r="DI63" s="9"/>
      <c r="DJ63" s="9"/>
      <c r="DK63" s="9"/>
      <c r="DL63" s="9"/>
      <c r="DM63" s="9"/>
      <c r="DN63" s="9"/>
      <c r="DO63" s="9"/>
      <c r="DP63" s="9"/>
      <c r="DQ63" s="9"/>
      <c r="DR63" s="9"/>
      <c r="DS63" s="9"/>
      <c r="DT63" s="9"/>
      <c r="DU63" s="9"/>
      <c r="DV63" s="9"/>
    </row>
    <row r="64" spans="2:126" s="35" customFormat="1" x14ac:dyDescent="0.25">
      <c r="B64" s="35" t="s">
        <v>22</v>
      </c>
      <c r="C64" s="2">
        <v>0</v>
      </c>
      <c r="D64" s="2">
        <v>23</v>
      </c>
      <c r="E64" s="2">
        <v>0</v>
      </c>
      <c r="F64" s="2">
        <v>1</v>
      </c>
      <c r="G64" s="2">
        <v>0</v>
      </c>
      <c r="H64" s="3">
        <v>0</v>
      </c>
      <c r="I64" s="3">
        <v>0</v>
      </c>
      <c r="J64" s="3">
        <v>0</v>
      </c>
      <c r="K64" s="3">
        <v>0</v>
      </c>
      <c r="L64" s="3">
        <v>0</v>
      </c>
      <c r="M64" s="3">
        <v>0</v>
      </c>
      <c r="N64" s="3">
        <v>0</v>
      </c>
      <c r="O64" s="3">
        <v>0</v>
      </c>
      <c r="P64" s="3">
        <v>0</v>
      </c>
      <c r="Q64" s="3">
        <v>0</v>
      </c>
      <c r="R64" s="3">
        <v>0</v>
      </c>
      <c r="S64" s="35">
        <v>24</v>
      </c>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U64" s="33"/>
      <c r="CV64" s="33"/>
      <c r="CX64" s="9"/>
      <c r="CY64" s="9"/>
      <c r="CZ64" s="9"/>
      <c r="DA64" s="9"/>
      <c r="DB64" s="9"/>
      <c r="DC64" s="9"/>
      <c r="DD64" s="9"/>
      <c r="DE64" s="9"/>
      <c r="DF64" s="9"/>
      <c r="DG64" s="9"/>
      <c r="DH64" s="9"/>
      <c r="DI64" s="9"/>
      <c r="DJ64" s="9"/>
      <c r="DK64" s="9"/>
      <c r="DL64" s="9"/>
      <c r="DM64" s="9"/>
      <c r="DN64" s="9"/>
      <c r="DO64" s="9"/>
      <c r="DP64" s="9"/>
      <c r="DQ64" s="9"/>
      <c r="DR64" s="9"/>
      <c r="DS64" s="9"/>
      <c r="DT64" s="9"/>
      <c r="DU64" s="9"/>
      <c r="DV64" s="9"/>
    </row>
    <row r="65" spans="46:126" s="35" customFormat="1" x14ac:dyDescent="0.25">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U65" s="33"/>
      <c r="CV65" s="33"/>
      <c r="CX65" s="9"/>
      <c r="CY65" s="9"/>
      <c r="CZ65" s="9"/>
      <c r="DA65" s="9"/>
      <c r="DB65" s="9"/>
      <c r="DC65" s="9"/>
      <c r="DD65" s="9"/>
      <c r="DE65" s="9"/>
      <c r="DF65" s="9"/>
      <c r="DG65" s="9"/>
      <c r="DH65" s="9"/>
      <c r="DI65" s="9"/>
      <c r="DJ65" s="9"/>
      <c r="DK65" s="9"/>
      <c r="DL65" s="9"/>
      <c r="DM65" s="9"/>
      <c r="DN65" s="9"/>
      <c r="DO65" s="9"/>
      <c r="DP65" s="9"/>
      <c r="DQ65" s="9"/>
      <c r="DR65" s="9"/>
      <c r="DS65" s="9"/>
      <c r="DT65" s="9"/>
      <c r="DU65" s="9"/>
      <c r="DV65" s="9"/>
    </row>
    <row r="66" spans="46:126" s="35" customFormat="1" x14ac:dyDescent="0.25">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U66" s="33"/>
      <c r="CV66" s="33"/>
      <c r="CX66" s="9"/>
      <c r="CY66" s="9"/>
      <c r="CZ66" s="9"/>
      <c r="DA66" s="9"/>
      <c r="DB66" s="9"/>
      <c r="DC66" s="9"/>
      <c r="DD66" s="9"/>
      <c r="DE66" s="9"/>
      <c r="DF66" s="9"/>
      <c r="DG66" s="9"/>
      <c r="DH66" s="9"/>
      <c r="DI66" s="9"/>
      <c r="DJ66" s="9"/>
      <c r="DK66" s="9"/>
      <c r="DL66" s="9"/>
      <c r="DM66" s="9"/>
      <c r="DN66" s="9"/>
      <c r="DO66" s="9"/>
      <c r="DP66" s="9"/>
      <c r="DQ66" s="9"/>
      <c r="DR66" s="9"/>
      <c r="DS66" s="9"/>
      <c r="DT66" s="9"/>
      <c r="DU66" s="9"/>
      <c r="DV66" s="9"/>
    </row>
    <row r="67" spans="46:126" s="35" customFormat="1" x14ac:dyDescent="0.25">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U67" s="33"/>
      <c r="CV67" s="33"/>
    </row>
    <row r="68" spans="46:126" s="35" customFormat="1" x14ac:dyDescent="0.25">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U68" s="33"/>
      <c r="CV68" s="33"/>
    </row>
    <row r="69" spans="46:126" s="35" customFormat="1" x14ac:dyDescent="0.25">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U69" s="33"/>
      <c r="CV69" s="33"/>
    </row>
    <row r="70" spans="46:126" s="35" customFormat="1" x14ac:dyDescent="0.25">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U70" s="33"/>
      <c r="CV70" s="33"/>
    </row>
    <row r="71" spans="46:126" s="35" customFormat="1" x14ac:dyDescent="0.25">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U71" s="33"/>
      <c r="CV71" s="33"/>
    </row>
    <row r="72" spans="46:126" s="35" customFormat="1" x14ac:dyDescent="0.25">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U72" s="33"/>
      <c r="CV72" s="33"/>
    </row>
    <row r="73" spans="46:126" s="1" customFormat="1" x14ac:dyDescent="0.25">
      <c r="AT73"/>
      <c r="BT7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c r="CU73" s="33"/>
      <c r="CV73" s="33"/>
    </row>
  </sheetData>
  <pageMargins left="0.7" right="0.7" top="0.78740157499999996" bottom="0.78740157499999996"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78CFFCD09B62F40B0E822DA1E7C2DE0" ma:contentTypeVersion="1" ma:contentTypeDescription="Ein neues Dokument erstellen." ma:contentTypeScope="" ma:versionID="d71217d32c6434ce75a9b6cc8bb641b6">
  <xsd:schema xmlns:xsd="http://www.w3.org/2001/XMLSchema" xmlns:xs="http://www.w3.org/2001/XMLSchema" xmlns:p="http://schemas.microsoft.com/office/2006/metadata/properties" xmlns:ns1="http://schemas.microsoft.com/sharepoint/v3" targetNamespace="http://schemas.microsoft.com/office/2006/metadata/properties" ma:root="true" ma:fieldsID="1117643fd532ef7635f9dae8fd5cd3f2"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Geplantes Startdatum ist eine Websitespalte, die über das Feature zum Veröffentlichen erstellt wird. Es wird zur Angabe des Datums und der Uhrzeit verwendet, wann diese Seite Besuchern zum ersten Mal angezeigt wird." ma:internalName="PublishingStartDate">
      <xsd:simpleType>
        <xsd:restriction base="dms:Unknown"/>
      </xsd:simpleType>
    </xsd:element>
    <xsd:element name="PublishingExpirationDate" ma:index="9" nillable="true" ma:displayName="Geplantes Enddatum" ma:description="Geplantes Enddatum ist eine Websitespalte, die über das Feature zum Veröffentlichen erstellt wird. Es wird zur Angabe des Datums und der Uhrzeit verwendet, wann diese Seite Besuchern nicht mehr angezeigt wird."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D344727-D140-417A-8FEE-48B115D5F997}"/>
</file>

<file path=customXml/itemProps2.xml><?xml version="1.0" encoding="utf-8"?>
<ds:datastoreItem xmlns:ds="http://schemas.openxmlformats.org/officeDocument/2006/customXml" ds:itemID="{FF9546CB-4D9A-42A5-93D9-9B023D4F5115}"/>
</file>

<file path=customXml/itemProps3.xml><?xml version="1.0" encoding="utf-8"?>
<ds:datastoreItem xmlns:ds="http://schemas.openxmlformats.org/officeDocument/2006/customXml" ds:itemID="{4F5E4FA2-4829-457B-B6C9-9749AAC13556}"/>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vorschau</vt:lpstr>
      <vt:lpstr>Entero</vt:lpstr>
      <vt:lpstr>S.aureus</vt:lpstr>
      <vt:lpstr>CNS</vt:lpstr>
      <vt:lpstr>EK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Lippmann, Norman</dc:creator>
  <cp:lastModifiedBy>Dietze, Nadine</cp:lastModifiedBy>
  <cp:lastPrinted>2021-05-18T06:25:58Z</cp:lastPrinted>
  <dcterms:created xsi:type="dcterms:W3CDTF">2017-02-14T11:15:51Z</dcterms:created>
  <dcterms:modified xsi:type="dcterms:W3CDTF">2024-04-16T11:07:22Z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0x010100A78CFFCD09B62F40B0E822DA1E7C2DE0</vt:lpwstr>
  </property>
</Properties>
</file>