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charts/chart17.xml" ContentType="application/vnd.openxmlformats-officedocument.drawingml.chart+xml"/>
  <Override PartName="/xl/charts/chart16.xml" ContentType="application/vnd.openxmlformats-officedocument.drawingml.chart+xml"/>
  <Override PartName="/xl/drawings/drawing9.xml" ContentType="application/vnd.openxmlformats-officedocument.drawing+xml"/>
  <Override PartName="/xl/worksheets/sheet1.xml" ContentType="application/vnd.openxmlformats-officedocument.spreadsheetml.worksheet+xml"/>
  <Override PartName="/xl/drawings/drawing7.xml" ContentType="application/vnd.openxmlformats-officedocument.drawing+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worksheets/sheet5.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6.xml" ContentType="application/vnd.openxmlformats-officedocument.drawing+xml"/>
  <Override PartName="/xl/charts/chart5.xml" ContentType="application/vnd.openxmlformats-officedocument.drawingml.chart+xml"/>
  <Override PartName="/xl/charts/chart11.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2.xml" ContentType="application/vnd.openxmlformats-officedocument.drawing+xml"/>
  <Override PartName="/xl/charts/chart7.xml" ContentType="application/vnd.openxmlformats-officedocument.drawingml.char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MIB\MibiMitarbeiter\Resi 2021\F01-2\"/>
    </mc:Choice>
  </mc:AlternateContent>
  <bookViews>
    <workbookView xWindow="0" yWindow="0" windowWidth="19440" windowHeight="8820" tabRatio="821"/>
  </bookViews>
  <sheets>
    <sheet name="vorschau" sheetId="1" r:id="rId1"/>
    <sheet name="Entero" sheetId="26" r:id="rId2"/>
    <sheet name="Pseud" sheetId="27" r:id="rId3"/>
    <sheet name="Stemal" sheetId="25" r:id="rId4"/>
    <sheet name="S.aureus" sheetId="29" r:id="rId5"/>
    <sheet name="CNS" sheetId="30" r:id="rId6"/>
    <sheet name="EK" sheetId="31" r:id="rId7"/>
    <sheet name="Haemo" sheetId="22" r:id="rId8"/>
    <sheet name="Cdiff" sheetId="20" r:id="rId9"/>
    <sheet name="Candida" sheetId="13" r:id="rId10"/>
  </sheets>
  <calcPr calcId="162913"/>
</workbook>
</file>

<file path=xl/calcChain.xml><?xml version="1.0" encoding="utf-8"?>
<calcChain xmlns="http://schemas.openxmlformats.org/spreadsheetml/2006/main">
  <c r="AT49" i="30" l="1"/>
  <c r="AS49" i="30"/>
  <c r="DT33" i="30" s="1"/>
  <c r="AR49" i="30"/>
  <c r="AQ49" i="30"/>
  <c r="AP49" i="30"/>
  <c r="DQ33" i="30" s="1"/>
  <c r="AO49" i="30"/>
  <c r="AN49" i="30"/>
  <c r="AM49" i="30"/>
  <c r="DN33" i="30" s="1"/>
  <c r="AL49" i="30"/>
  <c r="AK49" i="30"/>
  <c r="BK42" i="30" s="1"/>
  <c r="AJ49" i="30"/>
  <c r="BJ33" i="30" s="1"/>
  <c r="CJ33" i="30" s="1"/>
  <c r="AI49" i="30"/>
  <c r="AH49" i="30"/>
  <c r="AG49" i="30"/>
  <c r="DH33" i="30" s="1"/>
  <c r="AF49" i="30"/>
  <c r="AE49" i="30"/>
  <c r="BE44" i="30" s="1"/>
  <c r="AD49" i="30"/>
  <c r="DE33" i="30" s="1"/>
  <c r="AC49" i="30"/>
  <c r="AB49" i="30"/>
  <c r="AA49" i="30"/>
  <c r="DB33" i="30" s="1"/>
  <c r="Z49" i="30"/>
  <c r="Y49" i="30"/>
  <c r="X49" i="30"/>
  <c r="CY33" i="30" s="1"/>
  <c r="W49" i="30"/>
  <c r="AT48" i="30"/>
  <c r="BT48" i="30" s="1"/>
  <c r="AS48" i="30"/>
  <c r="BS48" i="30" s="1"/>
  <c r="AR48" i="30"/>
  <c r="BR48" i="30" s="1"/>
  <c r="AQ48" i="30"/>
  <c r="BQ48" i="30" s="1"/>
  <c r="AP48" i="30"/>
  <c r="AO48" i="30"/>
  <c r="BO48" i="30" s="1"/>
  <c r="AN48" i="30"/>
  <c r="BN48" i="30" s="1"/>
  <c r="AM48" i="30"/>
  <c r="BM48" i="30" s="1"/>
  <c r="AL48" i="30"/>
  <c r="BL48" i="30" s="1"/>
  <c r="AK48" i="30"/>
  <c r="BK48" i="30" s="1"/>
  <c r="AJ48" i="30"/>
  <c r="AI48" i="30"/>
  <c r="BI48" i="30" s="1"/>
  <c r="AH48" i="30"/>
  <c r="BH48" i="30" s="1"/>
  <c r="AG48" i="30"/>
  <c r="BG48" i="30" s="1"/>
  <c r="AF48" i="30"/>
  <c r="BF48" i="30" s="1"/>
  <c r="AE48" i="30"/>
  <c r="BE48" i="30" s="1"/>
  <c r="AD48" i="30"/>
  <c r="AC48" i="30"/>
  <c r="BC48" i="30" s="1"/>
  <c r="AB48" i="30"/>
  <c r="BB48" i="30" s="1"/>
  <c r="AA48" i="30"/>
  <c r="BA48" i="30" s="1"/>
  <c r="Z48" i="30"/>
  <c r="AZ48" i="30" s="1"/>
  <c r="Y48" i="30"/>
  <c r="AY48" i="30" s="1"/>
  <c r="X48" i="30"/>
  <c r="W48" i="30"/>
  <c r="AW48" i="30" s="1"/>
  <c r="BK47" i="30"/>
  <c r="BE47" i="30"/>
  <c r="AT47" i="30"/>
  <c r="BT47" i="30" s="1"/>
  <c r="AS47" i="30"/>
  <c r="BS47" i="30" s="1"/>
  <c r="AR47" i="30"/>
  <c r="AQ47" i="30"/>
  <c r="AP47" i="30"/>
  <c r="AO47" i="30"/>
  <c r="BO47" i="30" s="1"/>
  <c r="AN47" i="30"/>
  <c r="BN47" i="30" s="1"/>
  <c r="AM47" i="30"/>
  <c r="BM47" i="30" s="1"/>
  <c r="AL47" i="30"/>
  <c r="AK47" i="30"/>
  <c r="AJ47" i="30"/>
  <c r="AI47" i="30"/>
  <c r="BI47" i="30" s="1"/>
  <c r="AH47" i="30"/>
  <c r="BH47" i="30" s="1"/>
  <c r="AG47" i="30"/>
  <c r="BG47" i="30" s="1"/>
  <c r="AF47" i="30"/>
  <c r="AE47" i="30"/>
  <c r="AD47" i="30"/>
  <c r="AC47" i="30"/>
  <c r="BC47" i="30" s="1"/>
  <c r="AB47" i="30"/>
  <c r="BB47" i="30" s="1"/>
  <c r="AA47" i="30"/>
  <c r="BA47" i="30" s="1"/>
  <c r="Z47" i="30"/>
  <c r="Y47" i="30"/>
  <c r="X47" i="30"/>
  <c r="W47" i="30"/>
  <c r="AW47" i="30" s="1"/>
  <c r="BG46" i="30"/>
  <c r="AT46" i="30"/>
  <c r="AS46" i="30"/>
  <c r="AR46" i="30"/>
  <c r="BR46" i="30" s="1"/>
  <c r="AQ46" i="30"/>
  <c r="BQ46" i="30" s="1"/>
  <c r="AP46" i="30"/>
  <c r="AO46" i="30"/>
  <c r="BO46" i="30" s="1"/>
  <c r="AN46" i="30"/>
  <c r="AM46" i="30"/>
  <c r="AL46" i="30"/>
  <c r="BL46" i="30" s="1"/>
  <c r="AK46" i="30"/>
  <c r="BK46" i="30" s="1"/>
  <c r="AJ46" i="30"/>
  <c r="AI46" i="30"/>
  <c r="BI46" i="30" s="1"/>
  <c r="AH46" i="30"/>
  <c r="AG46" i="30"/>
  <c r="AF46" i="30"/>
  <c r="BF46" i="30" s="1"/>
  <c r="AE46" i="30"/>
  <c r="BE46" i="30" s="1"/>
  <c r="AD46" i="30"/>
  <c r="AC46" i="30"/>
  <c r="BC46" i="30" s="1"/>
  <c r="AB46" i="30"/>
  <c r="AA46" i="30"/>
  <c r="Z46" i="30"/>
  <c r="AZ46" i="30" s="1"/>
  <c r="Y46" i="30"/>
  <c r="AY46" i="30" s="1"/>
  <c r="X46" i="30"/>
  <c r="W46" i="30"/>
  <c r="AW46" i="30" s="1"/>
  <c r="AT45" i="30"/>
  <c r="BT45" i="30" s="1"/>
  <c r="AS45" i="30"/>
  <c r="BS45" i="30" s="1"/>
  <c r="AR45" i="30"/>
  <c r="BR45" i="30" s="1"/>
  <c r="AQ45" i="30"/>
  <c r="BQ45" i="30" s="1"/>
  <c r="AP45" i="30"/>
  <c r="AO45" i="30"/>
  <c r="BO45" i="30" s="1"/>
  <c r="AN45" i="30"/>
  <c r="BN45" i="30" s="1"/>
  <c r="AM45" i="30"/>
  <c r="BM45" i="30" s="1"/>
  <c r="AL45" i="30"/>
  <c r="BL45" i="30" s="1"/>
  <c r="AK45" i="30"/>
  <c r="BK45" i="30" s="1"/>
  <c r="AJ45" i="30"/>
  <c r="AI45" i="30"/>
  <c r="BI45" i="30" s="1"/>
  <c r="AH45" i="30"/>
  <c r="BH45" i="30" s="1"/>
  <c r="AG45" i="30"/>
  <c r="BG45" i="30" s="1"/>
  <c r="AF45" i="30"/>
  <c r="BF45" i="30" s="1"/>
  <c r="AE45" i="30"/>
  <c r="BE45" i="30" s="1"/>
  <c r="AD45" i="30"/>
  <c r="AC45" i="30"/>
  <c r="BC45" i="30" s="1"/>
  <c r="AB45" i="30"/>
  <c r="BB45" i="30" s="1"/>
  <c r="AA45" i="30"/>
  <c r="BA45" i="30" s="1"/>
  <c r="Z45" i="30"/>
  <c r="AZ45" i="30" s="1"/>
  <c r="Y45" i="30"/>
  <c r="AY45" i="30" s="1"/>
  <c r="X45" i="30"/>
  <c r="W45" i="30"/>
  <c r="AW45" i="30" s="1"/>
  <c r="BK44" i="30"/>
  <c r="AY44" i="30"/>
  <c r="AT44" i="30"/>
  <c r="BT44" i="30" s="1"/>
  <c r="AS44" i="30"/>
  <c r="BS44" i="30" s="1"/>
  <c r="AR44" i="30"/>
  <c r="AQ44" i="30"/>
  <c r="BQ44" i="30" s="1"/>
  <c r="AP44" i="30"/>
  <c r="AO44" i="30"/>
  <c r="BO44" i="30" s="1"/>
  <c r="AN44" i="30"/>
  <c r="BN44" i="30" s="1"/>
  <c r="AM44" i="30"/>
  <c r="BM44" i="30" s="1"/>
  <c r="AL44" i="30"/>
  <c r="AK44" i="30"/>
  <c r="AJ44" i="30"/>
  <c r="AI44" i="30"/>
  <c r="BI44" i="30" s="1"/>
  <c r="AH44" i="30"/>
  <c r="BH44" i="30" s="1"/>
  <c r="AG44" i="30"/>
  <c r="BG44" i="30" s="1"/>
  <c r="AF44" i="30"/>
  <c r="AE44" i="30"/>
  <c r="AD44" i="30"/>
  <c r="AC44" i="30"/>
  <c r="BC44" i="30" s="1"/>
  <c r="AB44" i="30"/>
  <c r="BB44" i="30" s="1"/>
  <c r="AA44" i="30"/>
  <c r="BA44" i="30" s="1"/>
  <c r="Z44" i="30"/>
  <c r="Y44" i="30"/>
  <c r="X44" i="30"/>
  <c r="W44" i="30"/>
  <c r="AW44" i="30" s="1"/>
  <c r="BH43" i="30"/>
  <c r="AT43" i="30"/>
  <c r="AS43" i="30"/>
  <c r="AR43" i="30"/>
  <c r="BR43" i="30" s="1"/>
  <c r="AQ43" i="30"/>
  <c r="BQ43" i="30" s="1"/>
  <c r="AP43" i="30"/>
  <c r="AO43" i="30"/>
  <c r="BO43" i="30" s="1"/>
  <c r="AN43" i="30"/>
  <c r="AM43" i="30"/>
  <c r="AL43" i="30"/>
  <c r="BL43" i="30" s="1"/>
  <c r="AK43" i="30"/>
  <c r="BK43" i="30" s="1"/>
  <c r="AJ43" i="30"/>
  <c r="AI43" i="30"/>
  <c r="BI43" i="30" s="1"/>
  <c r="AH43" i="30"/>
  <c r="AG43" i="30"/>
  <c r="AF43" i="30"/>
  <c r="BF43" i="30" s="1"/>
  <c r="AE43" i="30"/>
  <c r="BE43" i="30" s="1"/>
  <c r="AD43" i="30"/>
  <c r="AC43" i="30"/>
  <c r="BC43" i="30" s="1"/>
  <c r="AB43" i="30"/>
  <c r="AA43" i="30"/>
  <c r="Z43" i="30"/>
  <c r="AZ43" i="30" s="1"/>
  <c r="Y43" i="30"/>
  <c r="AY43" i="30" s="1"/>
  <c r="X43" i="30"/>
  <c r="W43" i="30"/>
  <c r="AW43" i="30" s="1"/>
  <c r="AY42" i="30"/>
  <c r="AT42" i="30"/>
  <c r="BT42" i="30" s="1"/>
  <c r="AS42" i="30"/>
  <c r="BS42" i="30" s="1"/>
  <c r="AR42" i="30"/>
  <c r="AQ42" i="30"/>
  <c r="BQ42" i="30" s="1"/>
  <c r="AP42" i="30"/>
  <c r="AO42" i="30"/>
  <c r="BO42" i="30" s="1"/>
  <c r="AN42" i="30"/>
  <c r="BN42" i="30" s="1"/>
  <c r="AM42" i="30"/>
  <c r="BM42" i="30" s="1"/>
  <c r="AL42" i="30"/>
  <c r="AK42" i="30"/>
  <c r="AJ42" i="30"/>
  <c r="AI42" i="30"/>
  <c r="AH42" i="30"/>
  <c r="BH42" i="30" s="1"/>
  <c r="AG42" i="30"/>
  <c r="BG42" i="30" s="1"/>
  <c r="AF42" i="30"/>
  <c r="AE42" i="30"/>
  <c r="AD42" i="30"/>
  <c r="AC42" i="30"/>
  <c r="BC42" i="30" s="1"/>
  <c r="AB42" i="30"/>
  <c r="BB42" i="30" s="1"/>
  <c r="AA42" i="30"/>
  <c r="BA42" i="30" s="1"/>
  <c r="Z42" i="30"/>
  <c r="Y42" i="30"/>
  <c r="X42" i="30"/>
  <c r="W42" i="30"/>
  <c r="AW42" i="30" s="1"/>
  <c r="BQ41" i="30"/>
  <c r="BE41" i="30"/>
  <c r="AT41" i="30"/>
  <c r="BT41" i="30" s="1"/>
  <c r="AS41" i="30"/>
  <c r="BS41" i="30" s="1"/>
  <c r="AR41" i="30"/>
  <c r="BR41" i="30" s="1"/>
  <c r="AQ41" i="30"/>
  <c r="AP41" i="30"/>
  <c r="AO41" i="30"/>
  <c r="BO41" i="30" s="1"/>
  <c r="AN41" i="30"/>
  <c r="BN41" i="30" s="1"/>
  <c r="AM41" i="30"/>
  <c r="BM41" i="30" s="1"/>
  <c r="AL41" i="30"/>
  <c r="BL41" i="30" s="1"/>
  <c r="AK41" i="30"/>
  <c r="BK41" i="30" s="1"/>
  <c r="AJ41" i="30"/>
  <c r="AI41" i="30"/>
  <c r="BI41" i="30" s="1"/>
  <c r="AH41" i="30"/>
  <c r="BH41" i="30" s="1"/>
  <c r="AG41" i="30"/>
  <c r="BG41" i="30" s="1"/>
  <c r="AF41" i="30"/>
  <c r="BF41" i="30" s="1"/>
  <c r="AE41" i="30"/>
  <c r="AD41" i="30"/>
  <c r="AC41" i="30"/>
  <c r="BC41" i="30" s="1"/>
  <c r="AB41" i="30"/>
  <c r="BB41" i="30" s="1"/>
  <c r="AA41" i="30"/>
  <c r="BA41" i="30" s="1"/>
  <c r="Z41" i="30"/>
  <c r="AZ41" i="30" s="1"/>
  <c r="Y41" i="30"/>
  <c r="AY41" i="30" s="1"/>
  <c r="X41" i="30"/>
  <c r="W41" i="30"/>
  <c r="AW41" i="30" s="1"/>
  <c r="BK40" i="30"/>
  <c r="BE40" i="30"/>
  <c r="AT40" i="30"/>
  <c r="BT40" i="30" s="1"/>
  <c r="AS40" i="30"/>
  <c r="BS40" i="30" s="1"/>
  <c r="AR40" i="30"/>
  <c r="AQ40" i="30"/>
  <c r="BQ40" i="30" s="1"/>
  <c r="AP40" i="30"/>
  <c r="AO40" i="30"/>
  <c r="BO40" i="30" s="1"/>
  <c r="AN40" i="30"/>
  <c r="BN40" i="30" s="1"/>
  <c r="AM40" i="30"/>
  <c r="BM40" i="30" s="1"/>
  <c r="AL40" i="30"/>
  <c r="AK40" i="30"/>
  <c r="AJ40" i="30"/>
  <c r="AI40" i="30"/>
  <c r="BI40" i="30" s="1"/>
  <c r="AH40" i="30"/>
  <c r="BH40" i="30" s="1"/>
  <c r="AG40" i="30"/>
  <c r="BG40" i="30" s="1"/>
  <c r="AF40" i="30"/>
  <c r="AE40" i="30"/>
  <c r="AD40" i="30"/>
  <c r="AC40" i="30"/>
  <c r="BC40" i="30" s="1"/>
  <c r="AB40" i="30"/>
  <c r="BB40" i="30" s="1"/>
  <c r="AA40" i="30"/>
  <c r="BA40" i="30" s="1"/>
  <c r="Z40" i="30"/>
  <c r="Y40" i="30"/>
  <c r="AY40" i="30" s="1"/>
  <c r="X40" i="30"/>
  <c r="W40" i="30"/>
  <c r="AW40" i="30" s="1"/>
  <c r="BN39" i="30"/>
  <c r="BH39" i="30"/>
  <c r="AT39" i="30"/>
  <c r="BT39" i="30" s="1"/>
  <c r="AS39" i="30"/>
  <c r="BS39" i="30" s="1"/>
  <c r="AR39" i="30"/>
  <c r="BR39" i="30" s="1"/>
  <c r="AQ39" i="30"/>
  <c r="BQ39" i="30" s="1"/>
  <c r="AP39" i="30"/>
  <c r="AO39" i="30"/>
  <c r="BO39" i="30" s="1"/>
  <c r="AN39" i="30"/>
  <c r="AM39" i="30"/>
  <c r="BM39" i="30" s="1"/>
  <c r="AL39" i="30"/>
  <c r="BL39" i="30" s="1"/>
  <c r="AK39" i="30"/>
  <c r="BK39" i="30" s="1"/>
  <c r="AJ39" i="30"/>
  <c r="AI39" i="30"/>
  <c r="AH39" i="30"/>
  <c r="AG39" i="30"/>
  <c r="BG39" i="30" s="1"/>
  <c r="AF39" i="30"/>
  <c r="BF39" i="30" s="1"/>
  <c r="AE39" i="30"/>
  <c r="BE39" i="30" s="1"/>
  <c r="AD39" i="30"/>
  <c r="AC39" i="30"/>
  <c r="BC39" i="30" s="1"/>
  <c r="AB39" i="30"/>
  <c r="BB39" i="30" s="1"/>
  <c r="AA39" i="30"/>
  <c r="BA39" i="30" s="1"/>
  <c r="Z39" i="30"/>
  <c r="AZ39" i="30" s="1"/>
  <c r="Y39" i="30"/>
  <c r="AY39" i="30" s="1"/>
  <c r="X39" i="30"/>
  <c r="W39" i="30"/>
  <c r="AW39" i="30" s="1"/>
  <c r="CY38" i="30"/>
  <c r="BS38" i="30"/>
  <c r="BA38" i="30"/>
  <c r="AT38" i="30"/>
  <c r="BT38" i="30" s="1"/>
  <c r="AS38" i="30"/>
  <c r="AR38" i="30"/>
  <c r="BR38" i="30" s="1"/>
  <c r="AQ38" i="30"/>
  <c r="BQ38" i="30" s="1"/>
  <c r="AP38" i="30"/>
  <c r="AO38" i="30"/>
  <c r="BO38" i="30" s="1"/>
  <c r="AN38" i="30"/>
  <c r="BN38" i="30" s="1"/>
  <c r="AM38" i="30"/>
  <c r="AL38" i="30"/>
  <c r="BL38" i="30" s="1"/>
  <c r="AK38" i="30"/>
  <c r="BK38" i="30" s="1"/>
  <c r="AJ38" i="30"/>
  <c r="AI38" i="30"/>
  <c r="BI38" i="30" s="1"/>
  <c r="AH38" i="30"/>
  <c r="BH38" i="30" s="1"/>
  <c r="AG38" i="30"/>
  <c r="AF38" i="30"/>
  <c r="BF38" i="30" s="1"/>
  <c r="AE38" i="30"/>
  <c r="BE38" i="30" s="1"/>
  <c r="AD38" i="30"/>
  <c r="AC38" i="30"/>
  <c r="BC38" i="30" s="1"/>
  <c r="AB38" i="30"/>
  <c r="BB38" i="30" s="1"/>
  <c r="AA38" i="30"/>
  <c r="Z38" i="30"/>
  <c r="AZ38" i="30" s="1"/>
  <c r="Y38" i="30"/>
  <c r="AY38" i="30" s="1"/>
  <c r="X38" i="30"/>
  <c r="W38" i="30"/>
  <c r="AW38" i="30" s="1"/>
  <c r="BL37" i="30"/>
  <c r="AT37" i="30"/>
  <c r="BT37" i="30" s="1"/>
  <c r="AS37" i="30"/>
  <c r="BS37" i="30" s="1"/>
  <c r="AR37" i="30"/>
  <c r="BR37" i="30" s="1"/>
  <c r="AQ37" i="30"/>
  <c r="BQ37" i="30" s="1"/>
  <c r="AP37" i="30"/>
  <c r="AO37" i="30"/>
  <c r="BO37" i="30" s="1"/>
  <c r="AN37" i="30"/>
  <c r="BN37" i="30" s="1"/>
  <c r="AM37" i="30"/>
  <c r="BM37" i="30" s="1"/>
  <c r="AL37" i="30"/>
  <c r="AK37" i="30"/>
  <c r="BK37" i="30" s="1"/>
  <c r="AJ37" i="30"/>
  <c r="AI37" i="30"/>
  <c r="BI37" i="30" s="1"/>
  <c r="AH37" i="30"/>
  <c r="BH37" i="30" s="1"/>
  <c r="AG37" i="30"/>
  <c r="BG37" i="30" s="1"/>
  <c r="AF37" i="30"/>
  <c r="BF37" i="30" s="1"/>
  <c r="AE37" i="30"/>
  <c r="BE37" i="30" s="1"/>
  <c r="AD37" i="30"/>
  <c r="AC37" i="30"/>
  <c r="BC37" i="30" s="1"/>
  <c r="AB37" i="30"/>
  <c r="BB37" i="30" s="1"/>
  <c r="AA37" i="30"/>
  <c r="BA37" i="30" s="1"/>
  <c r="Z37" i="30"/>
  <c r="AZ37" i="30" s="1"/>
  <c r="Y37" i="30"/>
  <c r="AY37" i="30" s="1"/>
  <c r="X37" i="30"/>
  <c r="W37" i="30"/>
  <c r="AW37" i="30" s="1"/>
  <c r="AT36" i="30"/>
  <c r="BT36" i="30" s="1"/>
  <c r="AS36" i="30"/>
  <c r="BS36" i="30" s="1"/>
  <c r="AR36" i="30"/>
  <c r="BR36" i="30" s="1"/>
  <c r="AQ36" i="30"/>
  <c r="BQ36" i="30" s="1"/>
  <c r="AP36" i="30"/>
  <c r="AO36" i="30"/>
  <c r="BO36" i="30" s="1"/>
  <c r="AN36" i="30"/>
  <c r="BN36" i="30" s="1"/>
  <c r="AM36" i="30"/>
  <c r="BM36" i="30" s="1"/>
  <c r="AL36" i="30"/>
  <c r="BL36" i="30" s="1"/>
  <c r="AK36" i="30"/>
  <c r="BK36" i="30" s="1"/>
  <c r="AJ36" i="30"/>
  <c r="AI36" i="30"/>
  <c r="BI36" i="30" s="1"/>
  <c r="AH36" i="30"/>
  <c r="BH36" i="30" s="1"/>
  <c r="AG36" i="30"/>
  <c r="BG36" i="30" s="1"/>
  <c r="AF36" i="30"/>
  <c r="BF36" i="30" s="1"/>
  <c r="AE36" i="30"/>
  <c r="BE36" i="30" s="1"/>
  <c r="AD36" i="30"/>
  <c r="AC36" i="30"/>
  <c r="BC36" i="30" s="1"/>
  <c r="AB36" i="30"/>
  <c r="BB36" i="30" s="1"/>
  <c r="AA36" i="30"/>
  <c r="BA36" i="30" s="1"/>
  <c r="Z36" i="30"/>
  <c r="AZ36" i="30" s="1"/>
  <c r="Y36" i="30"/>
  <c r="AY36" i="30" s="1"/>
  <c r="X36" i="30"/>
  <c r="W36" i="30"/>
  <c r="AW36" i="30" s="1"/>
  <c r="AY35" i="30"/>
  <c r="AT35" i="30"/>
  <c r="BT35" i="30" s="1"/>
  <c r="AS35" i="30"/>
  <c r="BS35" i="30" s="1"/>
  <c r="AR35" i="30"/>
  <c r="AQ35" i="30"/>
  <c r="BQ35" i="30" s="1"/>
  <c r="AP35" i="30"/>
  <c r="BP35" i="30" s="1"/>
  <c r="AO35" i="30"/>
  <c r="BO35" i="30" s="1"/>
  <c r="AN35" i="30"/>
  <c r="BN35" i="30" s="1"/>
  <c r="AM35" i="30"/>
  <c r="BM35" i="30" s="1"/>
  <c r="AL35" i="30"/>
  <c r="AK35" i="30"/>
  <c r="BK35" i="30" s="1"/>
  <c r="AJ35" i="30"/>
  <c r="AI35" i="30"/>
  <c r="BI35" i="30" s="1"/>
  <c r="AH35" i="30"/>
  <c r="BH35" i="30" s="1"/>
  <c r="AG35" i="30"/>
  <c r="BG35" i="30" s="1"/>
  <c r="AF35" i="30"/>
  <c r="AE35" i="30"/>
  <c r="BE35" i="30" s="1"/>
  <c r="AD35" i="30"/>
  <c r="AC35" i="30"/>
  <c r="BC35" i="30" s="1"/>
  <c r="AB35" i="30"/>
  <c r="BB35" i="30" s="1"/>
  <c r="AA35" i="30"/>
  <c r="BA35" i="30" s="1"/>
  <c r="Z35" i="30"/>
  <c r="Y35" i="30"/>
  <c r="X35" i="30"/>
  <c r="W35" i="30"/>
  <c r="AW35" i="30" s="1"/>
  <c r="BG34" i="30"/>
  <c r="AT34" i="30"/>
  <c r="BT34" i="30" s="1"/>
  <c r="AS34" i="30"/>
  <c r="AR34" i="30"/>
  <c r="BR34" i="30" s="1"/>
  <c r="AQ34" i="30"/>
  <c r="BQ34" i="30" s="1"/>
  <c r="AP34" i="30"/>
  <c r="AO34" i="30"/>
  <c r="BO34" i="30" s="1"/>
  <c r="AN34" i="30"/>
  <c r="BN34" i="30" s="1"/>
  <c r="AM34" i="30"/>
  <c r="AL34" i="30"/>
  <c r="BL34" i="30" s="1"/>
  <c r="AK34" i="30"/>
  <c r="BK34" i="30" s="1"/>
  <c r="AJ34" i="30"/>
  <c r="AI34" i="30"/>
  <c r="BI34" i="30" s="1"/>
  <c r="AH34" i="30"/>
  <c r="BH34" i="30" s="1"/>
  <c r="AG34" i="30"/>
  <c r="AF34" i="30"/>
  <c r="BF34" i="30" s="1"/>
  <c r="AE34" i="30"/>
  <c r="BE34" i="30" s="1"/>
  <c r="AD34" i="30"/>
  <c r="AC34" i="30"/>
  <c r="BC34" i="30" s="1"/>
  <c r="AB34" i="30"/>
  <c r="BB34" i="30" s="1"/>
  <c r="AA34" i="30"/>
  <c r="Z34" i="30"/>
  <c r="AZ34" i="30" s="1"/>
  <c r="Y34" i="30"/>
  <c r="AY34" i="30" s="1"/>
  <c r="X34" i="30"/>
  <c r="W34" i="30"/>
  <c r="AW34" i="30" s="1"/>
  <c r="DU33" i="30"/>
  <c r="DS33" i="30"/>
  <c r="DR33" i="30"/>
  <c r="DP33" i="30"/>
  <c r="DO33" i="30"/>
  <c r="DM33" i="30"/>
  <c r="DL33" i="30"/>
  <c r="DJ33" i="30"/>
  <c r="DI33" i="30"/>
  <c r="DG33" i="30"/>
  <c r="DF33" i="30"/>
  <c r="DD33" i="30"/>
  <c r="DC33" i="30"/>
  <c r="DA33" i="30"/>
  <c r="CZ33" i="30"/>
  <c r="CX33" i="30"/>
  <c r="AT33" i="30"/>
  <c r="BT33" i="30" s="1"/>
  <c r="AS33" i="30"/>
  <c r="BS33" i="30" s="1"/>
  <c r="CS33" i="30" s="1"/>
  <c r="AR33" i="30"/>
  <c r="BR33" i="30" s="1"/>
  <c r="AQ33" i="30"/>
  <c r="BQ33" i="30" s="1"/>
  <c r="AP33" i="30"/>
  <c r="AO33" i="30"/>
  <c r="BO33" i="30" s="1"/>
  <c r="AN33" i="30"/>
  <c r="BN33" i="30" s="1"/>
  <c r="AM33" i="30"/>
  <c r="BM33" i="30" s="1"/>
  <c r="AL33" i="30"/>
  <c r="BL33" i="30" s="1"/>
  <c r="AK33" i="30"/>
  <c r="BK33" i="30" s="1"/>
  <c r="AJ33" i="30"/>
  <c r="AI33" i="30"/>
  <c r="BI33" i="30" s="1"/>
  <c r="AH33" i="30"/>
  <c r="BH33" i="30" s="1"/>
  <c r="AG33" i="30"/>
  <c r="BG33" i="30" s="1"/>
  <c r="AF33" i="30"/>
  <c r="BF33" i="30" s="1"/>
  <c r="AE33" i="30"/>
  <c r="BE33" i="30" s="1"/>
  <c r="AD33" i="30"/>
  <c r="AC33" i="30"/>
  <c r="BC33" i="30" s="1"/>
  <c r="CC33" i="30" s="1"/>
  <c r="AB33" i="30"/>
  <c r="BB33" i="30" s="1"/>
  <c r="AA33" i="30"/>
  <c r="BA33" i="30" s="1"/>
  <c r="CA33" i="30" s="1"/>
  <c r="Z33" i="30"/>
  <c r="AZ33" i="30" s="1"/>
  <c r="Y33" i="30"/>
  <c r="AY33" i="30" s="1"/>
  <c r="X33" i="30"/>
  <c r="W33" i="30"/>
  <c r="AW33" i="30" s="1"/>
  <c r="CS32" i="30"/>
  <c r="CP32" i="30"/>
  <c r="CO32" i="30"/>
  <c r="CN32" i="30"/>
  <c r="CD32" i="30"/>
  <c r="CC32" i="30"/>
  <c r="BS32" i="30"/>
  <c r="BN32" i="30"/>
  <c r="BM32" i="30"/>
  <c r="AR32" i="30"/>
  <c r="BR32" i="30" s="1"/>
  <c r="AQ32" i="30"/>
  <c r="CQ32" i="30" s="1"/>
  <c r="AP32" i="30"/>
  <c r="BP32" i="30" s="1"/>
  <c r="AO32" i="30"/>
  <c r="BO32" i="30" s="1"/>
  <c r="AN32" i="30"/>
  <c r="AM32" i="30"/>
  <c r="CM32" i="30" s="1"/>
  <c r="AL32" i="30"/>
  <c r="BL32" i="30" s="1"/>
  <c r="AK32" i="30"/>
  <c r="CK32" i="30" s="1"/>
  <c r="AJ32" i="30"/>
  <c r="BJ32" i="30" s="1"/>
  <c r="AI32" i="30"/>
  <c r="BI32" i="30" s="1"/>
  <c r="AH32" i="30"/>
  <c r="CH32" i="30" s="1"/>
  <c r="AG32" i="30"/>
  <c r="CG32" i="30" s="1"/>
  <c r="AF32" i="30"/>
  <c r="BF32" i="30" s="1"/>
  <c r="AE32" i="30"/>
  <c r="CE32" i="30" s="1"/>
  <c r="AD32" i="30"/>
  <c r="BD32" i="30" s="1"/>
  <c r="AC32" i="30"/>
  <c r="BC32" i="30" s="1"/>
  <c r="AB32" i="30"/>
  <c r="BB32" i="30" s="1"/>
  <c r="AA32" i="30"/>
  <c r="CA32" i="30" s="1"/>
  <c r="Z32" i="30"/>
  <c r="AZ32" i="30" s="1"/>
  <c r="Y32" i="30"/>
  <c r="BY32" i="30" s="1"/>
  <c r="X32" i="30"/>
  <c r="AX32" i="30" s="1"/>
  <c r="W32" i="30"/>
  <c r="AW32" i="30" s="1"/>
  <c r="BV31" i="30"/>
  <c r="AV31" i="30"/>
  <c r="V31" i="30"/>
  <c r="BJ34" i="30" l="1"/>
  <c r="CJ37" i="30" s="1"/>
  <c r="CH35" i="30"/>
  <c r="BA34" i="30"/>
  <c r="CA34" i="30" s="1"/>
  <c r="BM34" i="30"/>
  <c r="CM44" i="30" s="1"/>
  <c r="BS34" i="30"/>
  <c r="CS35" i="30" s="1"/>
  <c r="AZ35" i="30"/>
  <c r="BF35" i="30"/>
  <c r="CF41" i="30" s="1"/>
  <c r="BL35" i="30"/>
  <c r="BL49" i="30" s="1"/>
  <c r="BR35" i="30"/>
  <c r="CR46" i="30" s="1"/>
  <c r="BG38" i="30"/>
  <c r="CG45" i="30" s="1"/>
  <c r="BM38" i="30"/>
  <c r="CM47" i="30" s="1"/>
  <c r="AX39" i="30"/>
  <c r="BD39" i="30"/>
  <c r="BJ39" i="30"/>
  <c r="BP39" i="30"/>
  <c r="BE42" i="30"/>
  <c r="CE46" i="30" s="1"/>
  <c r="BB43" i="30"/>
  <c r="CB46" i="30" s="1"/>
  <c r="BN43" i="30"/>
  <c r="BT43" i="30"/>
  <c r="CT48" i="30" s="1"/>
  <c r="DU36" i="30" s="1"/>
  <c r="AZ44" i="30"/>
  <c r="BF44" i="30"/>
  <c r="BL44" i="30"/>
  <c r="BR44" i="30"/>
  <c r="BB46" i="30"/>
  <c r="BH46" i="30"/>
  <c r="BN46" i="30"/>
  <c r="CN46" i="30" s="1"/>
  <c r="BT46" i="30"/>
  <c r="AZ47" i="30"/>
  <c r="AZ49" i="30" s="1"/>
  <c r="BF47" i="30"/>
  <c r="CF47" i="30" s="1"/>
  <c r="BL47" i="30"/>
  <c r="BR47" i="30"/>
  <c r="AX48" i="30"/>
  <c r="BD48" i="30"/>
  <c r="BJ48" i="30"/>
  <c r="BP48" i="30"/>
  <c r="BP36" i="30"/>
  <c r="AX36" i="30"/>
  <c r="CN35" i="30"/>
  <c r="AX34" i="30"/>
  <c r="BP34" i="30"/>
  <c r="CP34" i="30" s="1"/>
  <c r="CL38" i="30"/>
  <c r="AX47" i="30"/>
  <c r="BD47" i="30"/>
  <c r="BJ47" i="30"/>
  <c r="BP47" i="30"/>
  <c r="DK33" i="30"/>
  <c r="BD34" i="30"/>
  <c r="CD35" i="30" s="1"/>
  <c r="BZ36" i="30"/>
  <c r="BA43" i="30"/>
  <c r="BG43" i="30"/>
  <c r="BM43" i="30"/>
  <c r="BS43" i="30"/>
  <c r="BA46" i="30"/>
  <c r="BA49" i="30" s="1"/>
  <c r="BM46" i="30"/>
  <c r="BS46" i="30"/>
  <c r="AY47" i="30"/>
  <c r="BQ47" i="30"/>
  <c r="CQ48" i="30" s="1"/>
  <c r="CF32" i="30"/>
  <c r="CB39" i="30"/>
  <c r="CT40" i="30"/>
  <c r="BH32" i="30"/>
  <c r="BK32" i="30"/>
  <c r="CB32" i="30"/>
  <c r="CJ32" i="30"/>
  <c r="AX33" i="30"/>
  <c r="BX39" i="30" s="1"/>
  <c r="BD33" i="30"/>
  <c r="BP33" i="30"/>
  <c r="CP33" i="30" s="1"/>
  <c r="BD36" i="30"/>
  <c r="BJ36" i="30"/>
  <c r="AX37" i="30"/>
  <c r="BD37" i="30"/>
  <c r="BJ37" i="30"/>
  <c r="BP37" i="30"/>
  <c r="AZ40" i="30"/>
  <c r="BF40" i="30"/>
  <c r="BL40" i="30"/>
  <c r="CL43" i="30" s="1"/>
  <c r="BR40" i="30"/>
  <c r="CR45" i="30" s="1"/>
  <c r="AZ42" i="30"/>
  <c r="BF42" i="30"/>
  <c r="BL42" i="30"/>
  <c r="BR42" i="30"/>
  <c r="AX43" i="30"/>
  <c r="BD43" i="30"/>
  <c r="BJ43" i="30"/>
  <c r="BP43" i="30"/>
  <c r="AX45" i="30"/>
  <c r="BD45" i="30"/>
  <c r="BJ45" i="30"/>
  <c r="BP45" i="30"/>
  <c r="AX46" i="30"/>
  <c r="BD46" i="30"/>
  <c r="BJ46" i="30"/>
  <c r="BP46" i="30"/>
  <c r="AX35" i="30"/>
  <c r="AX38" i="30"/>
  <c r="BD38" i="30"/>
  <c r="BJ38" i="30"/>
  <c r="BP38" i="30"/>
  <c r="BD35" i="30"/>
  <c r="BJ35" i="30"/>
  <c r="CJ36" i="30" s="1"/>
  <c r="BW32" i="30"/>
  <c r="CT42" i="30"/>
  <c r="AX40" i="30"/>
  <c r="BD40" i="30"/>
  <c r="BJ40" i="30"/>
  <c r="BP40" i="30"/>
  <c r="AX42" i="30"/>
  <c r="BD42" i="30"/>
  <c r="BJ42" i="30"/>
  <c r="BP42" i="30"/>
  <c r="BA32" i="30"/>
  <c r="CF37" i="30"/>
  <c r="CH40" i="30"/>
  <c r="DI34" i="30" s="1"/>
  <c r="BX32" i="30"/>
  <c r="CI32" i="30"/>
  <c r="AX41" i="30"/>
  <c r="BD41" i="30"/>
  <c r="BJ41" i="30"/>
  <c r="BP41" i="30"/>
  <c r="CP45" i="30" s="1"/>
  <c r="AX44" i="30"/>
  <c r="BD44" i="30"/>
  <c r="BJ44" i="30"/>
  <c r="BP44" i="30"/>
  <c r="BE49" i="30"/>
  <c r="CE48" i="30"/>
  <c r="CE41" i="30"/>
  <c r="CE43" i="30"/>
  <c r="CE37" i="30"/>
  <c r="CE36" i="30"/>
  <c r="CE39" i="30"/>
  <c r="CE35" i="30"/>
  <c r="CE40" i="30"/>
  <c r="CE38" i="30"/>
  <c r="CE34" i="30"/>
  <c r="CE33" i="30"/>
  <c r="CG43" i="30"/>
  <c r="CG40" i="30"/>
  <c r="CG36" i="30"/>
  <c r="CG35" i="30"/>
  <c r="CG38" i="30"/>
  <c r="CG39" i="30"/>
  <c r="CG33" i="30"/>
  <c r="CG37" i="30"/>
  <c r="CG46" i="30"/>
  <c r="CG34" i="30"/>
  <c r="CM46" i="30"/>
  <c r="CM35" i="30"/>
  <c r="DN34" i="30" s="1"/>
  <c r="CM42" i="30"/>
  <c r="CM33" i="30"/>
  <c r="CM38" i="30"/>
  <c r="DN35" i="30" s="1"/>
  <c r="BW43" i="30"/>
  <c r="BW40" i="30"/>
  <c r="BW41" i="30"/>
  <c r="BW36" i="30"/>
  <c r="BW35" i="30"/>
  <c r="BW44" i="30"/>
  <c r="AW49" i="30"/>
  <c r="BW48" i="30"/>
  <c r="BW45" i="30"/>
  <c r="BW42" i="30"/>
  <c r="BW38" i="30"/>
  <c r="BW46" i="30"/>
  <c r="BW39" i="30"/>
  <c r="BW34" i="30"/>
  <c r="BW37" i="30"/>
  <c r="BW33" i="30"/>
  <c r="BW47" i="30"/>
  <c r="BO49" i="30"/>
  <c r="CO48" i="30"/>
  <c r="DP36" i="30" s="1"/>
  <c r="CO47" i="30"/>
  <c r="CO46" i="30"/>
  <c r="CO45" i="30"/>
  <c r="CO43" i="30"/>
  <c r="CO40" i="30"/>
  <c r="CO41" i="30"/>
  <c r="CO36" i="30"/>
  <c r="CO35" i="30"/>
  <c r="CO38" i="30"/>
  <c r="CO42" i="30"/>
  <c r="CO44" i="30"/>
  <c r="CO39" i="30"/>
  <c r="DP34" i="30" s="1"/>
  <c r="CO34" i="30"/>
  <c r="CO33" i="30"/>
  <c r="CO37" i="30"/>
  <c r="BX47" i="30"/>
  <c r="BX35" i="30"/>
  <c r="CP39" i="30"/>
  <c r="AY49" i="30"/>
  <c r="BY48" i="30"/>
  <c r="BY45" i="30"/>
  <c r="BY42" i="30"/>
  <c r="BY40" i="30"/>
  <c r="BY38" i="30"/>
  <c r="BY47" i="30"/>
  <c r="BY43" i="30"/>
  <c r="BY44" i="30"/>
  <c r="BY39" i="30"/>
  <c r="BY34" i="30"/>
  <c r="BY36" i="30"/>
  <c r="BY35" i="30"/>
  <c r="BY41" i="30"/>
  <c r="BY46" i="30"/>
  <c r="BY37" i="30"/>
  <c r="BY33" i="30"/>
  <c r="BK49" i="30"/>
  <c r="CK39" i="30"/>
  <c r="CK46" i="30"/>
  <c r="CK44" i="30"/>
  <c r="CK42" i="30"/>
  <c r="CK37" i="30"/>
  <c r="DL34" i="30" s="1"/>
  <c r="CK40" i="30"/>
  <c r="CK36" i="30"/>
  <c r="CK35" i="30"/>
  <c r="CK47" i="30"/>
  <c r="CK38" i="30"/>
  <c r="CK34" i="30"/>
  <c r="CK45" i="30"/>
  <c r="CK48" i="30"/>
  <c r="CK41" i="30"/>
  <c r="CK43" i="30"/>
  <c r="CK33" i="30"/>
  <c r="CQ34" i="30"/>
  <c r="CN41" i="30"/>
  <c r="CH43" i="30"/>
  <c r="CR47" i="30"/>
  <c r="CR41" i="30"/>
  <c r="DS34" i="30" s="1"/>
  <c r="CR39" i="30"/>
  <c r="CR38" i="30"/>
  <c r="CR34" i="30"/>
  <c r="CR33" i="30"/>
  <c r="CR37" i="30"/>
  <c r="CQ36" i="30"/>
  <c r="CC48" i="30"/>
  <c r="CC47" i="30"/>
  <c r="CC46" i="30"/>
  <c r="CC45" i="30"/>
  <c r="CC41" i="30"/>
  <c r="CC42" i="30"/>
  <c r="CC39" i="30"/>
  <c r="CC36" i="30"/>
  <c r="CC35" i="30"/>
  <c r="BC49" i="30"/>
  <c r="CC43" i="30"/>
  <c r="CC37" i="30"/>
  <c r="CC40" i="30"/>
  <c r="AY32" i="30"/>
  <c r="BQ32" i="30"/>
  <c r="CL32" i="30"/>
  <c r="CI33" i="30"/>
  <c r="BZ35" i="30"/>
  <c r="CQ42" i="30"/>
  <c r="CC44" i="30"/>
  <c r="CN36" i="30"/>
  <c r="CH36" i="30"/>
  <c r="BZ43" i="30"/>
  <c r="BZ39" i="30"/>
  <c r="BZ38" i="30"/>
  <c r="BZ34" i="30"/>
  <c r="BZ33" i="30"/>
  <c r="BZ37" i="30"/>
  <c r="CS39" i="30"/>
  <c r="CS41" i="30"/>
  <c r="DT34" i="30" s="1"/>
  <c r="BQ49" i="30"/>
  <c r="CQ38" i="30"/>
  <c r="CQ47" i="30"/>
  <c r="CQ46" i="30"/>
  <c r="CQ45" i="30"/>
  <c r="CQ44" i="30"/>
  <c r="CQ43" i="30"/>
  <c r="CQ41" i="30"/>
  <c r="DR34" i="30" s="1"/>
  <c r="CQ40" i="30"/>
  <c r="CI34" i="30"/>
  <c r="CF42" i="30"/>
  <c r="CF40" i="30"/>
  <c r="CF39" i="30"/>
  <c r="DG34" i="30" s="1"/>
  <c r="CF34" i="30"/>
  <c r="CF33" i="30"/>
  <c r="CF38" i="30"/>
  <c r="CF35" i="30"/>
  <c r="CA46" i="30"/>
  <c r="CA44" i="30"/>
  <c r="CA42" i="30"/>
  <c r="CA39" i="30"/>
  <c r="CA36" i="30"/>
  <c r="CA35" i="30"/>
  <c r="CA40" i="30"/>
  <c r="CA37" i="30"/>
  <c r="CA38" i="30"/>
  <c r="CC34" i="30"/>
  <c r="CQ37" i="30"/>
  <c r="CQ39" i="30"/>
  <c r="BG32" i="30"/>
  <c r="CB48" i="30"/>
  <c r="CB38" i="30"/>
  <c r="CB37" i="30"/>
  <c r="CB35" i="30"/>
  <c r="CB41" i="30"/>
  <c r="CB36" i="30"/>
  <c r="CB42" i="30"/>
  <c r="CB34" i="30"/>
  <c r="CB33" i="30"/>
  <c r="CB40" i="30"/>
  <c r="BH49" i="30"/>
  <c r="CH48" i="30"/>
  <c r="CH47" i="30"/>
  <c r="CH46" i="30"/>
  <c r="CH45" i="30"/>
  <c r="CH44" i="30"/>
  <c r="CH38" i="30"/>
  <c r="CH37" i="30"/>
  <c r="CH39" i="30"/>
  <c r="CH42" i="30"/>
  <c r="CH34" i="30"/>
  <c r="CH33" i="30"/>
  <c r="CH41" i="30"/>
  <c r="BN49" i="30"/>
  <c r="CN48" i="30"/>
  <c r="DO36" i="30" s="1"/>
  <c r="CN47" i="30"/>
  <c r="CN45" i="30"/>
  <c r="CN44" i="30"/>
  <c r="CN38" i="30"/>
  <c r="CN37" i="30"/>
  <c r="CN40" i="30"/>
  <c r="CN43" i="30"/>
  <c r="CN39" i="30"/>
  <c r="DO34" i="30" s="1"/>
  <c r="CN34" i="30"/>
  <c r="CN33" i="30"/>
  <c r="CN42" i="30"/>
  <c r="BT49" i="30"/>
  <c r="CT47" i="30"/>
  <c r="CT46" i="30"/>
  <c r="CT45" i="30"/>
  <c r="CT44" i="30"/>
  <c r="CT37" i="30"/>
  <c r="CT41" i="30"/>
  <c r="CT38" i="30"/>
  <c r="DU34" i="30" s="1"/>
  <c r="CT39" i="30"/>
  <c r="CT36" i="30"/>
  <c r="CT35" i="30"/>
  <c r="CT43" i="30"/>
  <c r="CT34" i="30"/>
  <c r="CT33" i="30"/>
  <c r="CQ35" i="30"/>
  <c r="CC38" i="30"/>
  <c r="CA41" i="30"/>
  <c r="BI49" i="30"/>
  <c r="CI36" i="30"/>
  <c r="CI35" i="30"/>
  <c r="CI37" i="30"/>
  <c r="CI38" i="30"/>
  <c r="CL39" i="30"/>
  <c r="DM34" i="30" s="1"/>
  <c r="CL36" i="30"/>
  <c r="CL34" i="30"/>
  <c r="CL33" i="30"/>
  <c r="CL37" i="30"/>
  <c r="CJ47" i="30"/>
  <c r="CJ41" i="30"/>
  <c r="CJ34" i="30"/>
  <c r="BE32" i="30"/>
  <c r="BZ32" i="30"/>
  <c r="CR32" i="30"/>
  <c r="CQ33" i="30"/>
  <c r="CR35" i="30"/>
  <c r="BI42" i="30"/>
  <c r="BI39" i="30"/>
  <c r="CI43" i="30" s="1"/>
  <c r="AT57" i="31"/>
  <c r="DU41" i="31" s="1"/>
  <c r="AS57" i="31"/>
  <c r="DT41" i="31" s="1"/>
  <c r="AR57" i="31"/>
  <c r="DS41" i="31" s="1"/>
  <c r="AQ57" i="31"/>
  <c r="BQ46" i="31" s="1"/>
  <c r="AP57" i="31"/>
  <c r="DQ41" i="31" s="1"/>
  <c r="AO57" i="31"/>
  <c r="DP41" i="31" s="1"/>
  <c r="AN57" i="31"/>
  <c r="AM57" i="31"/>
  <c r="AL57" i="31"/>
  <c r="AK57" i="31"/>
  <c r="DL41" i="31" s="1"/>
  <c r="AJ57" i="31"/>
  <c r="DK41" i="31" s="1"/>
  <c r="AI57" i="31"/>
  <c r="AH57" i="31"/>
  <c r="DI41" i="31" s="1"/>
  <c r="AG57" i="31"/>
  <c r="AF57" i="31"/>
  <c r="DG41" i="31" s="1"/>
  <c r="AE57" i="31"/>
  <c r="DF41" i="31" s="1"/>
  <c r="AD57" i="31"/>
  <c r="DE41" i="31" s="1"/>
  <c r="AC57" i="31"/>
  <c r="AB57" i="31"/>
  <c r="AA57" i="31"/>
  <c r="DB41" i="31" s="1"/>
  <c r="Z57" i="31"/>
  <c r="Y57" i="31"/>
  <c r="CZ41" i="31" s="1"/>
  <c r="X57" i="31"/>
  <c r="CY41" i="31" s="1"/>
  <c r="W57" i="31"/>
  <c r="AT56" i="31"/>
  <c r="AS56" i="31"/>
  <c r="AR56" i="31"/>
  <c r="AQ56" i="31"/>
  <c r="AP56" i="31"/>
  <c r="AO56" i="31"/>
  <c r="BO56" i="31" s="1"/>
  <c r="AN56" i="31"/>
  <c r="AM56" i="31"/>
  <c r="AL56" i="31"/>
  <c r="AK56" i="31"/>
  <c r="BK56" i="31" s="1"/>
  <c r="AJ56" i="31"/>
  <c r="AI56" i="31"/>
  <c r="BI56" i="31" s="1"/>
  <c r="AH56" i="31"/>
  <c r="AG56" i="31"/>
  <c r="AF56" i="31"/>
  <c r="AE56" i="31"/>
  <c r="BE56" i="31" s="1"/>
  <c r="AD56" i="31"/>
  <c r="AC56" i="31"/>
  <c r="BC56" i="31" s="1"/>
  <c r="AB56" i="31"/>
  <c r="AA56" i="31"/>
  <c r="BA56" i="31" s="1"/>
  <c r="Z56" i="31"/>
  <c r="Y56" i="31"/>
  <c r="AY56" i="31" s="1"/>
  <c r="X56" i="31"/>
  <c r="W56" i="31"/>
  <c r="AW56" i="31" s="1"/>
  <c r="AT55" i="31"/>
  <c r="AS55" i="31"/>
  <c r="BS55" i="31" s="1"/>
  <c r="AR55" i="31"/>
  <c r="BR55" i="31" s="1"/>
  <c r="AQ55" i="31"/>
  <c r="BQ55" i="31" s="1"/>
  <c r="AP55" i="31"/>
  <c r="AO55" i="31"/>
  <c r="AN55" i="31"/>
  <c r="AM55" i="31"/>
  <c r="AL55" i="31"/>
  <c r="BL55" i="31" s="1"/>
  <c r="AK55" i="31"/>
  <c r="BK55" i="31" s="1"/>
  <c r="AJ55" i="31"/>
  <c r="AI55" i="31"/>
  <c r="AH55" i="31"/>
  <c r="AG55" i="31"/>
  <c r="AF55" i="31"/>
  <c r="BF55" i="31" s="1"/>
  <c r="AE55" i="31"/>
  <c r="BE55" i="31" s="1"/>
  <c r="AD55" i="31"/>
  <c r="AC55" i="31"/>
  <c r="AB55" i="31"/>
  <c r="AA55" i="31"/>
  <c r="Z55" i="31"/>
  <c r="AZ55" i="31" s="1"/>
  <c r="Y55" i="31"/>
  <c r="AY55" i="31" s="1"/>
  <c r="X55" i="31"/>
  <c r="W55" i="31"/>
  <c r="AT54" i="31"/>
  <c r="AS54" i="31"/>
  <c r="AR54" i="31"/>
  <c r="AQ54" i="31"/>
  <c r="AP54" i="31"/>
  <c r="AO54" i="31"/>
  <c r="AN54" i="31"/>
  <c r="AM54" i="31"/>
  <c r="AL54" i="31"/>
  <c r="AK54" i="31"/>
  <c r="AJ54" i="31"/>
  <c r="AI54" i="31"/>
  <c r="AH54" i="31"/>
  <c r="AG54" i="31"/>
  <c r="AF54" i="31"/>
  <c r="AE54" i="31"/>
  <c r="AD54" i="31"/>
  <c r="AC54" i="31"/>
  <c r="AB54" i="31"/>
  <c r="BB54" i="31" s="1"/>
  <c r="AA54" i="31"/>
  <c r="BA54" i="31" s="1"/>
  <c r="Z54" i="31"/>
  <c r="Y54" i="31"/>
  <c r="X54" i="31"/>
  <c r="W54" i="31"/>
  <c r="AT53" i="31"/>
  <c r="AS53" i="31"/>
  <c r="AR53" i="31"/>
  <c r="AQ53" i="31"/>
  <c r="AP53" i="31"/>
  <c r="AO53" i="31"/>
  <c r="AN53" i="31"/>
  <c r="BN53" i="31" s="1"/>
  <c r="AM53" i="31"/>
  <c r="AL53" i="31"/>
  <c r="AK53" i="31"/>
  <c r="AJ53" i="31"/>
  <c r="AI53" i="31"/>
  <c r="AH53" i="31"/>
  <c r="AG53" i="31"/>
  <c r="AF53" i="31"/>
  <c r="AE53" i="31"/>
  <c r="AD53" i="31"/>
  <c r="AC53" i="31"/>
  <c r="AB53" i="31"/>
  <c r="AA53" i="31"/>
  <c r="Z53" i="31"/>
  <c r="Y53" i="31"/>
  <c r="X53" i="31"/>
  <c r="W53" i="31"/>
  <c r="AT52" i="31"/>
  <c r="AS52" i="31"/>
  <c r="AR52" i="31"/>
  <c r="BR52" i="31" s="1"/>
  <c r="AQ52" i="31"/>
  <c r="AP52" i="31"/>
  <c r="AO52" i="31"/>
  <c r="AN52" i="31"/>
  <c r="AM52" i="31"/>
  <c r="AL52" i="31"/>
  <c r="AK52" i="31"/>
  <c r="AJ52" i="31"/>
  <c r="AI52" i="31"/>
  <c r="AH52" i="31"/>
  <c r="AG52" i="31"/>
  <c r="AF52" i="31"/>
  <c r="AE52" i="31"/>
  <c r="AD52" i="31"/>
  <c r="AC52" i="31"/>
  <c r="AB52" i="31"/>
  <c r="AA52" i="31"/>
  <c r="Z52" i="31"/>
  <c r="AZ52" i="31" s="1"/>
  <c r="Y52" i="31"/>
  <c r="X52" i="31"/>
  <c r="W52" i="31"/>
  <c r="AT51" i="31"/>
  <c r="AS51" i="31"/>
  <c r="AR51" i="31"/>
  <c r="BR51" i="31" s="1"/>
  <c r="AQ51" i="31"/>
  <c r="AP51" i="31"/>
  <c r="AO51" i="31"/>
  <c r="BO51" i="31" s="1"/>
  <c r="AN51" i="31"/>
  <c r="AM51" i="31"/>
  <c r="AL51" i="31"/>
  <c r="AK51" i="31"/>
  <c r="AJ51" i="31"/>
  <c r="AI51" i="31"/>
  <c r="BI51" i="31" s="1"/>
  <c r="AH51" i="31"/>
  <c r="AG51" i="31"/>
  <c r="AF51" i="31"/>
  <c r="AE51" i="31"/>
  <c r="AD51" i="31"/>
  <c r="AC51" i="31"/>
  <c r="BC51" i="31" s="1"/>
  <c r="AB51" i="31"/>
  <c r="AA51" i="31"/>
  <c r="Z51" i="31"/>
  <c r="Y51" i="31"/>
  <c r="X51" i="31"/>
  <c r="W51" i="31"/>
  <c r="AW51" i="31" s="1"/>
  <c r="AT50" i="31"/>
  <c r="AS50" i="31"/>
  <c r="AR50" i="31"/>
  <c r="AQ50" i="31"/>
  <c r="AP50" i="31"/>
  <c r="AO50" i="31"/>
  <c r="BO50" i="31" s="1"/>
  <c r="AN50" i="31"/>
  <c r="AM50" i="31"/>
  <c r="AL50" i="31"/>
  <c r="AK50" i="31"/>
  <c r="AJ50" i="31"/>
  <c r="AI50" i="31"/>
  <c r="BI50" i="31" s="1"/>
  <c r="AH50" i="31"/>
  <c r="AG50" i="31"/>
  <c r="BG50" i="31" s="1"/>
  <c r="AF50" i="31"/>
  <c r="AE50" i="31"/>
  <c r="AD50" i="31"/>
  <c r="AC50" i="31"/>
  <c r="BC50" i="31" s="1"/>
  <c r="AB50" i="31"/>
  <c r="AA50" i="31"/>
  <c r="Z50" i="31"/>
  <c r="Y50" i="31"/>
  <c r="X50" i="31"/>
  <c r="W50" i="31"/>
  <c r="AW50" i="31" s="1"/>
  <c r="AT49" i="31"/>
  <c r="BT49" i="31" s="1"/>
  <c r="AS49" i="31"/>
  <c r="AR49" i="31"/>
  <c r="AQ49" i="31"/>
  <c r="AP49" i="31"/>
  <c r="AO49" i="31"/>
  <c r="AN49" i="31"/>
  <c r="BN49" i="31" s="1"/>
  <c r="AM49" i="31"/>
  <c r="AL49" i="31"/>
  <c r="AK49" i="31"/>
  <c r="AJ49" i="31"/>
  <c r="AI49" i="31"/>
  <c r="AH49" i="31"/>
  <c r="BH49" i="31" s="1"/>
  <c r="AG49" i="31"/>
  <c r="AF49" i="31"/>
  <c r="AE49" i="31"/>
  <c r="AD49" i="31"/>
  <c r="AC49" i="31"/>
  <c r="AB49" i="31"/>
  <c r="BB49" i="31" s="1"/>
  <c r="AA49" i="31"/>
  <c r="Z49" i="31"/>
  <c r="AZ49" i="31" s="1"/>
  <c r="Y49" i="31"/>
  <c r="X49" i="31"/>
  <c r="W49" i="31"/>
  <c r="BK48" i="31"/>
  <c r="AT48" i="31"/>
  <c r="AS48" i="31"/>
  <c r="AR48" i="31"/>
  <c r="AQ48" i="31"/>
  <c r="AP48" i="31"/>
  <c r="AO48" i="31"/>
  <c r="AN48" i="31"/>
  <c r="AM48" i="31"/>
  <c r="AL48" i="31"/>
  <c r="AK48" i="31"/>
  <c r="AJ48" i="31"/>
  <c r="AI48" i="31"/>
  <c r="AH48" i="31"/>
  <c r="AG48" i="31"/>
  <c r="AF48" i="31"/>
  <c r="AE48" i="31"/>
  <c r="AD48" i="31"/>
  <c r="AC48" i="31"/>
  <c r="AB48" i="31"/>
  <c r="AA48" i="31"/>
  <c r="Z48" i="31"/>
  <c r="Y48" i="31"/>
  <c r="X48" i="31"/>
  <c r="W48" i="31"/>
  <c r="CY47" i="31"/>
  <c r="AT47" i="31"/>
  <c r="BT47" i="31" s="1"/>
  <c r="AS47" i="31"/>
  <c r="AR47" i="31"/>
  <c r="AQ47" i="31"/>
  <c r="AP47" i="31"/>
  <c r="AO47" i="31"/>
  <c r="BO47" i="31" s="1"/>
  <c r="AN47" i="31"/>
  <c r="BN47" i="31" s="1"/>
  <c r="AM47" i="31"/>
  <c r="AL47" i="31"/>
  <c r="AK47" i="31"/>
  <c r="AJ47" i="31"/>
  <c r="AI47" i="31"/>
  <c r="BI47" i="31" s="1"/>
  <c r="AH47" i="31"/>
  <c r="BH47" i="31" s="1"/>
  <c r="AG47" i="31"/>
  <c r="AF47" i="31"/>
  <c r="AE47" i="31"/>
  <c r="AD47" i="31"/>
  <c r="AC47" i="31"/>
  <c r="BC47" i="31" s="1"/>
  <c r="AB47" i="31"/>
  <c r="BB47" i="31" s="1"/>
  <c r="AA47" i="31"/>
  <c r="Z47" i="31"/>
  <c r="Y47" i="31"/>
  <c r="X47" i="31"/>
  <c r="W47" i="31"/>
  <c r="AW47" i="31" s="1"/>
  <c r="AT46" i="31"/>
  <c r="AS46" i="31"/>
  <c r="AR46" i="31"/>
  <c r="AQ46" i="31"/>
  <c r="AP46" i="31"/>
  <c r="AO46" i="31"/>
  <c r="BO46" i="31" s="1"/>
  <c r="AN46" i="31"/>
  <c r="AM46" i="31"/>
  <c r="AL46" i="31"/>
  <c r="BL46" i="31" s="1"/>
  <c r="AK46" i="31"/>
  <c r="AJ46" i="31"/>
  <c r="AI46" i="31"/>
  <c r="BI46" i="31" s="1"/>
  <c r="AH46" i="31"/>
  <c r="AG46" i="31"/>
  <c r="AF46" i="31"/>
  <c r="AE46" i="31"/>
  <c r="AD46" i="31"/>
  <c r="AC46" i="31"/>
  <c r="BC46" i="31" s="1"/>
  <c r="AB46" i="31"/>
  <c r="AA46" i="31"/>
  <c r="Z46" i="31"/>
  <c r="Y46" i="31"/>
  <c r="X46" i="31"/>
  <c r="W46" i="31"/>
  <c r="AW46" i="31" s="1"/>
  <c r="AT45" i="31"/>
  <c r="AS45" i="31"/>
  <c r="AR45" i="31"/>
  <c r="AQ45" i="31"/>
  <c r="AP45" i="31"/>
  <c r="AO45" i="31"/>
  <c r="BO45" i="31" s="1"/>
  <c r="AN45" i="31"/>
  <c r="AM45" i="31"/>
  <c r="AL45" i="31"/>
  <c r="AK45" i="31"/>
  <c r="AJ45" i="31"/>
  <c r="AI45" i="31"/>
  <c r="BI45" i="31" s="1"/>
  <c r="AH45" i="31"/>
  <c r="AG45" i="31"/>
  <c r="AF45" i="31"/>
  <c r="AE45" i="31"/>
  <c r="AD45" i="31"/>
  <c r="AC45" i="31"/>
  <c r="BC45" i="31" s="1"/>
  <c r="AB45" i="31"/>
  <c r="AA45" i="31"/>
  <c r="Z45" i="31"/>
  <c r="Y45" i="31"/>
  <c r="X45" i="31"/>
  <c r="W45" i="31"/>
  <c r="AW45" i="31" s="1"/>
  <c r="AT44" i="31"/>
  <c r="BT44" i="31" s="1"/>
  <c r="AS44" i="31"/>
  <c r="AR44" i="31"/>
  <c r="BR44" i="31" s="1"/>
  <c r="AQ44" i="31"/>
  <c r="AP44" i="31"/>
  <c r="AO44" i="31"/>
  <c r="BO44" i="31" s="1"/>
  <c r="AN44" i="31"/>
  <c r="BN44" i="31" s="1"/>
  <c r="AM44" i="31"/>
  <c r="AL44" i="31"/>
  <c r="BL44" i="31" s="1"/>
  <c r="AK44" i="31"/>
  <c r="AJ44" i="31"/>
  <c r="AI44" i="31"/>
  <c r="BI44" i="31" s="1"/>
  <c r="AH44" i="31"/>
  <c r="BH44" i="31" s="1"/>
  <c r="AG44" i="31"/>
  <c r="AF44" i="31"/>
  <c r="BF44" i="31" s="1"/>
  <c r="AE44" i="31"/>
  <c r="BE44" i="31" s="1"/>
  <c r="AD44" i="31"/>
  <c r="AC44" i="31"/>
  <c r="BC44" i="31" s="1"/>
  <c r="AB44" i="31"/>
  <c r="BB44" i="31" s="1"/>
  <c r="AA44" i="31"/>
  <c r="Z44" i="31"/>
  <c r="AZ44" i="31" s="1"/>
  <c r="Y44" i="31"/>
  <c r="X44" i="31"/>
  <c r="W44" i="31"/>
  <c r="AW44" i="31" s="1"/>
  <c r="AT43" i="31"/>
  <c r="BT43" i="31" s="1"/>
  <c r="AS43" i="31"/>
  <c r="AR43" i="31"/>
  <c r="BR43" i="31" s="1"/>
  <c r="AQ43" i="31"/>
  <c r="AP43" i="31"/>
  <c r="AO43" i="31"/>
  <c r="BO43" i="31" s="1"/>
  <c r="AN43" i="31"/>
  <c r="BN43" i="31" s="1"/>
  <c r="AM43" i="31"/>
  <c r="AL43" i="31"/>
  <c r="BL43" i="31" s="1"/>
  <c r="AK43" i="31"/>
  <c r="AJ43" i="31"/>
  <c r="AI43" i="31"/>
  <c r="BI43" i="31" s="1"/>
  <c r="AH43" i="31"/>
  <c r="BH43" i="31" s="1"/>
  <c r="AG43" i="31"/>
  <c r="AF43" i="31"/>
  <c r="BF43" i="31" s="1"/>
  <c r="AE43" i="31"/>
  <c r="AD43" i="31"/>
  <c r="AC43" i="31"/>
  <c r="BC43" i="31" s="1"/>
  <c r="AB43" i="31"/>
  <c r="BB43" i="31" s="1"/>
  <c r="AA43" i="31"/>
  <c r="Z43" i="31"/>
  <c r="AZ43" i="31" s="1"/>
  <c r="Y43" i="31"/>
  <c r="X43" i="31"/>
  <c r="W43" i="31"/>
  <c r="AW43" i="31" s="1"/>
  <c r="AT42" i="31"/>
  <c r="AS42" i="31"/>
  <c r="AR42" i="31"/>
  <c r="AQ42" i="31"/>
  <c r="AP42" i="31"/>
  <c r="AO42" i="31"/>
  <c r="BO42" i="31" s="1"/>
  <c r="AN42" i="31"/>
  <c r="AM42" i="31"/>
  <c r="AL42" i="31"/>
  <c r="AK42" i="31"/>
  <c r="AJ42" i="31"/>
  <c r="AI42" i="31"/>
  <c r="BI42" i="31" s="1"/>
  <c r="AH42" i="31"/>
  <c r="AG42" i="31"/>
  <c r="AF42" i="31"/>
  <c r="AE42" i="31"/>
  <c r="AD42" i="31"/>
  <c r="AC42" i="31"/>
  <c r="BC42" i="31" s="1"/>
  <c r="AB42" i="31"/>
  <c r="AA42" i="31"/>
  <c r="Z42" i="31"/>
  <c r="Y42" i="31"/>
  <c r="X42" i="31"/>
  <c r="W42" i="31"/>
  <c r="AW42" i="31" s="1"/>
  <c r="DO41" i="31"/>
  <c r="DJ41" i="31"/>
  <c r="DD41" i="31"/>
  <c r="CX41" i="31"/>
  <c r="AT41" i="31"/>
  <c r="AS41" i="31"/>
  <c r="AR41" i="31"/>
  <c r="AQ41" i="31"/>
  <c r="AP41" i="31"/>
  <c r="AO41" i="31"/>
  <c r="BO41" i="31" s="1"/>
  <c r="AN41" i="31"/>
  <c r="AM41" i="31"/>
  <c r="AL41" i="31"/>
  <c r="AK41" i="31"/>
  <c r="AJ41" i="31"/>
  <c r="AI41" i="31"/>
  <c r="BI41" i="31" s="1"/>
  <c r="AH41" i="31"/>
  <c r="AG41" i="31"/>
  <c r="AF41" i="31"/>
  <c r="AE41" i="31"/>
  <c r="AD41" i="31"/>
  <c r="AC41" i="31"/>
  <c r="BC41" i="31" s="1"/>
  <c r="AB41" i="31"/>
  <c r="AA41" i="31"/>
  <c r="Z41" i="31"/>
  <c r="Y41" i="31"/>
  <c r="X41" i="31"/>
  <c r="W41" i="31"/>
  <c r="AW41" i="31" s="1"/>
  <c r="CS40" i="31"/>
  <c r="BS40" i="31"/>
  <c r="BO40" i="31"/>
  <c r="AR40" i="31"/>
  <c r="BR40" i="31" s="1"/>
  <c r="AQ40" i="31"/>
  <c r="CQ40" i="31" s="1"/>
  <c r="AP40" i="31"/>
  <c r="BP40" i="31" s="1"/>
  <c r="AO40" i="31"/>
  <c r="CO40" i="31" s="1"/>
  <c r="AN40" i="31"/>
  <c r="AM40" i="31"/>
  <c r="BM40" i="31" s="1"/>
  <c r="AL40" i="31"/>
  <c r="CL40" i="31" s="1"/>
  <c r="AK40" i="31"/>
  <c r="BK40" i="31" s="1"/>
  <c r="AJ40" i="31"/>
  <c r="BJ40" i="31" s="1"/>
  <c r="AI40" i="31"/>
  <c r="CI40" i="31" s="1"/>
  <c r="AH40" i="31"/>
  <c r="BH40" i="31" s="1"/>
  <c r="AG40" i="31"/>
  <c r="CG40" i="31" s="1"/>
  <c r="AF40" i="31"/>
  <c r="BF40" i="31" s="1"/>
  <c r="AE40" i="31"/>
  <c r="CE40" i="31" s="1"/>
  <c r="AD40" i="31"/>
  <c r="BD40" i="31" s="1"/>
  <c r="AC40" i="31"/>
  <c r="CC40" i="31" s="1"/>
  <c r="AB40" i="31"/>
  <c r="AA40" i="31"/>
  <c r="CA40" i="31" s="1"/>
  <c r="Z40" i="31"/>
  <c r="BZ40" i="31" s="1"/>
  <c r="Y40" i="31"/>
  <c r="AY40" i="31" s="1"/>
  <c r="X40" i="31"/>
  <c r="BX40" i="31" s="1"/>
  <c r="W40" i="31"/>
  <c r="BW40" i="31" s="1"/>
  <c r="BW39" i="31"/>
  <c r="AW39" i="31"/>
  <c r="W39" i="31"/>
  <c r="AT21" i="31"/>
  <c r="AS21" i="31"/>
  <c r="DT5" i="31" s="1"/>
  <c r="AR21" i="31"/>
  <c r="DS5" i="31" s="1"/>
  <c r="AQ21" i="31"/>
  <c r="DR5" i="31" s="1"/>
  <c r="AP21" i="31"/>
  <c r="AO21" i="31"/>
  <c r="DP5" i="31" s="1"/>
  <c r="AN21" i="31"/>
  <c r="DO5" i="31" s="1"/>
  <c r="AM21" i="31"/>
  <c r="AL21" i="31"/>
  <c r="AK21" i="31"/>
  <c r="DL5" i="31" s="1"/>
  <c r="AJ21" i="31"/>
  <c r="DK5" i="31" s="1"/>
  <c r="AI21" i="31"/>
  <c r="DJ5" i="31" s="1"/>
  <c r="AH21" i="31"/>
  <c r="DI5" i="31" s="1"/>
  <c r="AG21" i="31"/>
  <c r="DH5" i="31" s="1"/>
  <c r="AF21" i="31"/>
  <c r="AE21" i="31"/>
  <c r="DF5" i="31" s="1"/>
  <c r="AD21" i="31"/>
  <c r="AC21" i="31"/>
  <c r="DD5" i="31" s="1"/>
  <c r="AB21" i="31"/>
  <c r="DC5" i="31" s="1"/>
  <c r="AA21" i="31"/>
  <c r="Z21" i="31"/>
  <c r="DA5" i="31" s="1"/>
  <c r="Y21" i="31"/>
  <c r="CZ5" i="31" s="1"/>
  <c r="X21" i="31"/>
  <c r="W21" i="31"/>
  <c r="CX5" i="31" s="1"/>
  <c r="AT20" i="31"/>
  <c r="AS20" i="31"/>
  <c r="AR20" i="31"/>
  <c r="BR20" i="31" s="1"/>
  <c r="AQ20" i="31"/>
  <c r="BQ20" i="31" s="1"/>
  <c r="AP20" i="31"/>
  <c r="BP20" i="31" s="1"/>
  <c r="AO20" i="31"/>
  <c r="AN20" i="31"/>
  <c r="AM20" i="31"/>
  <c r="AL20" i="31"/>
  <c r="BL20" i="31" s="1"/>
  <c r="AK20" i="31"/>
  <c r="BK20" i="31" s="1"/>
  <c r="AJ20" i="31"/>
  <c r="BJ20" i="31" s="1"/>
  <c r="AI20" i="31"/>
  <c r="AH20" i="31"/>
  <c r="AG20" i="31"/>
  <c r="AF20" i="31"/>
  <c r="BF20" i="31" s="1"/>
  <c r="AE20" i="31"/>
  <c r="BE20" i="31" s="1"/>
  <c r="AD20" i="31"/>
  <c r="BD20" i="31" s="1"/>
  <c r="AC20" i="31"/>
  <c r="AB20" i="31"/>
  <c r="BB20" i="31" s="1"/>
  <c r="AA20" i="31"/>
  <c r="Z20" i="31"/>
  <c r="AZ20" i="31" s="1"/>
  <c r="Y20" i="31"/>
  <c r="AY20" i="31" s="1"/>
  <c r="X20" i="31"/>
  <c r="W20" i="31"/>
  <c r="AT19" i="31"/>
  <c r="AS19" i="31"/>
  <c r="AR19" i="31"/>
  <c r="BR19" i="31" s="1"/>
  <c r="AQ19" i="31"/>
  <c r="AP19" i="31"/>
  <c r="AO19" i="31"/>
  <c r="AN19" i="31"/>
  <c r="AM19" i="31"/>
  <c r="AL19" i="31"/>
  <c r="BL19" i="31" s="1"/>
  <c r="AK19" i="31"/>
  <c r="AJ19" i="31"/>
  <c r="AI19" i="31"/>
  <c r="AH19" i="31"/>
  <c r="AG19" i="31"/>
  <c r="AF19" i="31"/>
  <c r="BF19" i="31" s="1"/>
  <c r="AE19" i="31"/>
  <c r="BE19" i="31" s="1"/>
  <c r="AD19" i="31"/>
  <c r="AC19" i="31"/>
  <c r="AB19" i="31"/>
  <c r="AA19" i="31"/>
  <c r="Z19" i="31"/>
  <c r="AZ19" i="31" s="1"/>
  <c r="Y19" i="31"/>
  <c r="X19" i="31"/>
  <c r="W19" i="31"/>
  <c r="AT18" i="31"/>
  <c r="AS18" i="31"/>
  <c r="AR18" i="31"/>
  <c r="BR18" i="31" s="1"/>
  <c r="AQ18" i="31"/>
  <c r="AP18" i="31"/>
  <c r="AO18" i="31"/>
  <c r="AN18" i="31"/>
  <c r="AM18" i="31"/>
  <c r="AL18" i="31"/>
  <c r="BL18" i="31" s="1"/>
  <c r="AK18" i="31"/>
  <c r="AJ18" i="31"/>
  <c r="AI18" i="31"/>
  <c r="AH18" i="31"/>
  <c r="AG18" i="31"/>
  <c r="AF18" i="31"/>
  <c r="BF18" i="31" s="1"/>
  <c r="AE18" i="31"/>
  <c r="AD18" i="31"/>
  <c r="AC18" i="31"/>
  <c r="AB18" i="31"/>
  <c r="AA18" i="31"/>
  <c r="Z18" i="31"/>
  <c r="AZ18" i="31" s="1"/>
  <c r="Y18" i="31"/>
  <c r="X18" i="31"/>
  <c r="W18" i="31"/>
  <c r="AT17" i="31"/>
  <c r="AS17" i="31"/>
  <c r="AR17" i="31"/>
  <c r="BR17" i="31" s="1"/>
  <c r="AQ17" i="31"/>
  <c r="AP17" i="31"/>
  <c r="BP17" i="31" s="1"/>
  <c r="AO17" i="31"/>
  <c r="AN17" i="31"/>
  <c r="AM17" i="31"/>
  <c r="AL17" i="31"/>
  <c r="BL17" i="31" s="1"/>
  <c r="AK17" i="31"/>
  <c r="AJ17" i="31"/>
  <c r="AI17" i="31"/>
  <c r="AH17" i="31"/>
  <c r="AG17" i="31"/>
  <c r="AF17" i="31"/>
  <c r="BF17" i="31" s="1"/>
  <c r="AE17" i="31"/>
  <c r="AD17" i="31"/>
  <c r="BD17" i="31" s="1"/>
  <c r="AC17" i="31"/>
  <c r="AB17" i="31"/>
  <c r="AA17" i="31"/>
  <c r="Z17" i="31"/>
  <c r="AZ17" i="31" s="1"/>
  <c r="Y17" i="31"/>
  <c r="X17" i="31"/>
  <c r="W17" i="31"/>
  <c r="AT16" i="31"/>
  <c r="AS16" i="31"/>
  <c r="AR16" i="31"/>
  <c r="BR16" i="31" s="1"/>
  <c r="AQ16" i="31"/>
  <c r="AP16" i="31"/>
  <c r="AO16" i="31"/>
  <c r="AN16" i="31"/>
  <c r="AM16" i="31"/>
  <c r="AL16" i="31"/>
  <c r="BL16" i="31" s="1"/>
  <c r="AK16" i="31"/>
  <c r="AJ16" i="31"/>
  <c r="AI16" i="31"/>
  <c r="AH16" i="31"/>
  <c r="AG16" i="31"/>
  <c r="AF16" i="31"/>
  <c r="BF16" i="31" s="1"/>
  <c r="AE16" i="31"/>
  <c r="AD16" i="31"/>
  <c r="AC16" i="31"/>
  <c r="AB16" i="31"/>
  <c r="AA16" i="31"/>
  <c r="Z16" i="31"/>
  <c r="AZ16" i="31" s="1"/>
  <c r="Y16" i="31"/>
  <c r="X16" i="31"/>
  <c r="W16" i="31"/>
  <c r="AT15" i="31"/>
  <c r="AS15" i="31"/>
  <c r="AR15" i="31"/>
  <c r="AQ15" i="31"/>
  <c r="AP15" i="31"/>
  <c r="BP15" i="31" s="1"/>
  <c r="AO15" i="31"/>
  <c r="BO15" i="31" s="1"/>
  <c r="AN15" i="31"/>
  <c r="AM15" i="31"/>
  <c r="AL15" i="31"/>
  <c r="AK15" i="31"/>
  <c r="AJ15" i="31"/>
  <c r="AI15" i="31"/>
  <c r="BI15" i="31" s="1"/>
  <c r="AH15" i="31"/>
  <c r="AG15" i="31"/>
  <c r="AF15" i="31"/>
  <c r="AE15" i="31"/>
  <c r="AD15" i="31"/>
  <c r="AC15" i="31"/>
  <c r="BC15" i="31" s="1"/>
  <c r="AB15" i="31"/>
  <c r="AA15" i="31"/>
  <c r="Z15" i="31"/>
  <c r="Y15" i="31"/>
  <c r="X15" i="31"/>
  <c r="W15" i="31"/>
  <c r="AT14" i="31"/>
  <c r="AS14" i="31"/>
  <c r="AR14" i="31"/>
  <c r="AQ14" i="31"/>
  <c r="AP14" i="31"/>
  <c r="AO14" i="31"/>
  <c r="AN14" i="31"/>
  <c r="AM14" i="31"/>
  <c r="AL14" i="31"/>
  <c r="AK14" i="31"/>
  <c r="AJ14" i="31"/>
  <c r="AI14" i="31"/>
  <c r="AH14" i="31"/>
  <c r="AG14" i="31"/>
  <c r="AF14" i="31"/>
  <c r="AE14" i="31"/>
  <c r="AD14" i="31"/>
  <c r="AC14" i="31"/>
  <c r="AB14" i="31"/>
  <c r="AA14" i="31"/>
  <c r="Z14" i="31"/>
  <c r="Y14" i="31"/>
  <c r="X14" i="31"/>
  <c r="W14" i="31"/>
  <c r="BL13" i="31"/>
  <c r="AZ13" i="31"/>
  <c r="AT13" i="31"/>
  <c r="AS13" i="31"/>
  <c r="AR13" i="31"/>
  <c r="AQ13" i="31"/>
  <c r="AP13" i="31"/>
  <c r="AO13" i="31"/>
  <c r="BO13" i="31" s="1"/>
  <c r="AN13" i="31"/>
  <c r="AM13" i="31"/>
  <c r="AL13" i="31"/>
  <c r="AK13" i="31"/>
  <c r="AJ13" i="31"/>
  <c r="AI13" i="31"/>
  <c r="BI13" i="31" s="1"/>
  <c r="AH13" i="31"/>
  <c r="AG13" i="31"/>
  <c r="AF13" i="31"/>
  <c r="AE13" i="31"/>
  <c r="AD13" i="31"/>
  <c r="BD13" i="31" s="1"/>
  <c r="AC13" i="31"/>
  <c r="BC13" i="31" s="1"/>
  <c r="AB13" i="31"/>
  <c r="AA13" i="31"/>
  <c r="Z13" i="31"/>
  <c r="Y13" i="31"/>
  <c r="X13" i="31"/>
  <c r="W13" i="31"/>
  <c r="AW13" i="31" s="1"/>
  <c r="AT12" i="31"/>
  <c r="AS12" i="31"/>
  <c r="AR12" i="31"/>
  <c r="AQ12" i="31"/>
  <c r="AP12" i="31"/>
  <c r="AO12" i="31"/>
  <c r="AN12" i="31"/>
  <c r="AM12" i="31"/>
  <c r="AL12" i="31"/>
  <c r="AK12" i="31"/>
  <c r="AJ12" i="31"/>
  <c r="BJ12" i="31" s="1"/>
  <c r="AI12" i="31"/>
  <c r="BI12" i="31" s="1"/>
  <c r="AH12" i="31"/>
  <c r="AG12" i="31"/>
  <c r="AF12" i="31"/>
  <c r="AE12" i="31"/>
  <c r="AD12" i="31"/>
  <c r="AC12" i="31"/>
  <c r="AB12" i="31"/>
  <c r="AA12" i="31"/>
  <c r="Z12" i="31"/>
  <c r="Y12" i="31"/>
  <c r="X12" i="31"/>
  <c r="W12" i="31"/>
  <c r="CY11" i="31"/>
  <c r="AT11" i="31"/>
  <c r="AS11" i="31"/>
  <c r="AR11" i="31"/>
  <c r="AQ11" i="31"/>
  <c r="AP11" i="31"/>
  <c r="AO11" i="31"/>
  <c r="BO11" i="31" s="1"/>
  <c r="AN11" i="31"/>
  <c r="AM11" i="31"/>
  <c r="AL11" i="31"/>
  <c r="AK11" i="31"/>
  <c r="AJ11" i="31"/>
  <c r="AI11" i="31"/>
  <c r="AH11" i="31"/>
  <c r="AG11" i="31"/>
  <c r="AF11" i="31"/>
  <c r="AE11" i="31"/>
  <c r="AD11" i="31"/>
  <c r="AC11" i="31"/>
  <c r="BC11" i="31" s="1"/>
  <c r="AB11" i="31"/>
  <c r="AA11" i="31"/>
  <c r="Z11" i="31"/>
  <c r="Y11" i="31"/>
  <c r="X11" i="31"/>
  <c r="W11" i="31"/>
  <c r="AT10" i="31"/>
  <c r="AS10" i="31"/>
  <c r="AR10" i="31"/>
  <c r="AQ10" i="31"/>
  <c r="AP10" i="31"/>
  <c r="AO10" i="31"/>
  <c r="BO10" i="31" s="1"/>
  <c r="AN10" i="31"/>
  <c r="AM10" i="31"/>
  <c r="AL10" i="31"/>
  <c r="AK10" i="31"/>
  <c r="AJ10" i="31"/>
  <c r="BJ10" i="31" s="1"/>
  <c r="AI10" i="31"/>
  <c r="BI10" i="31" s="1"/>
  <c r="AH10" i="31"/>
  <c r="AG10" i="31"/>
  <c r="AF10" i="31"/>
  <c r="AE10" i="31"/>
  <c r="AD10" i="31"/>
  <c r="AC10" i="31"/>
  <c r="BC10" i="31" s="1"/>
  <c r="AB10" i="31"/>
  <c r="AA10" i="31"/>
  <c r="Z10" i="31"/>
  <c r="Y10" i="31"/>
  <c r="X10" i="31"/>
  <c r="W10" i="31"/>
  <c r="AW10" i="31" s="1"/>
  <c r="AT9" i="31"/>
  <c r="AS9" i="31"/>
  <c r="AR9" i="31"/>
  <c r="BR9" i="31" s="1"/>
  <c r="AQ9" i="31"/>
  <c r="BQ9" i="31" s="1"/>
  <c r="AP9" i="31"/>
  <c r="BP9" i="31" s="1"/>
  <c r="AO9" i="31"/>
  <c r="AN9" i="31"/>
  <c r="AM9" i="31"/>
  <c r="AL9" i="31"/>
  <c r="BL9" i="31" s="1"/>
  <c r="AK9" i="31"/>
  <c r="BK9" i="31" s="1"/>
  <c r="AJ9" i="31"/>
  <c r="AI9" i="31"/>
  <c r="AH9" i="31"/>
  <c r="AG9" i="31"/>
  <c r="AF9" i="31"/>
  <c r="BF9" i="31" s="1"/>
  <c r="AE9" i="31"/>
  <c r="BE9" i="31" s="1"/>
  <c r="AD9" i="31"/>
  <c r="AC9" i="31"/>
  <c r="AB9" i="31"/>
  <c r="AA9" i="31"/>
  <c r="Z9" i="31"/>
  <c r="AZ9" i="31" s="1"/>
  <c r="Y9" i="31"/>
  <c r="X9" i="31"/>
  <c r="W9" i="31"/>
  <c r="AT8" i="31"/>
  <c r="BT8" i="31" s="1"/>
  <c r="AS8" i="31"/>
  <c r="BS8" i="31" s="1"/>
  <c r="AR8" i="31"/>
  <c r="BR8" i="31" s="1"/>
  <c r="AQ8" i="31"/>
  <c r="BQ8" i="31" s="1"/>
  <c r="AP8" i="31"/>
  <c r="AO8" i="31"/>
  <c r="AN8" i="31"/>
  <c r="AM8" i="31"/>
  <c r="BM8" i="31" s="1"/>
  <c r="AL8" i="31"/>
  <c r="BL8" i="31" s="1"/>
  <c r="AK8" i="31"/>
  <c r="BK8" i="31" s="1"/>
  <c r="AJ8" i="31"/>
  <c r="AI8" i="31"/>
  <c r="AH8" i="31"/>
  <c r="AG8" i="31"/>
  <c r="BG8" i="31" s="1"/>
  <c r="AF8" i="31"/>
  <c r="BF8" i="31" s="1"/>
  <c r="AE8" i="31"/>
  <c r="BE8" i="31" s="1"/>
  <c r="AD8" i="31"/>
  <c r="BD8" i="31" s="1"/>
  <c r="AC8" i="31"/>
  <c r="AB8" i="31"/>
  <c r="BB8" i="31" s="1"/>
  <c r="AA8" i="31"/>
  <c r="BA8" i="31" s="1"/>
  <c r="Z8" i="31"/>
  <c r="AZ8" i="31" s="1"/>
  <c r="Y8" i="31"/>
  <c r="AY8" i="31" s="1"/>
  <c r="X8" i="31"/>
  <c r="W8" i="31"/>
  <c r="AT7" i="31"/>
  <c r="AS7" i="31"/>
  <c r="BS7" i="31" s="1"/>
  <c r="AR7" i="31"/>
  <c r="BR7" i="31" s="1"/>
  <c r="AQ7" i="31"/>
  <c r="AP7" i="31"/>
  <c r="AO7" i="31"/>
  <c r="AN7" i="31"/>
  <c r="AM7" i="31"/>
  <c r="BM7" i="31" s="1"/>
  <c r="AL7" i="31"/>
  <c r="BL7" i="31" s="1"/>
  <c r="AK7" i="31"/>
  <c r="BK7" i="31" s="1"/>
  <c r="AJ7" i="31"/>
  <c r="AI7" i="31"/>
  <c r="AH7" i="31"/>
  <c r="AG7" i="31"/>
  <c r="BG7" i="31" s="1"/>
  <c r="AF7" i="31"/>
  <c r="BF7" i="31" s="1"/>
  <c r="AE7" i="31"/>
  <c r="AD7" i="31"/>
  <c r="BD7" i="31" s="1"/>
  <c r="AC7" i="31"/>
  <c r="AB7" i="31"/>
  <c r="AA7" i="31"/>
  <c r="BA7" i="31" s="1"/>
  <c r="Z7" i="31"/>
  <c r="AZ7" i="31" s="1"/>
  <c r="Y7" i="31"/>
  <c r="X7" i="31"/>
  <c r="W7" i="31"/>
  <c r="AT6" i="31"/>
  <c r="BT6" i="31" s="1"/>
  <c r="AS6" i="31"/>
  <c r="BS6" i="31" s="1"/>
  <c r="AR6" i="31"/>
  <c r="BR6" i="31" s="1"/>
  <c r="AQ6" i="31"/>
  <c r="AP6" i="31"/>
  <c r="AO6" i="31"/>
  <c r="BO6" i="31" s="1"/>
  <c r="AN6" i="31"/>
  <c r="BN6" i="31" s="1"/>
  <c r="AM6" i="31"/>
  <c r="BM6" i="31" s="1"/>
  <c r="AL6" i="31"/>
  <c r="BL6" i="31" s="1"/>
  <c r="AK6" i="31"/>
  <c r="AJ6" i="31"/>
  <c r="AI6" i="31"/>
  <c r="BI6" i="31" s="1"/>
  <c r="AH6" i="31"/>
  <c r="BH6" i="31" s="1"/>
  <c r="AG6" i="31"/>
  <c r="BG6" i="31" s="1"/>
  <c r="AF6" i="31"/>
  <c r="BF6" i="31" s="1"/>
  <c r="AE6" i="31"/>
  <c r="AD6" i="31"/>
  <c r="BD6" i="31" s="1"/>
  <c r="AC6" i="31"/>
  <c r="BC6" i="31" s="1"/>
  <c r="AB6" i="31"/>
  <c r="BB6" i="31" s="1"/>
  <c r="AA6" i="31"/>
  <c r="BA6" i="31" s="1"/>
  <c r="Z6" i="31"/>
  <c r="AZ6" i="31" s="1"/>
  <c r="Y6" i="31"/>
  <c r="X6" i="31"/>
  <c r="W6" i="31"/>
  <c r="AW6" i="31" s="1"/>
  <c r="DU5" i="31"/>
  <c r="DM5" i="31"/>
  <c r="DG5" i="31"/>
  <c r="CY5" i="31"/>
  <c r="AT5" i="31"/>
  <c r="AS5" i="31"/>
  <c r="AR5" i="31"/>
  <c r="AQ5" i="31"/>
  <c r="AP5" i="31"/>
  <c r="AO5" i="31"/>
  <c r="AN5" i="31"/>
  <c r="AM5" i="31"/>
  <c r="AL5" i="31"/>
  <c r="AK5" i="31"/>
  <c r="AJ5" i="31"/>
  <c r="AI5" i="31"/>
  <c r="BI5" i="31" s="1"/>
  <c r="AH5" i="31"/>
  <c r="AG5" i="31"/>
  <c r="AF5" i="31"/>
  <c r="AE5" i="31"/>
  <c r="AD5" i="31"/>
  <c r="AC5" i="31"/>
  <c r="AB5" i="31"/>
  <c r="AA5" i="31"/>
  <c r="Z5" i="31"/>
  <c r="Y5" i="31"/>
  <c r="X5" i="31"/>
  <c r="W5" i="31"/>
  <c r="CS4" i="31"/>
  <c r="CQ4" i="31"/>
  <c r="CD4" i="31"/>
  <c r="BS4" i="31"/>
  <c r="AR4" i="31"/>
  <c r="CR4" i="31" s="1"/>
  <c r="AQ4" i="31"/>
  <c r="BQ4" i="31" s="1"/>
  <c r="AP4" i="31"/>
  <c r="CP4" i="31" s="1"/>
  <c r="AO4" i="31"/>
  <c r="CO4" i="31" s="1"/>
  <c r="AN4" i="31"/>
  <c r="AM4" i="31"/>
  <c r="CM4" i="31" s="1"/>
  <c r="AL4" i="31"/>
  <c r="CL4" i="31" s="1"/>
  <c r="AK4" i="31"/>
  <c r="BK4" i="31" s="1"/>
  <c r="AJ4" i="31"/>
  <c r="BJ4" i="31" s="1"/>
  <c r="AI4" i="31"/>
  <c r="BI4" i="31" s="1"/>
  <c r="AH4" i="31"/>
  <c r="BH4" i="31" s="1"/>
  <c r="AG4" i="31"/>
  <c r="AF4" i="31"/>
  <c r="CF4" i="31" s="1"/>
  <c r="AE4" i="31"/>
  <c r="AD4" i="31"/>
  <c r="BD4" i="31" s="1"/>
  <c r="AC4" i="31"/>
  <c r="BC4" i="31" s="1"/>
  <c r="AB4" i="31"/>
  <c r="CB4" i="31" s="1"/>
  <c r="AA4" i="31"/>
  <c r="BA4" i="31" s="1"/>
  <c r="Z4" i="31"/>
  <c r="Y4" i="31"/>
  <c r="X4" i="31"/>
  <c r="BX4" i="31" s="1"/>
  <c r="W4" i="31"/>
  <c r="AW4" i="31" s="1"/>
  <c r="BW3" i="31"/>
  <c r="AW3" i="31"/>
  <c r="W3" i="31"/>
  <c r="AT19" i="30"/>
  <c r="AS19" i="30"/>
  <c r="DT3" i="30" s="1"/>
  <c r="AR19" i="30"/>
  <c r="AQ19" i="30"/>
  <c r="DR3" i="30" s="1"/>
  <c r="AP19" i="30"/>
  <c r="DQ3" i="30" s="1"/>
  <c r="AO19" i="30"/>
  <c r="DP3" i="30" s="1"/>
  <c r="AN19" i="30"/>
  <c r="AM19" i="30"/>
  <c r="DN3" i="30" s="1"/>
  <c r="AL19" i="30"/>
  <c r="DM3" i="30" s="1"/>
  <c r="AK19" i="30"/>
  <c r="DL3" i="30" s="1"/>
  <c r="AJ19" i="30"/>
  <c r="DK3" i="30" s="1"/>
  <c r="AI19" i="30"/>
  <c r="DJ3" i="30" s="1"/>
  <c r="AH19" i="30"/>
  <c r="AG19" i="30"/>
  <c r="DH3" i="30" s="1"/>
  <c r="AF19" i="30"/>
  <c r="AE19" i="30"/>
  <c r="AD19" i="30"/>
  <c r="DE3" i="30" s="1"/>
  <c r="AC19" i="30"/>
  <c r="DD3" i="30" s="1"/>
  <c r="AB19" i="30"/>
  <c r="AA19" i="30"/>
  <c r="Z19" i="30"/>
  <c r="Y19" i="30"/>
  <c r="CZ3" i="30" s="1"/>
  <c r="X19" i="30"/>
  <c r="CY3" i="30" s="1"/>
  <c r="W19" i="30"/>
  <c r="CX3" i="30" s="1"/>
  <c r="AT18" i="30"/>
  <c r="AS18" i="30"/>
  <c r="AR18" i="30"/>
  <c r="AQ18" i="30"/>
  <c r="BQ18" i="30" s="1"/>
  <c r="AP18" i="30"/>
  <c r="BP18" i="30" s="1"/>
  <c r="AO18" i="30"/>
  <c r="AN18" i="30"/>
  <c r="AM18" i="30"/>
  <c r="BM18" i="30" s="1"/>
  <c r="AL18" i="30"/>
  <c r="AK18" i="30"/>
  <c r="AJ18" i="30"/>
  <c r="BJ18" i="30" s="1"/>
  <c r="AI18" i="30"/>
  <c r="AH18" i="30"/>
  <c r="AG18" i="30"/>
  <c r="AF18" i="30"/>
  <c r="AE18" i="30"/>
  <c r="AD18" i="30"/>
  <c r="BD18" i="30" s="1"/>
  <c r="AC18" i="30"/>
  <c r="AB18" i="30"/>
  <c r="BB18" i="30" s="1"/>
  <c r="AA18" i="30"/>
  <c r="Z18" i="30"/>
  <c r="Y18" i="30"/>
  <c r="X18" i="30"/>
  <c r="AX18" i="30" s="1"/>
  <c r="W18" i="30"/>
  <c r="AT17" i="30"/>
  <c r="AS17" i="30"/>
  <c r="AR17" i="30"/>
  <c r="AQ17" i="30"/>
  <c r="BQ17" i="30" s="1"/>
  <c r="AP17" i="30"/>
  <c r="AO17" i="30"/>
  <c r="BO17" i="30" s="1"/>
  <c r="AN17" i="30"/>
  <c r="AM17" i="30"/>
  <c r="AL17" i="30"/>
  <c r="AK17" i="30"/>
  <c r="BK17" i="30" s="1"/>
  <c r="AJ17" i="30"/>
  <c r="AI17" i="30"/>
  <c r="BI17" i="30" s="1"/>
  <c r="AH17" i="30"/>
  <c r="AG17" i="30"/>
  <c r="AF17" i="30"/>
  <c r="AE17" i="30"/>
  <c r="BE17" i="30" s="1"/>
  <c r="AD17" i="30"/>
  <c r="AC17" i="30"/>
  <c r="BC17" i="30" s="1"/>
  <c r="AB17" i="30"/>
  <c r="AA17" i="30"/>
  <c r="Z17" i="30"/>
  <c r="Y17" i="30"/>
  <c r="AY17" i="30" s="1"/>
  <c r="X17" i="30"/>
  <c r="W17" i="30"/>
  <c r="AW17" i="30" s="1"/>
  <c r="AT16" i="30"/>
  <c r="BT16" i="30" s="1"/>
  <c r="AS16" i="30"/>
  <c r="AR16" i="30"/>
  <c r="AQ16" i="30"/>
  <c r="AP16" i="30"/>
  <c r="BP16" i="30" s="1"/>
  <c r="AO16" i="30"/>
  <c r="BO16" i="30" s="1"/>
  <c r="AN16" i="30"/>
  <c r="BN16" i="30" s="1"/>
  <c r="AM16" i="30"/>
  <c r="AL16" i="30"/>
  <c r="AK16" i="30"/>
  <c r="AJ16" i="30"/>
  <c r="BJ16" i="30" s="1"/>
  <c r="AI16" i="30"/>
  <c r="BI16" i="30" s="1"/>
  <c r="AH16" i="30"/>
  <c r="BH16" i="30" s="1"/>
  <c r="AG16" i="30"/>
  <c r="AF16" i="30"/>
  <c r="AE16" i="30"/>
  <c r="AD16" i="30"/>
  <c r="BD16" i="30" s="1"/>
  <c r="AC16" i="30"/>
  <c r="BC16" i="30" s="1"/>
  <c r="AB16" i="30"/>
  <c r="BB16" i="30" s="1"/>
  <c r="AA16" i="30"/>
  <c r="Z16" i="30"/>
  <c r="Y16" i="30"/>
  <c r="X16" i="30"/>
  <c r="AX16" i="30" s="1"/>
  <c r="W16" i="30"/>
  <c r="AW16" i="30" s="1"/>
  <c r="AT15" i="30"/>
  <c r="BT15" i="30" s="1"/>
  <c r="AS15" i="30"/>
  <c r="AR15" i="30"/>
  <c r="AQ15" i="30"/>
  <c r="BQ15" i="30" s="1"/>
  <c r="AP15" i="30"/>
  <c r="BP15" i="30" s="1"/>
  <c r="AO15" i="30"/>
  <c r="AN15" i="30"/>
  <c r="AM15" i="30"/>
  <c r="AL15" i="30"/>
  <c r="AK15" i="30"/>
  <c r="AJ15" i="30"/>
  <c r="BJ15" i="30" s="1"/>
  <c r="AI15" i="30"/>
  <c r="AH15" i="30"/>
  <c r="BH15" i="30" s="1"/>
  <c r="AG15" i="30"/>
  <c r="AF15" i="30"/>
  <c r="AE15" i="30"/>
  <c r="AD15" i="30"/>
  <c r="BD15" i="30" s="1"/>
  <c r="AC15" i="30"/>
  <c r="AB15" i="30"/>
  <c r="BB15" i="30" s="1"/>
  <c r="AA15" i="30"/>
  <c r="Z15" i="30"/>
  <c r="Y15" i="30"/>
  <c r="AY15" i="30" s="1"/>
  <c r="X15" i="30"/>
  <c r="AX15" i="30" s="1"/>
  <c r="W15" i="30"/>
  <c r="AT14" i="30"/>
  <c r="BT14" i="30" s="1"/>
  <c r="AS14" i="30"/>
  <c r="AR14" i="30"/>
  <c r="AQ14" i="30"/>
  <c r="AP14" i="30"/>
  <c r="BP14" i="30" s="1"/>
  <c r="AO14" i="30"/>
  <c r="AN14" i="30"/>
  <c r="BN14" i="30" s="1"/>
  <c r="AM14" i="30"/>
  <c r="AL14" i="30"/>
  <c r="AK14" i="30"/>
  <c r="AJ14" i="30"/>
  <c r="BJ14" i="30" s="1"/>
  <c r="AI14" i="30"/>
  <c r="AH14" i="30"/>
  <c r="BH14" i="30" s="1"/>
  <c r="AG14" i="30"/>
  <c r="AF14" i="30"/>
  <c r="AE14" i="30"/>
  <c r="AD14" i="30"/>
  <c r="BD14" i="30" s="1"/>
  <c r="AC14" i="30"/>
  <c r="AB14" i="30"/>
  <c r="BB14" i="30" s="1"/>
  <c r="AA14" i="30"/>
  <c r="Z14" i="30"/>
  <c r="Y14" i="30"/>
  <c r="X14" i="30"/>
  <c r="AX14" i="30" s="1"/>
  <c r="W14" i="30"/>
  <c r="AT13" i="30"/>
  <c r="AS13" i="30"/>
  <c r="BS13" i="30" s="1"/>
  <c r="AR13" i="30"/>
  <c r="AQ13" i="30"/>
  <c r="BQ13" i="30" s="1"/>
  <c r="AP13" i="30"/>
  <c r="BP13" i="30" s="1"/>
  <c r="AO13" i="30"/>
  <c r="AN13" i="30"/>
  <c r="AM13" i="30"/>
  <c r="AL13" i="30"/>
  <c r="AK13" i="30"/>
  <c r="BK13" i="30" s="1"/>
  <c r="AJ13" i="30"/>
  <c r="BJ13" i="30" s="1"/>
  <c r="AI13" i="30"/>
  <c r="AH13" i="30"/>
  <c r="AG13" i="30"/>
  <c r="AF13" i="30"/>
  <c r="AE13" i="30"/>
  <c r="BE13" i="30" s="1"/>
  <c r="AD13" i="30"/>
  <c r="BD13" i="30" s="1"/>
  <c r="AC13" i="30"/>
  <c r="AB13" i="30"/>
  <c r="BB13" i="30" s="1"/>
  <c r="AA13" i="30"/>
  <c r="BA13" i="30" s="1"/>
  <c r="Z13" i="30"/>
  <c r="Y13" i="30"/>
  <c r="AY13" i="30" s="1"/>
  <c r="X13" i="30"/>
  <c r="AX13" i="30" s="1"/>
  <c r="W13" i="30"/>
  <c r="AT12" i="30"/>
  <c r="BT12" i="30" s="1"/>
  <c r="AS12" i="30"/>
  <c r="AR12" i="30"/>
  <c r="AQ12" i="30"/>
  <c r="BQ12" i="30" s="1"/>
  <c r="AP12" i="30"/>
  <c r="BP12" i="30" s="1"/>
  <c r="AO12" i="30"/>
  <c r="AN12" i="30"/>
  <c r="BN12" i="30" s="1"/>
  <c r="AM12" i="30"/>
  <c r="AL12" i="30"/>
  <c r="AK12" i="30"/>
  <c r="AJ12" i="30"/>
  <c r="BJ12" i="30" s="1"/>
  <c r="AI12" i="30"/>
  <c r="AH12" i="30"/>
  <c r="BH12" i="30" s="1"/>
  <c r="AG12" i="30"/>
  <c r="AF12" i="30"/>
  <c r="AE12" i="30"/>
  <c r="AD12" i="30"/>
  <c r="BD12" i="30" s="1"/>
  <c r="AC12" i="30"/>
  <c r="AB12" i="30"/>
  <c r="BB12" i="30" s="1"/>
  <c r="AA12" i="30"/>
  <c r="Z12" i="30"/>
  <c r="Y12" i="30"/>
  <c r="AY12" i="30" s="1"/>
  <c r="X12" i="30"/>
  <c r="AX12" i="30" s="1"/>
  <c r="W12" i="30"/>
  <c r="AT11" i="30"/>
  <c r="AS11" i="30"/>
  <c r="AR11" i="30"/>
  <c r="AQ11" i="30"/>
  <c r="BQ11" i="30" s="1"/>
  <c r="AP11" i="30"/>
  <c r="AO11" i="30"/>
  <c r="AN11" i="30"/>
  <c r="AM11" i="30"/>
  <c r="AL11" i="30"/>
  <c r="AK11" i="30"/>
  <c r="BK11" i="30" s="1"/>
  <c r="AJ11" i="30"/>
  <c r="AI11" i="30"/>
  <c r="AH11" i="30"/>
  <c r="AG11" i="30"/>
  <c r="AF11" i="30"/>
  <c r="AE11" i="30"/>
  <c r="BE11" i="30" s="1"/>
  <c r="AD11" i="30"/>
  <c r="BD11" i="30" s="1"/>
  <c r="AC11" i="30"/>
  <c r="AB11" i="30"/>
  <c r="AA11" i="30"/>
  <c r="Z11" i="30"/>
  <c r="Y11" i="30"/>
  <c r="AY11" i="30" s="1"/>
  <c r="X11" i="30"/>
  <c r="W11" i="30"/>
  <c r="AT10" i="30"/>
  <c r="BT10" i="30" s="1"/>
  <c r="AS10" i="30"/>
  <c r="AR10" i="30"/>
  <c r="AQ10" i="30"/>
  <c r="AP10" i="30"/>
  <c r="AO10" i="30"/>
  <c r="AN10" i="30"/>
  <c r="BN10" i="30" s="1"/>
  <c r="AM10" i="30"/>
  <c r="AL10" i="30"/>
  <c r="AK10" i="30"/>
  <c r="AJ10" i="30"/>
  <c r="AI10" i="30"/>
  <c r="AH10" i="30"/>
  <c r="BH10" i="30" s="1"/>
  <c r="AG10" i="30"/>
  <c r="AF10" i="30"/>
  <c r="AE10" i="30"/>
  <c r="AD10" i="30"/>
  <c r="AC10" i="30"/>
  <c r="AB10" i="30"/>
  <c r="BB10" i="30" s="1"/>
  <c r="AA10" i="30"/>
  <c r="Z10" i="30"/>
  <c r="Y10" i="30"/>
  <c r="X10" i="30"/>
  <c r="W10" i="30"/>
  <c r="AT9" i="30"/>
  <c r="BT9" i="30" s="1"/>
  <c r="AS9" i="30"/>
  <c r="AR9" i="30"/>
  <c r="AQ9" i="30"/>
  <c r="AP9" i="30"/>
  <c r="AO9" i="30"/>
  <c r="AN9" i="30"/>
  <c r="BN9" i="30" s="1"/>
  <c r="AM9" i="30"/>
  <c r="AL9" i="30"/>
  <c r="AK9" i="30"/>
  <c r="AJ9" i="30"/>
  <c r="AI9" i="30"/>
  <c r="AH9" i="30"/>
  <c r="BH9" i="30" s="1"/>
  <c r="AG9" i="30"/>
  <c r="AF9" i="30"/>
  <c r="AE9" i="30"/>
  <c r="AD9" i="30"/>
  <c r="AC9" i="30"/>
  <c r="AB9" i="30"/>
  <c r="BB9" i="30" s="1"/>
  <c r="AA9" i="30"/>
  <c r="Z9" i="30"/>
  <c r="Y9" i="30"/>
  <c r="X9" i="30"/>
  <c r="W9" i="30"/>
  <c r="CY8" i="30"/>
  <c r="AT8" i="30"/>
  <c r="AS8" i="30"/>
  <c r="AR8" i="30"/>
  <c r="BR8" i="30" s="1"/>
  <c r="AQ8" i="30"/>
  <c r="AP8" i="30"/>
  <c r="AO8" i="30"/>
  <c r="AN8" i="30"/>
  <c r="AM8" i="30"/>
  <c r="AL8" i="30"/>
  <c r="AK8" i="30"/>
  <c r="AJ8" i="30"/>
  <c r="AI8" i="30"/>
  <c r="AH8" i="30"/>
  <c r="AG8" i="30"/>
  <c r="AF8" i="30"/>
  <c r="BF8" i="30" s="1"/>
  <c r="AE8" i="30"/>
  <c r="AD8" i="30"/>
  <c r="AC8" i="30"/>
  <c r="AB8" i="30"/>
  <c r="AA8" i="30"/>
  <c r="Z8" i="30"/>
  <c r="Y8" i="30"/>
  <c r="X8" i="30"/>
  <c r="W8" i="30"/>
  <c r="AT7" i="30"/>
  <c r="BT7" i="30" s="1"/>
  <c r="AS7" i="30"/>
  <c r="AR7" i="30"/>
  <c r="BR7" i="30" s="1"/>
  <c r="AQ7" i="30"/>
  <c r="AP7" i="30"/>
  <c r="AO7" i="30"/>
  <c r="AN7" i="30"/>
  <c r="BN7" i="30" s="1"/>
  <c r="AM7" i="30"/>
  <c r="AL7" i="30"/>
  <c r="AK7" i="30"/>
  <c r="AJ7" i="30"/>
  <c r="AI7" i="30"/>
  <c r="AH7" i="30"/>
  <c r="BH7" i="30" s="1"/>
  <c r="AG7" i="30"/>
  <c r="AF7" i="30"/>
  <c r="BF7" i="30" s="1"/>
  <c r="AE7" i="30"/>
  <c r="AD7" i="30"/>
  <c r="AC7" i="30"/>
  <c r="AB7" i="30"/>
  <c r="BB7" i="30" s="1"/>
  <c r="AA7" i="30"/>
  <c r="Z7" i="30"/>
  <c r="Y7" i="30"/>
  <c r="X7" i="30"/>
  <c r="W7" i="30"/>
  <c r="AT6" i="30"/>
  <c r="BT6" i="30" s="1"/>
  <c r="AS6" i="30"/>
  <c r="AR6" i="30"/>
  <c r="AQ6" i="30"/>
  <c r="AP6" i="30"/>
  <c r="AO6" i="30"/>
  <c r="AN6" i="30"/>
  <c r="BN6" i="30" s="1"/>
  <c r="AM6" i="30"/>
  <c r="AL6" i="30"/>
  <c r="AK6" i="30"/>
  <c r="AJ6" i="30"/>
  <c r="AI6" i="30"/>
  <c r="AH6" i="30"/>
  <c r="BH6" i="30" s="1"/>
  <c r="AG6" i="30"/>
  <c r="AF6" i="30"/>
  <c r="AE6" i="30"/>
  <c r="AD6" i="30"/>
  <c r="AC6" i="30"/>
  <c r="AB6" i="30"/>
  <c r="BB6" i="30" s="1"/>
  <c r="AA6" i="30"/>
  <c r="Z6" i="30"/>
  <c r="Y6" i="30"/>
  <c r="X6" i="30"/>
  <c r="W6" i="30"/>
  <c r="AT5" i="30"/>
  <c r="BT5" i="30" s="1"/>
  <c r="AS5" i="30"/>
  <c r="AR5" i="30"/>
  <c r="AQ5" i="30"/>
  <c r="AP5" i="30"/>
  <c r="AO5" i="30"/>
  <c r="AN5" i="30"/>
  <c r="BN5" i="30" s="1"/>
  <c r="AM5" i="30"/>
  <c r="AL5" i="30"/>
  <c r="AK5" i="30"/>
  <c r="AJ5" i="30"/>
  <c r="AI5" i="30"/>
  <c r="AH5" i="30"/>
  <c r="BH5" i="30" s="1"/>
  <c r="AG5" i="30"/>
  <c r="AF5" i="30"/>
  <c r="AE5" i="30"/>
  <c r="AD5" i="30"/>
  <c r="AC5" i="30"/>
  <c r="AB5" i="30"/>
  <c r="BB5" i="30" s="1"/>
  <c r="AA5" i="30"/>
  <c r="Z5" i="30"/>
  <c r="Y5" i="30"/>
  <c r="X5" i="30"/>
  <c r="W5" i="30"/>
  <c r="AT4" i="30"/>
  <c r="BT4" i="30" s="1"/>
  <c r="AS4" i="30"/>
  <c r="AR4" i="30"/>
  <c r="AQ4" i="30"/>
  <c r="AP4" i="30"/>
  <c r="AO4" i="30"/>
  <c r="AN4" i="30"/>
  <c r="BN4" i="30" s="1"/>
  <c r="CN6" i="30" s="1"/>
  <c r="AM4" i="30"/>
  <c r="AL4" i="30"/>
  <c r="AK4" i="30"/>
  <c r="AJ4" i="30"/>
  <c r="AI4" i="30"/>
  <c r="AH4" i="30"/>
  <c r="BH4" i="30" s="1"/>
  <c r="AG4" i="30"/>
  <c r="AF4" i="30"/>
  <c r="AE4" i="30"/>
  <c r="AD4" i="30"/>
  <c r="AC4" i="30"/>
  <c r="AB4" i="30"/>
  <c r="BB4" i="30" s="1"/>
  <c r="AA4" i="30"/>
  <c r="Z4" i="30"/>
  <c r="Y4" i="30"/>
  <c r="X4" i="30"/>
  <c r="W4" i="30"/>
  <c r="DU3" i="30"/>
  <c r="DO3" i="30"/>
  <c r="DI3" i="30"/>
  <c r="DC3" i="30"/>
  <c r="AT3" i="30"/>
  <c r="BT3" i="30" s="1"/>
  <c r="AS3" i="30"/>
  <c r="AR3" i="30"/>
  <c r="AQ3" i="30"/>
  <c r="AP3" i="30"/>
  <c r="AO3" i="30"/>
  <c r="AN3" i="30"/>
  <c r="BN3" i="30" s="1"/>
  <c r="AM3" i="30"/>
  <c r="AL3" i="30"/>
  <c r="AK3" i="30"/>
  <c r="AJ3" i="30"/>
  <c r="AI3" i="30"/>
  <c r="AH3" i="30"/>
  <c r="BH3" i="30" s="1"/>
  <c r="AG3" i="30"/>
  <c r="AF3" i="30"/>
  <c r="AE3" i="30"/>
  <c r="AD3" i="30"/>
  <c r="AC3" i="30"/>
  <c r="AB3" i="30"/>
  <c r="BB3" i="30" s="1"/>
  <c r="AA3" i="30"/>
  <c r="Z3" i="30"/>
  <c r="Y3" i="30"/>
  <c r="X3" i="30"/>
  <c r="W3" i="30"/>
  <c r="CS2" i="30"/>
  <c r="BS2" i="30"/>
  <c r="AR2" i="30"/>
  <c r="BR2" i="30" s="1"/>
  <c r="AQ2" i="30"/>
  <c r="BQ2" i="30" s="1"/>
  <c r="AP2" i="30"/>
  <c r="BP2" i="30" s="1"/>
  <c r="AO2" i="30"/>
  <c r="BO2" i="30" s="1"/>
  <c r="AN2" i="30"/>
  <c r="CN2" i="30" s="1"/>
  <c r="AM2" i="30"/>
  <c r="AL2" i="30"/>
  <c r="BL2" i="30" s="1"/>
  <c r="AK2" i="30"/>
  <c r="BK2" i="30" s="1"/>
  <c r="AJ2" i="30"/>
  <c r="BJ2" i="30" s="1"/>
  <c r="AI2" i="30"/>
  <c r="CI2" i="30" s="1"/>
  <c r="AH2" i="30"/>
  <c r="CH2" i="30" s="1"/>
  <c r="AG2" i="30"/>
  <c r="AF2" i="30"/>
  <c r="BF2" i="30" s="1"/>
  <c r="AE2" i="30"/>
  <c r="BE2" i="30" s="1"/>
  <c r="AD2" i="30"/>
  <c r="BD2" i="30" s="1"/>
  <c r="AC2" i="30"/>
  <c r="BC2" i="30" s="1"/>
  <c r="AB2" i="30"/>
  <c r="BB2" i="30" s="1"/>
  <c r="AA2" i="30"/>
  <c r="Z2" i="30"/>
  <c r="AZ2" i="30" s="1"/>
  <c r="Y2" i="30"/>
  <c r="AY2" i="30" s="1"/>
  <c r="X2" i="30"/>
  <c r="AX2" i="30" s="1"/>
  <c r="W2" i="30"/>
  <c r="BW2" i="30" s="1"/>
  <c r="BV1" i="30"/>
  <c r="AV1" i="30"/>
  <c r="V1" i="30"/>
  <c r="AT21" i="29"/>
  <c r="AS21" i="29"/>
  <c r="AR21" i="29"/>
  <c r="AQ21" i="29"/>
  <c r="AP21" i="29"/>
  <c r="AO21" i="29"/>
  <c r="DP5" i="29" s="1"/>
  <c r="AN21" i="29"/>
  <c r="DO5" i="29" s="1"/>
  <c r="AM21" i="29"/>
  <c r="AL21" i="29"/>
  <c r="DM5" i="29" s="1"/>
  <c r="AK21" i="29"/>
  <c r="DL5" i="29" s="1"/>
  <c r="AJ21" i="29"/>
  <c r="DK5" i="29" s="1"/>
  <c r="AI21" i="29"/>
  <c r="DJ5" i="29" s="1"/>
  <c r="AH21" i="29"/>
  <c r="DI5" i="29" s="1"/>
  <c r="AG21" i="29"/>
  <c r="DH5" i="29" s="1"/>
  <c r="AF21" i="29"/>
  <c r="AE21" i="29"/>
  <c r="DF5" i="29" s="1"/>
  <c r="AD21" i="29"/>
  <c r="BD5" i="29" s="1"/>
  <c r="AC21" i="29"/>
  <c r="DD5" i="29" s="1"/>
  <c r="AB21" i="29"/>
  <c r="AA21" i="29"/>
  <c r="DB5" i="29" s="1"/>
  <c r="Z21" i="29"/>
  <c r="Y21" i="29"/>
  <c r="CZ5" i="29" s="1"/>
  <c r="X21" i="29"/>
  <c r="CY5" i="29" s="1"/>
  <c r="W21" i="29"/>
  <c r="CX5" i="29" s="1"/>
  <c r="AT20" i="29"/>
  <c r="AS20" i="29"/>
  <c r="AR20" i="29"/>
  <c r="AQ20" i="29"/>
  <c r="AP20" i="29"/>
  <c r="BP20" i="29" s="1"/>
  <c r="AO20" i="29"/>
  <c r="AN20" i="29"/>
  <c r="AM20" i="29"/>
  <c r="AL20" i="29"/>
  <c r="AK20" i="29"/>
  <c r="AJ20" i="29"/>
  <c r="BJ20" i="29" s="1"/>
  <c r="AI20" i="29"/>
  <c r="AH20" i="29"/>
  <c r="BH20" i="29" s="1"/>
  <c r="AG20" i="29"/>
  <c r="AF20" i="29"/>
  <c r="AE20" i="29"/>
  <c r="AD20" i="29"/>
  <c r="BD20" i="29" s="1"/>
  <c r="AC20" i="29"/>
  <c r="AB20" i="29"/>
  <c r="AA20" i="29"/>
  <c r="Z20" i="29"/>
  <c r="Y20" i="29"/>
  <c r="X20" i="29"/>
  <c r="AX20" i="29" s="1"/>
  <c r="W20" i="29"/>
  <c r="AT19" i="29"/>
  <c r="AS19" i="29"/>
  <c r="AR19" i="29"/>
  <c r="AQ19" i="29"/>
  <c r="AP19" i="29"/>
  <c r="AO19" i="29"/>
  <c r="AN19" i="29"/>
  <c r="AM19" i="29"/>
  <c r="AL19" i="29"/>
  <c r="AK19" i="29"/>
  <c r="AJ19" i="29"/>
  <c r="AI19" i="29"/>
  <c r="AH19" i="29"/>
  <c r="AG19" i="29"/>
  <c r="AF19" i="29"/>
  <c r="AE19" i="29"/>
  <c r="AD19" i="29"/>
  <c r="AC19" i="29"/>
  <c r="AB19" i="29"/>
  <c r="AA19" i="29"/>
  <c r="Z19" i="29"/>
  <c r="Y19" i="29"/>
  <c r="X19" i="29"/>
  <c r="AX19" i="29" s="1"/>
  <c r="W19" i="29"/>
  <c r="AT18" i="29"/>
  <c r="BT18" i="29" s="1"/>
  <c r="AS18" i="29"/>
  <c r="BS18" i="29" s="1"/>
  <c r="AR18" i="29"/>
  <c r="BR18" i="29" s="1"/>
  <c r="AQ18" i="29"/>
  <c r="AP18" i="29"/>
  <c r="AO18" i="29"/>
  <c r="AN18" i="29"/>
  <c r="BN18" i="29" s="1"/>
  <c r="AM18" i="29"/>
  <c r="BM18" i="29" s="1"/>
  <c r="AL18" i="29"/>
  <c r="BL18" i="29" s="1"/>
  <c r="AK18" i="29"/>
  <c r="AJ18" i="29"/>
  <c r="AI18" i="29"/>
  <c r="AH18" i="29"/>
  <c r="BH18" i="29" s="1"/>
  <c r="AG18" i="29"/>
  <c r="BG18" i="29" s="1"/>
  <c r="AF18" i="29"/>
  <c r="BF18" i="29" s="1"/>
  <c r="AE18" i="29"/>
  <c r="AD18" i="29"/>
  <c r="AC18" i="29"/>
  <c r="AB18" i="29"/>
  <c r="BB18" i="29" s="1"/>
  <c r="AA18" i="29"/>
  <c r="BA18" i="29" s="1"/>
  <c r="Z18" i="29"/>
  <c r="AZ18" i="29" s="1"/>
  <c r="Y18" i="29"/>
  <c r="X18" i="29"/>
  <c r="W18" i="29"/>
  <c r="AT17" i="29"/>
  <c r="AS17" i="29"/>
  <c r="AR17" i="29"/>
  <c r="AQ17" i="29"/>
  <c r="AP17" i="29"/>
  <c r="AO17" i="29"/>
  <c r="AN17" i="29"/>
  <c r="AM17" i="29"/>
  <c r="AL17" i="29"/>
  <c r="AK17" i="29"/>
  <c r="AJ17" i="29"/>
  <c r="AI17" i="29"/>
  <c r="AH17" i="29"/>
  <c r="BH17" i="29" s="1"/>
  <c r="AG17" i="29"/>
  <c r="AF17" i="29"/>
  <c r="AE17" i="29"/>
  <c r="AD17" i="29"/>
  <c r="AC17" i="29"/>
  <c r="AB17" i="29"/>
  <c r="AA17" i="29"/>
  <c r="Z17" i="29"/>
  <c r="Y17" i="29"/>
  <c r="X17" i="29"/>
  <c r="W17" i="29"/>
  <c r="AT16" i="29"/>
  <c r="BT16" i="29" s="1"/>
  <c r="AS16" i="29"/>
  <c r="AR16" i="29"/>
  <c r="AQ16" i="29"/>
  <c r="AP16" i="29"/>
  <c r="AO16" i="29"/>
  <c r="AN16" i="29"/>
  <c r="BN16" i="29" s="1"/>
  <c r="AM16" i="29"/>
  <c r="AL16" i="29"/>
  <c r="AK16" i="29"/>
  <c r="AJ16" i="29"/>
  <c r="AI16" i="29"/>
  <c r="AH16" i="29"/>
  <c r="BH16" i="29" s="1"/>
  <c r="AG16" i="29"/>
  <c r="AF16" i="29"/>
  <c r="AE16" i="29"/>
  <c r="AD16" i="29"/>
  <c r="AC16" i="29"/>
  <c r="AB16" i="29"/>
  <c r="BB16" i="29" s="1"/>
  <c r="AA16" i="29"/>
  <c r="Z16" i="29"/>
  <c r="Y16" i="29"/>
  <c r="X16" i="29"/>
  <c r="W16" i="29"/>
  <c r="AT15" i="29"/>
  <c r="BT15" i="29" s="1"/>
  <c r="AS15" i="29"/>
  <c r="AR15" i="29"/>
  <c r="AQ15" i="29"/>
  <c r="AP15" i="29"/>
  <c r="AO15" i="29"/>
  <c r="AN15" i="29"/>
  <c r="BN15" i="29" s="1"/>
  <c r="AM15" i="29"/>
  <c r="AL15" i="29"/>
  <c r="AK15" i="29"/>
  <c r="AJ15" i="29"/>
  <c r="AI15" i="29"/>
  <c r="AH15" i="29"/>
  <c r="BH15" i="29" s="1"/>
  <c r="AG15" i="29"/>
  <c r="AF15" i="29"/>
  <c r="AE15" i="29"/>
  <c r="AD15" i="29"/>
  <c r="AC15" i="29"/>
  <c r="AB15" i="29"/>
  <c r="BB15" i="29" s="1"/>
  <c r="AA15" i="29"/>
  <c r="Z15" i="29"/>
  <c r="Y15" i="29"/>
  <c r="X15" i="29"/>
  <c r="W15" i="29"/>
  <c r="AT14" i="29"/>
  <c r="BT14" i="29" s="1"/>
  <c r="AS14" i="29"/>
  <c r="AR14" i="29"/>
  <c r="AQ14" i="29"/>
  <c r="AP14" i="29"/>
  <c r="AO14" i="29"/>
  <c r="AN14" i="29"/>
  <c r="AM14" i="29"/>
  <c r="AL14" i="29"/>
  <c r="AK14" i="29"/>
  <c r="AJ14" i="29"/>
  <c r="AI14" i="29"/>
  <c r="AH14" i="29"/>
  <c r="BH14" i="29" s="1"/>
  <c r="AG14" i="29"/>
  <c r="AF14" i="29"/>
  <c r="AE14" i="29"/>
  <c r="AD14" i="29"/>
  <c r="AC14" i="29"/>
  <c r="AB14" i="29"/>
  <c r="BB14" i="29" s="1"/>
  <c r="AA14" i="29"/>
  <c r="Z14" i="29"/>
  <c r="Y14" i="29"/>
  <c r="X14" i="29"/>
  <c r="W14" i="29"/>
  <c r="AT13" i="29"/>
  <c r="AS13" i="29"/>
  <c r="AR13" i="29"/>
  <c r="AQ13" i="29"/>
  <c r="AP13" i="29"/>
  <c r="AO13" i="29"/>
  <c r="AN13" i="29"/>
  <c r="AM13" i="29"/>
  <c r="AL13" i="29"/>
  <c r="AK13" i="29"/>
  <c r="AJ13" i="29"/>
  <c r="AI13" i="29"/>
  <c r="AH13" i="29"/>
  <c r="AG13" i="29"/>
  <c r="AF13" i="29"/>
  <c r="AE13" i="29"/>
  <c r="AD13" i="29"/>
  <c r="AC13" i="29"/>
  <c r="AB13" i="29"/>
  <c r="AA13" i="29"/>
  <c r="Z13" i="29"/>
  <c r="Y13" i="29"/>
  <c r="X13" i="29"/>
  <c r="W13" i="29"/>
  <c r="AT12" i="29"/>
  <c r="BT12" i="29" s="1"/>
  <c r="AS12" i="29"/>
  <c r="AR12" i="29"/>
  <c r="BR12" i="29" s="1"/>
  <c r="AQ12" i="29"/>
  <c r="AP12" i="29"/>
  <c r="AO12" i="29"/>
  <c r="AN12" i="29"/>
  <c r="BN12" i="29" s="1"/>
  <c r="AM12" i="29"/>
  <c r="AL12" i="29"/>
  <c r="AK12" i="29"/>
  <c r="AJ12" i="29"/>
  <c r="AI12" i="29"/>
  <c r="AH12" i="29"/>
  <c r="BH12" i="29" s="1"/>
  <c r="AG12" i="29"/>
  <c r="AF12" i="29"/>
  <c r="AE12" i="29"/>
  <c r="AD12" i="29"/>
  <c r="AC12" i="29"/>
  <c r="AB12" i="29"/>
  <c r="BB12" i="29" s="1"/>
  <c r="AA12" i="29"/>
  <c r="Z12" i="29"/>
  <c r="Y12" i="29"/>
  <c r="X12" i="29"/>
  <c r="W12" i="29"/>
  <c r="CY11" i="29"/>
  <c r="AT11" i="29"/>
  <c r="AS11" i="29"/>
  <c r="AR11" i="29"/>
  <c r="BR11" i="29" s="1"/>
  <c r="AQ11" i="29"/>
  <c r="AP11" i="29"/>
  <c r="AO11" i="29"/>
  <c r="AN11" i="29"/>
  <c r="AM11" i="29"/>
  <c r="AL11" i="29"/>
  <c r="BL11" i="29" s="1"/>
  <c r="AK11" i="29"/>
  <c r="AJ11" i="29"/>
  <c r="AI11" i="29"/>
  <c r="AH11" i="29"/>
  <c r="AG11" i="29"/>
  <c r="AF11" i="29"/>
  <c r="AE11" i="29"/>
  <c r="AD11" i="29"/>
  <c r="AC11" i="29"/>
  <c r="AB11" i="29"/>
  <c r="AA11" i="29"/>
  <c r="Z11" i="29"/>
  <c r="AZ11" i="29" s="1"/>
  <c r="Y11" i="29"/>
  <c r="X11" i="29"/>
  <c r="W11" i="29"/>
  <c r="AT10" i="29"/>
  <c r="AS10" i="29"/>
  <c r="AR10" i="29"/>
  <c r="AQ10" i="29"/>
  <c r="AP10" i="29"/>
  <c r="AO10" i="29"/>
  <c r="AN10" i="29"/>
  <c r="AM10" i="29"/>
  <c r="AL10" i="29"/>
  <c r="BL10" i="29" s="1"/>
  <c r="AK10" i="29"/>
  <c r="AJ10" i="29"/>
  <c r="AI10" i="29"/>
  <c r="AH10" i="29"/>
  <c r="AG10" i="29"/>
  <c r="AF10" i="29"/>
  <c r="AE10" i="29"/>
  <c r="AD10" i="29"/>
  <c r="AC10" i="29"/>
  <c r="AB10" i="29"/>
  <c r="AA10" i="29"/>
  <c r="Z10" i="29"/>
  <c r="Y10" i="29"/>
  <c r="X10" i="29"/>
  <c r="W10" i="29"/>
  <c r="AT9" i="29"/>
  <c r="BT9" i="29" s="1"/>
  <c r="AS9" i="29"/>
  <c r="BS9" i="29" s="1"/>
  <c r="AR9" i="29"/>
  <c r="BR9" i="29" s="1"/>
  <c r="AQ9" i="29"/>
  <c r="AP9" i="29"/>
  <c r="AO9" i="29"/>
  <c r="AN9" i="29"/>
  <c r="BN9" i="29" s="1"/>
  <c r="AM9" i="29"/>
  <c r="BM9" i="29" s="1"/>
  <c r="AL9" i="29"/>
  <c r="AK9" i="29"/>
  <c r="AJ9" i="29"/>
  <c r="AI9" i="29"/>
  <c r="AH9" i="29"/>
  <c r="BH9" i="29" s="1"/>
  <c r="AG9" i="29"/>
  <c r="BG9" i="29" s="1"/>
  <c r="AF9" i="29"/>
  <c r="BF9" i="29" s="1"/>
  <c r="AE9" i="29"/>
  <c r="AD9" i="29"/>
  <c r="AC9" i="29"/>
  <c r="AB9" i="29"/>
  <c r="BB9" i="29" s="1"/>
  <c r="AA9" i="29"/>
  <c r="BA9" i="29" s="1"/>
  <c r="Z9" i="29"/>
  <c r="AZ9" i="29" s="1"/>
  <c r="Y9" i="29"/>
  <c r="X9" i="29"/>
  <c r="W9" i="29"/>
  <c r="AT8" i="29"/>
  <c r="BT8" i="29" s="1"/>
  <c r="AS8" i="29"/>
  <c r="BS8" i="29" s="1"/>
  <c r="AR8" i="29"/>
  <c r="AQ8" i="29"/>
  <c r="AP8" i="29"/>
  <c r="AO8" i="29"/>
  <c r="AN8" i="29"/>
  <c r="BN8" i="29" s="1"/>
  <c r="AM8" i="29"/>
  <c r="BM8" i="29" s="1"/>
  <c r="AL8" i="29"/>
  <c r="BL8" i="29" s="1"/>
  <c r="AK8" i="29"/>
  <c r="AJ8" i="29"/>
  <c r="AI8" i="29"/>
  <c r="AH8" i="29"/>
  <c r="BH8" i="29" s="1"/>
  <c r="AG8" i="29"/>
  <c r="BG8" i="29" s="1"/>
  <c r="AF8" i="29"/>
  <c r="BF8" i="29" s="1"/>
  <c r="AE8" i="29"/>
  <c r="AD8" i="29"/>
  <c r="AC8" i="29"/>
  <c r="AB8" i="29"/>
  <c r="BB8" i="29" s="1"/>
  <c r="AA8" i="29"/>
  <c r="BA8" i="29" s="1"/>
  <c r="Z8" i="29"/>
  <c r="AZ8" i="29" s="1"/>
  <c r="Y8" i="29"/>
  <c r="X8" i="29"/>
  <c r="W8" i="29"/>
  <c r="AT7" i="29"/>
  <c r="BT7" i="29" s="1"/>
  <c r="AS7" i="29"/>
  <c r="BS7" i="29" s="1"/>
  <c r="AR7" i="29"/>
  <c r="AQ7" i="29"/>
  <c r="AP7" i="29"/>
  <c r="AO7" i="29"/>
  <c r="AN7" i="29"/>
  <c r="BN7" i="29" s="1"/>
  <c r="AM7" i="29"/>
  <c r="AL7" i="29"/>
  <c r="BL7" i="29" s="1"/>
  <c r="AK7" i="29"/>
  <c r="AJ7" i="29"/>
  <c r="AI7" i="29"/>
  <c r="AH7" i="29"/>
  <c r="BH7" i="29" s="1"/>
  <c r="AG7" i="29"/>
  <c r="AF7" i="29"/>
  <c r="AE7" i="29"/>
  <c r="AD7" i="29"/>
  <c r="AC7" i="29"/>
  <c r="AB7" i="29"/>
  <c r="BB7" i="29" s="1"/>
  <c r="AA7" i="29"/>
  <c r="Z7" i="29"/>
  <c r="Y7" i="29"/>
  <c r="X7" i="29"/>
  <c r="W7" i="29"/>
  <c r="AT6" i="29"/>
  <c r="AS6" i="29"/>
  <c r="AR6" i="29"/>
  <c r="AQ6" i="29"/>
  <c r="AP6" i="29"/>
  <c r="AO6" i="29"/>
  <c r="AN6" i="29"/>
  <c r="AM6" i="29"/>
  <c r="AL6" i="29"/>
  <c r="AK6" i="29"/>
  <c r="AJ6" i="29"/>
  <c r="AI6" i="29"/>
  <c r="AH6" i="29"/>
  <c r="AG6" i="29"/>
  <c r="AF6" i="29"/>
  <c r="AE6" i="29"/>
  <c r="AD6" i="29"/>
  <c r="AC6" i="29"/>
  <c r="AB6" i="29"/>
  <c r="AA6" i="29"/>
  <c r="Z6" i="29"/>
  <c r="Y6" i="29"/>
  <c r="X6" i="29"/>
  <c r="W6" i="29"/>
  <c r="DT5" i="29"/>
  <c r="DR5" i="29"/>
  <c r="DN5" i="29"/>
  <c r="AT5" i="29"/>
  <c r="AS5" i="29"/>
  <c r="AR5" i="29"/>
  <c r="BR5" i="29" s="1"/>
  <c r="AQ5" i="29"/>
  <c r="AP5" i="29"/>
  <c r="AO5" i="29"/>
  <c r="AN5" i="29"/>
  <c r="AM5" i="29"/>
  <c r="AL5" i="29"/>
  <c r="AK5" i="29"/>
  <c r="AJ5" i="29"/>
  <c r="AI5" i="29"/>
  <c r="AH5" i="29"/>
  <c r="AG5" i="29"/>
  <c r="AF5" i="29"/>
  <c r="AE5" i="29"/>
  <c r="AD5" i="29"/>
  <c r="AC5" i="29"/>
  <c r="AB5" i="29"/>
  <c r="AA5" i="29"/>
  <c r="Z5" i="29"/>
  <c r="Y5" i="29"/>
  <c r="X5" i="29"/>
  <c r="W5" i="29"/>
  <c r="CS4" i="29"/>
  <c r="CD4" i="29"/>
  <c r="BS4" i="29"/>
  <c r="AR4" i="29"/>
  <c r="BR4" i="29" s="1"/>
  <c r="AQ4" i="29"/>
  <c r="CQ4" i="29" s="1"/>
  <c r="AP4" i="29"/>
  <c r="CP4" i="29" s="1"/>
  <c r="AO4" i="29"/>
  <c r="BO4" i="29" s="1"/>
  <c r="AN4" i="29"/>
  <c r="BN4" i="29" s="1"/>
  <c r="AM4" i="29"/>
  <c r="CM4" i="29" s="1"/>
  <c r="AL4" i="29"/>
  <c r="BL4" i="29" s="1"/>
  <c r="AK4" i="29"/>
  <c r="BK4" i="29" s="1"/>
  <c r="AJ4" i="29"/>
  <c r="CJ4" i="29" s="1"/>
  <c r="AI4" i="29"/>
  <c r="CI4" i="29" s="1"/>
  <c r="AH4" i="29"/>
  <c r="CH4" i="29" s="1"/>
  <c r="AG4" i="29"/>
  <c r="CG4" i="29" s="1"/>
  <c r="AF4" i="29"/>
  <c r="BF4" i="29" s="1"/>
  <c r="AE4" i="29"/>
  <c r="CE4" i="29" s="1"/>
  <c r="AD4" i="29"/>
  <c r="BD4" i="29" s="1"/>
  <c r="AC4" i="29"/>
  <c r="BC4" i="29" s="1"/>
  <c r="AB4" i="29"/>
  <c r="CB4" i="29" s="1"/>
  <c r="AA4" i="29"/>
  <c r="CA4" i="29" s="1"/>
  <c r="Z4" i="29"/>
  <c r="AZ4" i="29" s="1"/>
  <c r="Y4" i="29"/>
  <c r="AY4" i="29" s="1"/>
  <c r="X4" i="29"/>
  <c r="BX4" i="29" s="1"/>
  <c r="W4" i="29"/>
  <c r="BW4" i="29" s="1"/>
  <c r="BW3" i="29"/>
  <c r="AV3" i="29"/>
  <c r="V3" i="29"/>
  <c r="AR21" i="27"/>
  <c r="AQ21" i="27"/>
  <c r="AP21" i="27"/>
  <c r="AO21" i="27"/>
  <c r="AN21" i="27"/>
  <c r="BM19" i="27" s="1"/>
  <c r="AM21" i="27"/>
  <c r="AL21" i="27"/>
  <c r="AK21" i="27"/>
  <c r="AJ21" i="27"/>
  <c r="AI21" i="27"/>
  <c r="AH21" i="27"/>
  <c r="BG19" i="27" s="1"/>
  <c r="AG21" i="27"/>
  <c r="AF21" i="27"/>
  <c r="AE21" i="27"/>
  <c r="AD21" i="27"/>
  <c r="AC21" i="27"/>
  <c r="AB21" i="27"/>
  <c r="AA21" i="27"/>
  <c r="Z21" i="27"/>
  <c r="Y21" i="27"/>
  <c r="X21" i="27"/>
  <c r="W21" i="27"/>
  <c r="AR20" i="27"/>
  <c r="BQ20" i="27" s="1"/>
  <c r="AQ20" i="27"/>
  <c r="AP20" i="27"/>
  <c r="AO20" i="27"/>
  <c r="AN20" i="27"/>
  <c r="AM20" i="27"/>
  <c r="AL20" i="27"/>
  <c r="AK20" i="27"/>
  <c r="AJ20" i="27"/>
  <c r="AI20" i="27"/>
  <c r="AH20" i="27"/>
  <c r="AG20" i="27"/>
  <c r="AF20" i="27"/>
  <c r="AE20" i="27"/>
  <c r="AD20" i="27"/>
  <c r="AC20" i="27"/>
  <c r="AB20" i="27"/>
  <c r="AA20" i="27"/>
  <c r="Z20" i="27"/>
  <c r="Y20" i="27"/>
  <c r="X20" i="27"/>
  <c r="W20" i="27"/>
  <c r="AR19" i="27"/>
  <c r="BQ19" i="27" s="1"/>
  <c r="AQ19" i="27"/>
  <c r="BP19" i="27" s="1"/>
  <c r="AP19" i="27"/>
  <c r="BO19" i="27" s="1"/>
  <c r="AO19" i="27"/>
  <c r="AN19" i="27"/>
  <c r="AM19" i="27"/>
  <c r="AL19" i="27"/>
  <c r="AK19" i="27"/>
  <c r="BJ19" i="27" s="1"/>
  <c r="AJ19" i="27"/>
  <c r="BI19" i="27" s="1"/>
  <c r="AI19" i="27"/>
  <c r="AH19" i="27"/>
  <c r="AG19" i="27"/>
  <c r="AF19" i="27"/>
  <c r="AE19" i="27"/>
  <c r="BD19" i="27" s="1"/>
  <c r="AD19" i="27"/>
  <c r="BC19" i="27" s="1"/>
  <c r="AC19" i="27"/>
  <c r="AB19" i="27"/>
  <c r="AA19" i="27"/>
  <c r="Z19" i="27"/>
  <c r="Y19" i="27"/>
  <c r="AX19" i="27" s="1"/>
  <c r="X19" i="27"/>
  <c r="AW19" i="27" s="1"/>
  <c r="W19" i="27"/>
  <c r="AR18" i="27"/>
  <c r="BQ18" i="27" s="1"/>
  <c r="AQ18" i="27"/>
  <c r="BP18" i="27" s="1"/>
  <c r="AP18" i="27"/>
  <c r="BO18" i="27" s="1"/>
  <c r="AO18" i="27"/>
  <c r="AN18" i="27"/>
  <c r="AM18" i="27"/>
  <c r="AL18" i="27"/>
  <c r="BK18" i="27" s="1"/>
  <c r="AK18" i="27"/>
  <c r="BJ18" i="27" s="1"/>
  <c r="AJ18" i="27"/>
  <c r="BI18" i="27" s="1"/>
  <c r="AI18" i="27"/>
  <c r="AH18" i="27"/>
  <c r="AG18" i="27"/>
  <c r="AF18" i="27"/>
  <c r="AE18" i="27"/>
  <c r="BD18" i="27" s="1"/>
  <c r="AD18" i="27"/>
  <c r="BC18" i="27" s="1"/>
  <c r="AC18" i="27"/>
  <c r="AB18" i="27"/>
  <c r="AA18" i="27"/>
  <c r="Z18" i="27"/>
  <c r="AY18" i="27" s="1"/>
  <c r="Y18" i="27"/>
  <c r="AX18" i="27" s="1"/>
  <c r="X18" i="27"/>
  <c r="AW18" i="27" s="1"/>
  <c r="W18" i="27"/>
  <c r="AV18" i="27" s="1"/>
  <c r="AR17" i="27"/>
  <c r="BQ17" i="27" s="1"/>
  <c r="AQ17" i="27"/>
  <c r="BP17" i="27" s="1"/>
  <c r="AP17" i="27"/>
  <c r="BO17" i="27" s="1"/>
  <c r="AO17" i="27"/>
  <c r="AN17" i="27"/>
  <c r="AM17" i="27"/>
  <c r="AL17" i="27"/>
  <c r="AK17" i="27"/>
  <c r="BJ17" i="27" s="1"/>
  <c r="AJ17" i="27"/>
  <c r="BI17" i="27" s="1"/>
  <c r="AI17" i="27"/>
  <c r="AH17" i="27"/>
  <c r="AG17" i="27"/>
  <c r="AF17" i="27"/>
  <c r="AE17" i="27"/>
  <c r="BD17" i="27" s="1"/>
  <c r="AD17" i="27"/>
  <c r="BC17" i="27" s="1"/>
  <c r="AC17" i="27"/>
  <c r="AB17" i="27"/>
  <c r="AA17" i="27"/>
  <c r="Z17" i="27"/>
  <c r="AY17" i="27" s="1"/>
  <c r="Y17" i="27"/>
  <c r="AX17" i="27" s="1"/>
  <c r="X17" i="27"/>
  <c r="AW17" i="27" s="1"/>
  <c r="W17" i="27"/>
  <c r="AR16" i="27"/>
  <c r="BQ16" i="27" s="1"/>
  <c r="AQ16" i="27"/>
  <c r="BP16" i="27" s="1"/>
  <c r="AP16" i="27"/>
  <c r="BO16" i="27" s="1"/>
  <c r="AO16" i="27"/>
  <c r="AN16" i="27"/>
  <c r="AM16" i="27"/>
  <c r="AL16" i="27"/>
  <c r="BK16" i="27" s="1"/>
  <c r="AK16" i="27"/>
  <c r="BJ16" i="27" s="1"/>
  <c r="AJ16" i="27"/>
  <c r="BI16" i="27" s="1"/>
  <c r="AI16" i="27"/>
  <c r="AH16" i="27"/>
  <c r="AG16" i="27"/>
  <c r="AF16" i="27"/>
  <c r="BE16" i="27" s="1"/>
  <c r="AE16" i="27"/>
  <c r="BD16" i="27" s="1"/>
  <c r="AD16" i="27"/>
  <c r="BC16" i="27" s="1"/>
  <c r="AC16" i="27"/>
  <c r="AB16" i="27"/>
  <c r="AA16" i="27"/>
  <c r="Z16" i="27"/>
  <c r="AY16" i="27" s="1"/>
  <c r="Y16" i="27"/>
  <c r="AX16" i="27" s="1"/>
  <c r="X16" i="27"/>
  <c r="AW16" i="27" s="1"/>
  <c r="W16" i="27"/>
  <c r="AR15" i="27"/>
  <c r="BQ15" i="27" s="1"/>
  <c r="AQ15" i="27"/>
  <c r="BP15" i="27" s="1"/>
  <c r="AP15" i="27"/>
  <c r="BO15" i="27" s="1"/>
  <c r="AO15" i="27"/>
  <c r="AN15" i="27"/>
  <c r="AM15" i="27"/>
  <c r="AL15" i="27"/>
  <c r="BK15" i="27" s="1"/>
  <c r="AK15" i="27"/>
  <c r="BJ15" i="27" s="1"/>
  <c r="AJ15" i="27"/>
  <c r="BI15" i="27" s="1"/>
  <c r="AI15" i="27"/>
  <c r="AH15" i="27"/>
  <c r="AG15" i="27"/>
  <c r="AF15" i="27"/>
  <c r="BE15" i="27" s="1"/>
  <c r="AE15" i="27"/>
  <c r="BD15" i="27" s="1"/>
  <c r="AD15" i="27"/>
  <c r="BC15" i="27" s="1"/>
  <c r="AC15" i="27"/>
  <c r="BB15" i="27" s="1"/>
  <c r="AB15" i="27"/>
  <c r="AA15" i="27"/>
  <c r="Z15" i="27"/>
  <c r="Y15" i="27"/>
  <c r="AX15" i="27" s="1"/>
  <c r="X15" i="27"/>
  <c r="AW15" i="27" s="1"/>
  <c r="W15" i="27"/>
  <c r="AV15" i="27" s="1"/>
  <c r="AR14" i="27"/>
  <c r="BQ14" i="27" s="1"/>
  <c r="AQ14" i="27"/>
  <c r="BP14" i="27" s="1"/>
  <c r="AP14" i="27"/>
  <c r="BO14" i="27" s="1"/>
  <c r="AO14" i="27"/>
  <c r="AN14" i="27"/>
  <c r="AM14" i="27"/>
  <c r="AL14" i="27"/>
  <c r="AK14" i="27"/>
  <c r="BJ14" i="27" s="1"/>
  <c r="AJ14" i="27"/>
  <c r="BI14" i="27" s="1"/>
  <c r="AI14" i="27"/>
  <c r="AH14" i="27"/>
  <c r="AG14" i="27"/>
  <c r="AF14" i="27"/>
  <c r="AE14" i="27"/>
  <c r="BD14" i="27" s="1"/>
  <c r="AD14" i="27"/>
  <c r="BC14" i="27" s="1"/>
  <c r="AC14" i="27"/>
  <c r="AB14" i="27"/>
  <c r="AA14" i="27"/>
  <c r="Z14" i="27"/>
  <c r="Y14" i="27"/>
  <c r="AX14" i="27" s="1"/>
  <c r="X14" i="27"/>
  <c r="AW14" i="27" s="1"/>
  <c r="W14" i="27"/>
  <c r="AR13" i="27"/>
  <c r="BQ13" i="27" s="1"/>
  <c r="AQ13" i="27"/>
  <c r="BP13" i="27" s="1"/>
  <c r="AP13" i="27"/>
  <c r="BO13" i="27" s="1"/>
  <c r="AO13" i="27"/>
  <c r="AN13" i="27"/>
  <c r="AM13" i="27"/>
  <c r="AL13" i="27"/>
  <c r="BK13" i="27" s="1"/>
  <c r="AK13" i="27"/>
  <c r="BJ13" i="27" s="1"/>
  <c r="AJ13" i="27"/>
  <c r="BI13" i="27" s="1"/>
  <c r="AI13" i="27"/>
  <c r="AH13" i="27"/>
  <c r="AG13" i="27"/>
  <c r="AF13" i="27"/>
  <c r="BE13" i="27" s="1"/>
  <c r="AE13" i="27"/>
  <c r="BD13" i="27" s="1"/>
  <c r="AD13" i="27"/>
  <c r="BC13" i="27" s="1"/>
  <c r="AC13" i="27"/>
  <c r="AB13" i="27"/>
  <c r="AA13" i="27"/>
  <c r="Z13" i="27"/>
  <c r="AY13" i="27" s="1"/>
  <c r="Y13" i="27"/>
  <c r="AX13" i="27" s="1"/>
  <c r="X13" i="27"/>
  <c r="AW13" i="27" s="1"/>
  <c r="W13" i="27"/>
  <c r="AR12" i="27"/>
  <c r="BQ12" i="27" s="1"/>
  <c r="AQ12" i="27"/>
  <c r="BP12" i="27" s="1"/>
  <c r="AP12" i="27"/>
  <c r="BO12" i="27" s="1"/>
  <c r="AO12" i="27"/>
  <c r="BN12" i="27" s="1"/>
  <c r="AN12" i="27"/>
  <c r="AM12" i="27"/>
  <c r="AL12" i="27"/>
  <c r="AK12" i="27"/>
  <c r="BJ12" i="27" s="1"/>
  <c r="AJ12" i="27"/>
  <c r="BI12" i="27" s="1"/>
  <c r="AI12" i="27"/>
  <c r="BH12" i="27" s="1"/>
  <c r="AH12" i="27"/>
  <c r="AG12" i="27"/>
  <c r="AF12" i="27"/>
  <c r="AE12" i="27"/>
  <c r="BD12" i="27" s="1"/>
  <c r="AD12" i="27"/>
  <c r="BC12" i="27" s="1"/>
  <c r="AC12" i="27"/>
  <c r="BB12" i="27" s="1"/>
  <c r="AB12" i="27"/>
  <c r="AA12" i="27"/>
  <c r="Z12" i="27"/>
  <c r="Y12" i="27"/>
  <c r="AX12" i="27" s="1"/>
  <c r="X12" i="27"/>
  <c r="AW12" i="27" s="1"/>
  <c r="W12" i="27"/>
  <c r="AV12" i="27" s="1"/>
  <c r="AR11" i="27"/>
  <c r="BQ11" i="27" s="1"/>
  <c r="AQ11" i="27"/>
  <c r="BP11" i="27" s="1"/>
  <c r="AP11" i="27"/>
  <c r="BO11" i="27" s="1"/>
  <c r="AO11" i="27"/>
  <c r="AN11" i="27"/>
  <c r="AM11" i="27"/>
  <c r="AL11" i="27"/>
  <c r="BK11" i="27" s="1"/>
  <c r="AK11" i="27"/>
  <c r="BJ11" i="27" s="1"/>
  <c r="AJ11" i="27"/>
  <c r="BI11" i="27" s="1"/>
  <c r="AI11" i="27"/>
  <c r="AH11" i="27"/>
  <c r="AG11" i="27"/>
  <c r="AF11" i="27"/>
  <c r="BE11" i="27" s="1"/>
  <c r="AE11" i="27"/>
  <c r="BD11" i="27" s="1"/>
  <c r="AD11" i="27"/>
  <c r="BC11" i="27" s="1"/>
  <c r="AC11" i="27"/>
  <c r="AB11" i="27"/>
  <c r="AA11" i="27"/>
  <c r="Z11" i="27"/>
  <c r="AY11" i="27" s="1"/>
  <c r="Y11" i="27"/>
  <c r="AX11" i="27" s="1"/>
  <c r="X11" i="27"/>
  <c r="AW11" i="27" s="1"/>
  <c r="W11" i="27"/>
  <c r="CV10" i="27"/>
  <c r="BJ10" i="27"/>
  <c r="AR10" i="27"/>
  <c r="AQ10" i="27"/>
  <c r="BP10" i="27" s="1"/>
  <c r="AP10" i="27"/>
  <c r="BO10" i="27" s="1"/>
  <c r="AO10" i="27"/>
  <c r="AN10" i="27"/>
  <c r="AM10" i="27"/>
  <c r="AL10" i="27"/>
  <c r="AK10" i="27"/>
  <c r="AJ10" i="27"/>
  <c r="BI10" i="27" s="1"/>
  <c r="AI10" i="27"/>
  <c r="AH10" i="27"/>
  <c r="AG10" i="27"/>
  <c r="AF10" i="27"/>
  <c r="AE10" i="27"/>
  <c r="BD10" i="27" s="1"/>
  <c r="AD10" i="27"/>
  <c r="BC10" i="27" s="1"/>
  <c r="AC10" i="27"/>
  <c r="AB10" i="27"/>
  <c r="AA10" i="27"/>
  <c r="Z10" i="27"/>
  <c r="Y10" i="27"/>
  <c r="AX10" i="27" s="1"/>
  <c r="X10" i="27"/>
  <c r="AW10" i="27" s="1"/>
  <c r="W10" i="27"/>
  <c r="AR9" i="27"/>
  <c r="BQ9" i="27" s="1"/>
  <c r="AQ9" i="27"/>
  <c r="BP9" i="27" s="1"/>
  <c r="AP9" i="27"/>
  <c r="BO9" i="27" s="1"/>
  <c r="AO9" i="27"/>
  <c r="AN9" i="27"/>
  <c r="BM9" i="27" s="1"/>
  <c r="AM9" i="27"/>
  <c r="AL9" i="27"/>
  <c r="BK9" i="27" s="1"/>
  <c r="AK9" i="27"/>
  <c r="BJ9" i="27" s="1"/>
  <c r="AJ9" i="27"/>
  <c r="BI9" i="27" s="1"/>
  <c r="AI9" i="27"/>
  <c r="AH9" i="27"/>
  <c r="AG9" i="27"/>
  <c r="AF9" i="27"/>
  <c r="BE9" i="27" s="1"/>
  <c r="AE9" i="27"/>
  <c r="BD9" i="27" s="1"/>
  <c r="AD9" i="27"/>
  <c r="BC9" i="27" s="1"/>
  <c r="AC9" i="27"/>
  <c r="AB9" i="27"/>
  <c r="AA9" i="27"/>
  <c r="Z9" i="27"/>
  <c r="AY9" i="27" s="1"/>
  <c r="Y9" i="27"/>
  <c r="AX9" i="27" s="1"/>
  <c r="X9" i="27"/>
  <c r="AW9" i="27" s="1"/>
  <c r="W9" i="27"/>
  <c r="AR8" i="27"/>
  <c r="BQ8" i="27" s="1"/>
  <c r="AQ8" i="27"/>
  <c r="BP8" i="27" s="1"/>
  <c r="AP8" i="27"/>
  <c r="BO8" i="27" s="1"/>
  <c r="AO8" i="27"/>
  <c r="AN8" i="27"/>
  <c r="AM8" i="27"/>
  <c r="AL8" i="27"/>
  <c r="BK8" i="27" s="1"/>
  <c r="AK8" i="27"/>
  <c r="BJ8" i="27" s="1"/>
  <c r="AJ8" i="27"/>
  <c r="BI8" i="27" s="1"/>
  <c r="AI8" i="27"/>
  <c r="AH8" i="27"/>
  <c r="AG8" i="27"/>
  <c r="AF8" i="27"/>
  <c r="BE8" i="27" s="1"/>
  <c r="AE8" i="27"/>
  <c r="BD8" i="27" s="1"/>
  <c r="AD8" i="27"/>
  <c r="BC8" i="27" s="1"/>
  <c r="AC8" i="27"/>
  <c r="AB8" i="27"/>
  <c r="AA8" i="27"/>
  <c r="Z8" i="27"/>
  <c r="AY8" i="27" s="1"/>
  <c r="Y8" i="27"/>
  <c r="AX8" i="27" s="1"/>
  <c r="X8" i="27"/>
  <c r="AW8" i="27" s="1"/>
  <c r="W8" i="27"/>
  <c r="AR7" i="27"/>
  <c r="BQ7" i="27" s="1"/>
  <c r="AQ7" i="27"/>
  <c r="BP7" i="27" s="1"/>
  <c r="AP7" i="27"/>
  <c r="BO7" i="27" s="1"/>
  <c r="AO7" i="27"/>
  <c r="AN7" i="27"/>
  <c r="AM7" i="27"/>
  <c r="AL7" i="27"/>
  <c r="BK7" i="27" s="1"/>
  <c r="AK7" i="27"/>
  <c r="BJ7" i="27" s="1"/>
  <c r="AJ7" i="27"/>
  <c r="BI7" i="27" s="1"/>
  <c r="AI7" i="27"/>
  <c r="AH7" i="27"/>
  <c r="AG7" i="27"/>
  <c r="AF7" i="27"/>
  <c r="BE7" i="27" s="1"/>
  <c r="AE7" i="27"/>
  <c r="BD7" i="27" s="1"/>
  <c r="AD7" i="27"/>
  <c r="BC7" i="27" s="1"/>
  <c r="AC7" i="27"/>
  <c r="AB7" i="27"/>
  <c r="AA7" i="27"/>
  <c r="Z7" i="27"/>
  <c r="AY7" i="27" s="1"/>
  <c r="Y7" i="27"/>
  <c r="AX7" i="27" s="1"/>
  <c r="X7" i="27"/>
  <c r="AW7" i="27" s="1"/>
  <c r="W7" i="27"/>
  <c r="AR6" i="27"/>
  <c r="BQ6" i="27" s="1"/>
  <c r="AQ6" i="27"/>
  <c r="BP6" i="27" s="1"/>
  <c r="AP6" i="27"/>
  <c r="BO6" i="27" s="1"/>
  <c r="AO6" i="27"/>
  <c r="AN6" i="27"/>
  <c r="AM6" i="27"/>
  <c r="AL6" i="27"/>
  <c r="BK6" i="27" s="1"/>
  <c r="AK6" i="27"/>
  <c r="BJ6" i="27" s="1"/>
  <c r="AJ6" i="27"/>
  <c r="BI6" i="27" s="1"/>
  <c r="AI6" i="27"/>
  <c r="AH6" i="27"/>
  <c r="AG6" i="27"/>
  <c r="AF6" i="27"/>
  <c r="BE6" i="27" s="1"/>
  <c r="AE6" i="27"/>
  <c r="BD6" i="27" s="1"/>
  <c r="AD6" i="27"/>
  <c r="BC6" i="27" s="1"/>
  <c r="AC6" i="27"/>
  <c r="AB6" i="27"/>
  <c r="AA6" i="27"/>
  <c r="Z6" i="27"/>
  <c r="AY6" i="27" s="1"/>
  <c r="Y6" i="27"/>
  <c r="AX6" i="27" s="1"/>
  <c r="X6" i="27"/>
  <c r="AW6" i="27" s="1"/>
  <c r="W6" i="27"/>
  <c r="DP5" i="27"/>
  <c r="DO5" i="27"/>
  <c r="DN5" i="27"/>
  <c r="DM5" i="27"/>
  <c r="DL5" i="27"/>
  <c r="DK5" i="27"/>
  <c r="DJ5" i="27"/>
  <c r="DI5" i="27"/>
  <c r="DH5" i="27"/>
  <c r="DG5" i="27"/>
  <c r="DF5" i="27"/>
  <c r="DE5" i="27"/>
  <c r="DD5" i="27"/>
  <c r="DC5" i="27"/>
  <c r="DB5" i="27"/>
  <c r="DA5" i="27"/>
  <c r="CZ5" i="27"/>
  <c r="CY5" i="27"/>
  <c r="CX5" i="27"/>
  <c r="CW5" i="27"/>
  <c r="CV5" i="27"/>
  <c r="CU5" i="27"/>
  <c r="AR5" i="27"/>
  <c r="BQ5" i="27" s="1"/>
  <c r="CP5" i="27" s="1"/>
  <c r="AQ5" i="27"/>
  <c r="BP5" i="27" s="1"/>
  <c r="AP5" i="27"/>
  <c r="BO5" i="27" s="1"/>
  <c r="AO5" i="27"/>
  <c r="AN5" i="27"/>
  <c r="AM5" i="27"/>
  <c r="AL5" i="27"/>
  <c r="BK5" i="27" s="1"/>
  <c r="AK5" i="27"/>
  <c r="BJ5" i="27" s="1"/>
  <c r="AJ5" i="27"/>
  <c r="BI5" i="27" s="1"/>
  <c r="AI5" i="27"/>
  <c r="AH5" i="27"/>
  <c r="AG5" i="27"/>
  <c r="AF5" i="27"/>
  <c r="BE5" i="27" s="1"/>
  <c r="AE5" i="27"/>
  <c r="BD5" i="27" s="1"/>
  <c r="AD5" i="27"/>
  <c r="BC5" i="27" s="1"/>
  <c r="AC5" i="27"/>
  <c r="AB5" i="27"/>
  <c r="AA5" i="27"/>
  <c r="Z5" i="27"/>
  <c r="AY5" i="27" s="1"/>
  <c r="BX5" i="27" s="1"/>
  <c r="Y5" i="27"/>
  <c r="AX5" i="27" s="1"/>
  <c r="X5" i="27"/>
  <c r="AW5" i="27" s="1"/>
  <c r="W5" i="27"/>
  <c r="CP4" i="27"/>
  <c r="AQ4" i="27"/>
  <c r="BP4" i="27" s="1"/>
  <c r="AP4" i="27"/>
  <c r="CN4" i="27" s="1"/>
  <c r="AO4" i="27"/>
  <c r="CM4" i="27" s="1"/>
  <c r="AN4" i="27"/>
  <c r="CL4" i="27" s="1"/>
  <c r="AM4" i="27"/>
  <c r="BL4" i="27" s="1"/>
  <c r="AL4" i="27"/>
  <c r="CJ4" i="27" s="1"/>
  <c r="AK4" i="27"/>
  <c r="BJ4" i="27" s="1"/>
  <c r="AJ4" i="27"/>
  <c r="CH4" i="27" s="1"/>
  <c r="AI4" i="27"/>
  <c r="CG4" i="27" s="1"/>
  <c r="AH4" i="27"/>
  <c r="CF4" i="27" s="1"/>
  <c r="AG4" i="27"/>
  <c r="BF4" i="27" s="1"/>
  <c r="AF4" i="27"/>
  <c r="BE4" i="27" s="1"/>
  <c r="AE4" i="27"/>
  <c r="BD4" i="27" s="1"/>
  <c r="AD4" i="27"/>
  <c r="CB4" i="27" s="1"/>
  <c r="AC4" i="27"/>
  <c r="BB4" i="27" s="1"/>
  <c r="AB4" i="27"/>
  <c r="BZ4" i="27" s="1"/>
  <c r="AA4" i="27"/>
  <c r="AZ4" i="27" s="1"/>
  <c r="Z4" i="27"/>
  <c r="BX4" i="27" s="1"/>
  <c r="Y4" i="27"/>
  <c r="AX4" i="27" s="1"/>
  <c r="X4" i="27"/>
  <c r="BV4" i="27" s="1"/>
  <c r="W4" i="27"/>
  <c r="BU4" i="27" s="1"/>
  <c r="BT3" i="27"/>
  <c r="AU3" i="27"/>
  <c r="V3" i="27"/>
  <c r="AQ177" i="26"/>
  <c r="AP177" i="26"/>
  <c r="AO177" i="26"/>
  <c r="AN177" i="26"/>
  <c r="AM177" i="26"/>
  <c r="AL177" i="26"/>
  <c r="AK177" i="26"/>
  <c r="AJ177" i="26"/>
  <c r="AI177" i="26"/>
  <c r="AH177" i="26"/>
  <c r="AG177" i="26"/>
  <c r="AF177" i="26"/>
  <c r="AE177" i="26"/>
  <c r="AD177" i="26"/>
  <c r="AC177" i="26"/>
  <c r="AB177" i="26"/>
  <c r="AA177" i="26"/>
  <c r="Z177" i="26"/>
  <c r="Y177" i="26"/>
  <c r="X177" i="26"/>
  <c r="W177" i="26"/>
  <c r="AQ176" i="26"/>
  <c r="AP176" i="26"/>
  <c r="AO176" i="26"/>
  <c r="BM176" i="26" s="1"/>
  <c r="AN176" i="26"/>
  <c r="AM176" i="26"/>
  <c r="AL176" i="26"/>
  <c r="AK176" i="26"/>
  <c r="AJ176" i="26"/>
  <c r="AI176" i="26"/>
  <c r="BG176" i="26" s="1"/>
  <c r="AH176" i="26"/>
  <c r="AG176" i="26"/>
  <c r="AF176" i="26"/>
  <c r="AE176" i="26"/>
  <c r="AD176" i="26"/>
  <c r="AC176" i="26"/>
  <c r="BA176" i="26" s="1"/>
  <c r="AB176" i="26"/>
  <c r="AA176" i="26"/>
  <c r="Z176" i="26"/>
  <c r="Y176" i="26"/>
  <c r="X176" i="26"/>
  <c r="W176" i="26"/>
  <c r="AU176" i="26" s="1"/>
  <c r="AQ175" i="26"/>
  <c r="AP175" i="26"/>
  <c r="AO175" i="26"/>
  <c r="BM175" i="26" s="1"/>
  <c r="AN175" i="26"/>
  <c r="BL175" i="26" s="1"/>
  <c r="AM175" i="26"/>
  <c r="AL175" i="26"/>
  <c r="BJ175" i="26" s="1"/>
  <c r="AK175" i="26"/>
  <c r="AJ175" i="26"/>
  <c r="AI175" i="26"/>
  <c r="BG175" i="26" s="1"/>
  <c r="AH175" i="26"/>
  <c r="BF175" i="26" s="1"/>
  <c r="AG175" i="26"/>
  <c r="AF175" i="26"/>
  <c r="BD175" i="26" s="1"/>
  <c r="AE175" i="26"/>
  <c r="AD175" i="26"/>
  <c r="AC175" i="26"/>
  <c r="BA175" i="26" s="1"/>
  <c r="AB175" i="26"/>
  <c r="AZ175" i="26" s="1"/>
  <c r="AA175" i="26"/>
  <c r="Z175" i="26"/>
  <c r="AX175" i="26" s="1"/>
  <c r="Y175" i="26"/>
  <c r="X175" i="26"/>
  <c r="W175" i="26"/>
  <c r="AU175" i="26" s="1"/>
  <c r="AQ174" i="26"/>
  <c r="AP174" i="26"/>
  <c r="AO174" i="26"/>
  <c r="BM174" i="26" s="1"/>
  <c r="AN174" i="26"/>
  <c r="AM174" i="26"/>
  <c r="AL174" i="26"/>
  <c r="AK174" i="26"/>
  <c r="AJ174" i="26"/>
  <c r="AI174" i="26"/>
  <c r="BG174" i="26" s="1"/>
  <c r="AH174" i="26"/>
  <c r="AG174" i="26"/>
  <c r="AF174" i="26"/>
  <c r="AE174" i="26"/>
  <c r="AD174" i="26"/>
  <c r="AC174" i="26"/>
  <c r="BA174" i="26" s="1"/>
  <c r="AB174" i="26"/>
  <c r="AA174" i="26"/>
  <c r="Z174" i="26"/>
  <c r="Y174" i="26"/>
  <c r="X174" i="26"/>
  <c r="W174" i="26"/>
  <c r="AU174" i="26" s="1"/>
  <c r="AQ173" i="26"/>
  <c r="AP173" i="26"/>
  <c r="AO173" i="26"/>
  <c r="BM173" i="26" s="1"/>
  <c r="AN173" i="26"/>
  <c r="BL173" i="26" s="1"/>
  <c r="AM173" i="26"/>
  <c r="AL173" i="26"/>
  <c r="BJ173" i="26" s="1"/>
  <c r="AK173" i="26"/>
  <c r="AJ173" i="26"/>
  <c r="AI173" i="26"/>
  <c r="BG173" i="26" s="1"/>
  <c r="AH173" i="26"/>
  <c r="BF173" i="26" s="1"/>
  <c r="AG173" i="26"/>
  <c r="AF173" i="26"/>
  <c r="AE173" i="26"/>
  <c r="AD173" i="26"/>
  <c r="AC173" i="26"/>
  <c r="BA173" i="26" s="1"/>
  <c r="AB173" i="26"/>
  <c r="AZ173" i="26" s="1"/>
  <c r="AA173" i="26"/>
  <c r="Z173" i="26"/>
  <c r="AX173" i="26" s="1"/>
  <c r="Y173" i="26"/>
  <c r="X173" i="26"/>
  <c r="W173" i="26"/>
  <c r="AU173" i="26" s="1"/>
  <c r="AQ172" i="26"/>
  <c r="AP172" i="26"/>
  <c r="AO172" i="26"/>
  <c r="AN172" i="26"/>
  <c r="AM172" i="26"/>
  <c r="AL172" i="26"/>
  <c r="AK172" i="26"/>
  <c r="AJ172" i="26"/>
  <c r="AI172" i="26"/>
  <c r="BG172" i="26" s="1"/>
  <c r="AH172" i="26"/>
  <c r="AG172" i="26"/>
  <c r="AF172" i="26"/>
  <c r="AE172" i="26"/>
  <c r="AD172" i="26"/>
  <c r="AC172" i="26"/>
  <c r="BA172" i="26" s="1"/>
  <c r="AB172" i="26"/>
  <c r="AA172" i="26"/>
  <c r="Z172" i="26"/>
  <c r="Y172" i="26"/>
  <c r="X172" i="26"/>
  <c r="W172" i="26"/>
  <c r="AQ171" i="26"/>
  <c r="AP171" i="26"/>
  <c r="AO171" i="26"/>
  <c r="BM171" i="26" s="1"/>
  <c r="AN171" i="26"/>
  <c r="BL171" i="26" s="1"/>
  <c r="AM171" i="26"/>
  <c r="AL171" i="26"/>
  <c r="BJ171" i="26" s="1"/>
  <c r="AK171" i="26"/>
  <c r="AJ171" i="26"/>
  <c r="AI171" i="26"/>
  <c r="BG171" i="26" s="1"/>
  <c r="AH171" i="26"/>
  <c r="BF171" i="26" s="1"/>
  <c r="AG171" i="26"/>
  <c r="AF171" i="26"/>
  <c r="BD171" i="26" s="1"/>
  <c r="AE171" i="26"/>
  <c r="AD171" i="26"/>
  <c r="BB171" i="26" s="1"/>
  <c r="AC171" i="26"/>
  <c r="BA171" i="26" s="1"/>
  <c r="AB171" i="26"/>
  <c r="AZ171" i="26" s="1"/>
  <c r="AA171" i="26"/>
  <c r="Z171" i="26"/>
  <c r="AX171" i="26" s="1"/>
  <c r="Y171" i="26"/>
  <c r="X171" i="26"/>
  <c r="W171" i="26"/>
  <c r="AU171" i="26" s="1"/>
  <c r="AQ170" i="26"/>
  <c r="AP170" i="26"/>
  <c r="AO170" i="26"/>
  <c r="BM170" i="26" s="1"/>
  <c r="AN170" i="26"/>
  <c r="AM170" i="26"/>
  <c r="AL170" i="26"/>
  <c r="AK170" i="26"/>
  <c r="AJ170" i="26"/>
  <c r="AI170" i="26"/>
  <c r="BG170" i="26" s="1"/>
  <c r="AH170" i="26"/>
  <c r="AG170" i="26"/>
  <c r="AF170" i="26"/>
  <c r="AE170" i="26"/>
  <c r="AD170" i="26"/>
  <c r="AC170" i="26"/>
  <c r="BA170" i="26" s="1"/>
  <c r="AB170" i="26"/>
  <c r="AA170" i="26"/>
  <c r="Z170" i="26"/>
  <c r="Y170" i="26"/>
  <c r="X170" i="26"/>
  <c r="W170" i="26"/>
  <c r="AU170" i="26" s="1"/>
  <c r="AQ169" i="26"/>
  <c r="AP169" i="26"/>
  <c r="AO169" i="26"/>
  <c r="BM169" i="26" s="1"/>
  <c r="AN169" i="26"/>
  <c r="AM169" i="26"/>
  <c r="AL169" i="26"/>
  <c r="AK169" i="26"/>
  <c r="AJ169" i="26"/>
  <c r="AI169" i="26"/>
  <c r="AH169" i="26"/>
  <c r="AG169" i="26"/>
  <c r="AF169" i="26"/>
  <c r="BD169" i="26" s="1"/>
  <c r="AE169" i="26"/>
  <c r="AD169" i="26"/>
  <c r="AC169" i="26"/>
  <c r="BA169" i="26" s="1"/>
  <c r="AB169" i="26"/>
  <c r="AA169" i="26"/>
  <c r="Z169" i="26"/>
  <c r="AX169" i="26" s="1"/>
  <c r="Y169" i="26"/>
  <c r="X169" i="26"/>
  <c r="W169" i="26"/>
  <c r="AU169" i="26" s="1"/>
  <c r="AQ168" i="26"/>
  <c r="AP168" i="26"/>
  <c r="AO168" i="26"/>
  <c r="BM168" i="26" s="1"/>
  <c r="AN168" i="26"/>
  <c r="AM168" i="26"/>
  <c r="AL168" i="26"/>
  <c r="AK168" i="26"/>
  <c r="AJ168" i="26"/>
  <c r="AI168" i="26"/>
  <c r="BG168" i="26" s="1"/>
  <c r="AH168" i="26"/>
  <c r="AG168" i="26"/>
  <c r="AF168" i="26"/>
  <c r="AE168" i="26"/>
  <c r="AD168" i="26"/>
  <c r="AC168" i="26"/>
  <c r="BA168" i="26" s="1"/>
  <c r="AB168" i="26"/>
  <c r="AA168" i="26"/>
  <c r="Z168" i="26"/>
  <c r="Y168" i="26"/>
  <c r="X168" i="26"/>
  <c r="W168" i="26"/>
  <c r="AU168" i="26" s="1"/>
  <c r="AQ167" i="26"/>
  <c r="AP167" i="26"/>
  <c r="BN167" i="26" s="1"/>
  <c r="AO167" i="26"/>
  <c r="BM167" i="26" s="1"/>
  <c r="AN167" i="26"/>
  <c r="AM167" i="26"/>
  <c r="AL167" i="26"/>
  <c r="AK167" i="26"/>
  <c r="AJ167" i="26"/>
  <c r="BH167" i="26" s="1"/>
  <c r="AI167" i="26"/>
  <c r="BG167" i="26" s="1"/>
  <c r="AH167" i="26"/>
  <c r="AG167" i="26"/>
  <c r="AF167" i="26"/>
  <c r="BD167" i="26" s="1"/>
  <c r="AE167" i="26"/>
  <c r="AD167" i="26"/>
  <c r="BB167" i="26" s="1"/>
  <c r="AC167" i="26"/>
  <c r="BA167" i="26" s="1"/>
  <c r="AB167" i="26"/>
  <c r="AA167" i="26"/>
  <c r="Z167" i="26"/>
  <c r="Y167" i="26"/>
  <c r="X167" i="26"/>
  <c r="AV167" i="26" s="1"/>
  <c r="W167" i="26"/>
  <c r="AU167" i="26" s="1"/>
  <c r="CR166" i="26"/>
  <c r="AQ166" i="26"/>
  <c r="AP166" i="26"/>
  <c r="AO166" i="26"/>
  <c r="AN166" i="26"/>
  <c r="AM166" i="26"/>
  <c r="AL166" i="26"/>
  <c r="AK166" i="26"/>
  <c r="AJ166" i="26"/>
  <c r="AI166" i="26"/>
  <c r="AH166" i="26"/>
  <c r="AG166" i="26"/>
  <c r="AF166" i="26"/>
  <c r="AE166" i="26"/>
  <c r="AD166" i="26"/>
  <c r="AC166" i="26"/>
  <c r="AB166" i="26"/>
  <c r="AA166" i="26"/>
  <c r="Z166" i="26"/>
  <c r="Y166" i="26"/>
  <c r="X166" i="26"/>
  <c r="W166" i="26"/>
  <c r="AQ165" i="26"/>
  <c r="BO165" i="26" s="1"/>
  <c r="AP165" i="26"/>
  <c r="AO165" i="26"/>
  <c r="BM165" i="26" s="1"/>
  <c r="AN165" i="26"/>
  <c r="AM165" i="26"/>
  <c r="AL165" i="26"/>
  <c r="AK165" i="26"/>
  <c r="AJ165" i="26"/>
  <c r="AI165" i="26"/>
  <c r="BG165" i="26" s="1"/>
  <c r="AH165" i="26"/>
  <c r="AG165" i="26"/>
  <c r="AF165" i="26"/>
  <c r="AE165" i="26"/>
  <c r="BC165" i="26" s="1"/>
  <c r="AD165" i="26"/>
  <c r="AC165" i="26"/>
  <c r="BA165" i="26" s="1"/>
  <c r="AB165" i="26"/>
  <c r="AA165" i="26"/>
  <c r="Z165" i="26"/>
  <c r="Y165" i="26"/>
  <c r="AW165" i="26" s="1"/>
  <c r="X165" i="26"/>
  <c r="W165" i="26"/>
  <c r="AU165" i="26" s="1"/>
  <c r="AQ164" i="26"/>
  <c r="AP164" i="26"/>
  <c r="AO164" i="26"/>
  <c r="AN164" i="26"/>
  <c r="AM164" i="26"/>
  <c r="AL164" i="26"/>
  <c r="AK164" i="26"/>
  <c r="AJ164" i="26"/>
  <c r="AI164" i="26"/>
  <c r="AH164" i="26"/>
  <c r="AG164" i="26"/>
  <c r="AF164" i="26"/>
  <c r="AE164" i="26"/>
  <c r="AD164" i="26"/>
  <c r="AC164" i="26"/>
  <c r="AB164" i="26"/>
  <c r="AA164" i="26"/>
  <c r="Z164" i="26"/>
  <c r="Y164" i="26"/>
  <c r="X164" i="26"/>
  <c r="W164" i="26"/>
  <c r="AQ163" i="26"/>
  <c r="BO163" i="26" s="1"/>
  <c r="AP163" i="26"/>
  <c r="AO163" i="26"/>
  <c r="BM163" i="26" s="1"/>
  <c r="AN163" i="26"/>
  <c r="AM163" i="26"/>
  <c r="AL163" i="26"/>
  <c r="AK163" i="26"/>
  <c r="BI163" i="26" s="1"/>
  <c r="AJ163" i="26"/>
  <c r="AI163" i="26"/>
  <c r="BG163" i="26" s="1"/>
  <c r="AH163" i="26"/>
  <c r="AG163" i="26"/>
  <c r="AF163" i="26"/>
  <c r="AE163" i="26"/>
  <c r="BC163" i="26" s="1"/>
  <c r="AD163" i="26"/>
  <c r="AC163" i="26"/>
  <c r="BA163" i="26" s="1"/>
  <c r="AB163" i="26"/>
  <c r="AA163" i="26"/>
  <c r="Z163" i="26"/>
  <c r="Y163" i="26"/>
  <c r="AW163" i="26" s="1"/>
  <c r="X163" i="26"/>
  <c r="W163" i="26"/>
  <c r="AU163" i="26" s="1"/>
  <c r="AQ162" i="26"/>
  <c r="AP162" i="26"/>
  <c r="AO162" i="26"/>
  <c r="AN162" i="26"/>
  <c r="AM162" i="26"/>
  <c r="AL162" i="26"/>
  <c r="AK162" i="26"/>
  <c r="AJ162" i="26"/>
  <c r="AI162" i="26"/>
  <c r="AH162" i="26"/>
  <c r="AG162" i="26"/>
  <c r="AF162" i="26"/>
  <c r="AE162" i="26"/>
  <c r="AD162" i="26"/>
  <c r="AC162" i="26"/>
  <c r="AB162" i="26"/>
  <c r="AA162" i="26"/>
  <c r="Z162" i="26"/>
  <c r="Y162" i="26"/>
  <c r="X162" i="26"/>
  <c r="W162" i="26"/>
  <c r="DL161" i="26"/>
  <c r="DK161" i="26"/>
  <c r="DJ161" i="26"/>
  <c r="DI161" i="26"/>
  <c r="DH161" i="26"/>
  <c r="DG161" i="26"/>
  <c r="DF161" i="26"/>
  <c r="DE161" i="26"/>
  <c r="DD161" i="26"/>
  <c r="DC161" i="26"/>
  <c r="DB161" i="26"/>
  <c r="DA161" i="26"/>
  <c r="CZ161" i="26"/>
  <c r="CY161" i="26"/>
  <c r="CX161" i="26"/>
  <c r="CW161" i="26"/>
  <c r="CV161" i="26"/>
  <c r="CU161" i="26"/>
  <c r="CT161" i="26"/>
  <c r="CS161" i="26"/>
  <c r="CR161" i="26"/>
  <c r="AQ161" i="26"/>
  <c r="AP161" i="26"/>
  <c r="AO161" i="26"/>
  <c r="BM161" i="26" s="1"/>
  <c r="CK161" i="26" s="1"/>
  <c r="AN161" i="26"/>
  <c r="AM161" i="26"/>
  <c r="AL161" i="26"/>
  <c r="AK161" i="26"/>
  <c r="AJ161" i="26"/>
  <c r="AI161" i="26"/>
  <c r="BG161" i="26" s="1"/>
  <c r="AH161" i="26"/>
  <c r="AG161" i="26"/>
  <c r="AF161" i="26"/>
  <c r="AE161" i="26"/>
  <c r="AD161" i="26"/>
  <c r="AC161" i="26"/>
  <c r="BA161" i="26" s="1"/>
  <c r="AB161" i="26"/>
  <c r="AA161" i="26"/>
  <c r="Z161" i="26"/>
  <c r="Y161" i="26"/>
  <c r="X161" i="26"/>
  <c r="W161" i="26"/>
  <c r="AU161" i="26" s="1"/>
  <c r="BS161" i="26" s="1"/>
  <c r="AQ160" i="26"/>
  <c r="BO160" i="26" s="1"/>
  <c r="AP160" i="26"/>
  <c r="CL160" i="26" s="1"/>
  <c r="AO160" i="26"/>
  <c r="AN160" i="26"/>
  <c r="CJ160" i="26" s="1"/>
  <c r="AM160" i="26"/>
  <c r="BK160" i="26" s="1"/>
  <c r="AL160" i="26"/>
  <c r="BJ160" i="26" s="1"/>
  <c r="AK160" i="26"/>
  <c r="CG160" i="26" s="1"/>
  <c r="AJ160" i="26"/>
  <c r="BH160" i="26" s="1"/>
  <c r="AI160" i="26"/>
  <c r="AH160" i="26"/>
  <c r="CD160" i="26" s="1"/>
  <c r="AG160" i="26"/>
  <c r="BE160" i="26" s="1"/>
  <c r="AF160" i="26"/>
  <c r="AE160" i="26"/>
  <c r="CA160" i="26" s="1"/>
  <c r="AD160" i="26"/>
  <c r="AC160" i="26"/>
  <c r="BY160" i="26" s="1"/>
  <c r="AB160" i="26"/>
  <c r="AZ160" i="26" s="1"/>
  <c r="AA160" i="26"/>
  <c r="BW160" i="26" s="1"/>
  <c r="Z160" i="26"/>
  <c r="Y160" i="26"/>
  <c r="X160" i="26"/>
  <c r="BT160" i="26" s="1"/>
  <c r="W160" i="26"/>
  <c r="BR159" i="26"/>
  <c r="AT159" i="26"/>
  <c r="V159" i="26"/>
  <c r="AQ145" i="26"/>
  <c r="AP145" i="26"/>
  <c r="AO145" i="26"/>
  <c r="AN145" i="26"/>
  <c r="AM145" i="26"/>
  <c r="AL145" i="26"/>
  <c r="AK145" i="26"/>
  <c r="AJ145" i="26"/>
  <c r="AI145" i="26"/>
  <c r="AH145" i="26"/>
  <c r="AG145" i="26"/>
  <c r="AF145" i="26"/>
  <c r="AE145" i="26"/>
  <c r="AD145" i="26"/>
  <c r="AC145" i="26"/>
  <c r="AB145" i="26"/>
  <c r="AA145" i="26"/>
  <c r="Z145" i="26"/>
  <c r="Y145" i="26"/>
  <c r="X145" i="26"/>
  <c r="W145" i="26"/>
  <c r="AQ144" i="26"/>
  <c r="AP144" i="26"/>
  <c r="BN144" i="26" s="1"/>
  <c r="AO144" i="26"/>
  <c r="AN144" i="26"/>
  <c r="AM144" i="26"/>
  <c r="AL144" i="26"/>
  <c r="AK144" i="26"/>
  <c r="AJ144" i="26"/>
  <c r="BH144" i="26" s="1"/>
  <c r="AI144" i="26"/>
  <c r="AH144" i="26"/>
  <c r="AG144" i="26"/>
  <c r="AF144" i="26"/>
  <c r="AE144" i="26"/>
  <c r="AD144" i="26"/>
  <c r="BB144" i="26" s="1"/>
  <c r="AC144" i="26"/>
  <c r="AB144" i="26"/>
  <c r="AA144" i="26"/>
  <c r="Z144" i="26"/>
  <c r="Y144" i="26"/>
  <c r="X144" i="26"/>
  <c r="AV144" i="26" s="1"/>
  <c r="W144" i="26"/>
  <c r="AQ143" i="26"/>
  <c r="AP143" i="26"/>
  <c r="AO143" i="26"/>
  <c r="AN143" i="26"/>
  <c r="AM143" i="26"/>
  <c r="BK143" i="26" s="1"/>
  <c r="AL143" i="26"/>
  <c r="AK143" i="26"/>
  <c r="AJ143" i="26"/>
  <c r="AI143" i="26"/>
  <c r="AH143" i="26"/>
  <c r="AG143" i="26"/>
  <c r="BE143" i="26" s="1"/>
  <c r="AF143" i="26"/>
  <c r="AE143" i="26"/>
  <c r="AD143" i="26"/>
  <c r="AC143" i="26"/>
  <c r="AB143" i="26"/>
  <c r="AA143" i="26"/>
  <c r="AY143" i="26" s="1"/>
  <c r="Z143" i="26"/>
  <c r="Y143" i="26"/>
  <c r="X143" i="26"/>
  <c r="W143" i="26"/>
  <c r="AQ142" i="26"/>
  <c r="AP142" i="26"/>
  <c r="AO142" i="26"/>
  <c r="AN142" i="26"/>
  <c r="AM142" i="26"/>
  <c r="AL142" i="26"/>
  <c r="AK142" i="26"/>
  <c r="AJ142" i="26"/>
  <c r="AI142" i="26"/>
  <c r="AH142" i="26"/>
  <c r="AG142" i="26"/>
  <c r="AF142" i="26"/>
  <c r="AE142" i="26"/>
  <c r="AD142" i="26"/>
  <c r="AC142" i="26"/>
  <c r="AB142" i="26"/>
  <c r="AA142" i="26"/>
  <c r="Z142" i="26"/>
  <c r="Y142" i="26"/>
  <c r="X142" i="26"/>
  <c r="W142" i="26"/>
  <c r="AQ141" i="26"/>
  <c r="AP141" i="26"/>
  <c r="AO141" i="26"/>
  <c r="BM141" i="26" s="1"/>
  <c r="AN141" i="26"/>
  <c r="BL141" i="26" s="1"/>
  <c r="AM141" i="26"/>
  <c r="AL141" i="26"/>
  <c r="AK141" i="26"/>
  <c r="BI141" i="26" s="1"/>
  <c r="AJ141" i="26"/>
  <c r="AI141" i="26"/>
  <c r="BG141" i="26" s="1"/>
  <c r="AH141" i="26"/>
  <c r="BF141" i="26" s="1"/>
  <c r="AG141" i="26"/>
  <c r="AF141" i="26"/>
  <c r="AE141" i="26"/>
  <c r="AD141" i="26"/>
  <c r="AC141" i="26"/>
  <c r="BA141" i="26" s="1"/>
  <c r="AB141" i="26"/>
  <c r="AA141" i="26"/>
  <c r="Z141" i="26"/>
  <c r="Y141" i="26"/>
  <c r="AW141" i="26" s="1"/>
  <c r="X141" i="26"/>
  <c r="W141" i="26"/>
  <c r="AU141" i="26" s="1"/>
  <c r="AQ140" i="26"/>
  <c r="AP140" i="26"/>
  <c r="BN140" i="26" s="1"/>
  <c r="AO140" i="26"/>
  <c r="AN140" i="26"/>
  <c r="AM140" i="26"/>
  <c r="AL140" i="26"/>
  <c r="AK140" i="26"/>
  <c r="AJ140" i="26"/>
  <c r="BH140" i="26" s="1"/>
  <c r="AI140" i="26"/>
  <c r="AH140" i="26"/>
  <c r="AG140" i="26"/>
  <c r="AF140" i="26"/>
  <c r="AE140" i="26"/>
  <c r="AD140" i="26"/>
  <c r="BB140" i="26" s="1"/>
  <c r="AC140" i="26"/>
  <c r="AB140" i="26"/>
  <c r="AA140" i="26"/>
  <c r="Z140" i="26"/>
  <c r="Y140" i="26"/>
  <c r="X140" i="26"/>
  <c r="AV140" i="26" s="1"/>
  <c r="W140" i="26"/>
  <c r="AQ139" i="26"/>
  <c r="AP139" i="26"/>
  <c r="BN139" i="26" s="1"/>
  <c r="AO139" i="26"/>
  <c r="AN139" i="26"/>
  <c r="AM139" i="26"/>
  <c r="AL139" i="26"/>
  <c r="AK139" i="26"/>
  <c r="AJ139" i="26"/>
  <c r="BH139" i="26" s="1"/>
  <c r="AI139" i="26"/>
  <c r="AH139" i="26"/>
  <c r="BF139" i="26" s="1"/>
  <c r="AG139" i="26"/>
  <c r="AF139" i="26"/>
  <c r="AE139" i="26"/>
  <c r="AD139" i="26"/>
  <c r="BB139" i="26" s="1"/>
  <c r="AC139" i="26"/>
  <c r="AB139" i="26"/>
  <c r="AA139" i="26"/>
  <c r="Z139" i="26"/>
  <c r="Y139" i="26"/>
  <c r="X139" i="26"/>
  <c r="AV139" i="26" s="1"/>
  <c r="W139" i="26"/>
  <c r="AQ138" i="26"/>
  <c r="AP138" i="26"/>
  <c r="AO138" i="26"/>
  <c r="AN138" i="26"/>
  <c r="AM138" i="26"/>
  <c r="AL138" i="26"/>
  <c r="AK138" i="26"/>
  <c r="AJ138" i="26"/>
  <c r="AI138" i="26"/>
  <c r="AH138" i="26"/>
  <c r="AG138" i="26"/>
  <c r="AF138" i="26"/>
  <c r="AE138" i="26"/>
  <c r="AD138" i="26"/>
  <c r="AC138" i="26"/>
  <c r="AB138" i="26"/>
  <c r="AA138" i="26"/>
  <c r="Z138" i="26"/>
  <c r="Y138" i="26"/>
  <c r="X138" i="26"/>
  <c r="W138" i="26"/>
  <c r="AQ137" i="26"/>
  <c r="AP137" i="26"/>
  <c r="BN137" i="26" s="1"/>
  <c r="AO137" i="26"/>
  <c r="AN137" i="26"/>
  <c r="AM137" i="26"/>
  <c r="AL137" i="26"/>
  <c r="AK137" i="26"/>
  <c r="AJ137" i="26"/>
  <c r="BH137" i="26" s="1"/>
  <c r="AI137" i="26"/>
  <c r="AH137" i="26"/>
  <c r="AG137" i="26"/>
  <c r="AF137" i="26"/>
  <c r="AE137" i="26"/>
  <c r="AD137" i="26"/>
  <c r="BB137" i="26" s="1"/>
  <c r="AC137" i="26"/>
  <c r="AB137" i="26"/>
  <c r="AA137" i="26"/>
  <c r="Z137" i="26"/>
  <c r="Y137" i="26"/>
  <c r="X137" i="26"/>
  <c r="AV137" i="26" s="1"/>
  <c r="W137" i="26"/>
  <c r="AQ136" i="26"/>
  <c r="AP136" i="26"/>
  <c r="AO136" i="26"/>
  <c r="AN136" i="26"/>
  <c r="AM136" i="26"/>
  <c r="AL136" i="26"/>
  <c r="AK136" i="26"/>
  <c r="AJ136" i="26"/>
  <c r="AI136" i="26"/>
  <c r="AH136" i="26"/>
  <c r="AG136" i="26"/>
  <c r="AF136" i="26"/>
  <c r="AE136" i="26"/>
  <c r="AD136" i="26"/>
  <c r="AC136" i="26"/>
  <c r="AB136" i="26"/>
  <c r="AA136" i="26"/>
  <c r="Z136" i="26"/>
  <c r="Y136" i="26"/>
  <c r="X136" i="26"/>
  <c r="W136" i="26"/>
  <c r="AQ135" i="26"/>
  <c r="AP135" i="26"/>
  <c r="AO135" i="26"/>
  <c r="AN135" i="26"/>
  <c r="BL135" i="26" s="1"/>
  <c r="AM135" i="26"/>
  <c r="AL135" i="26"/>
  <c r="AK135" i="26"/>
  <c r="AJ135" i="26"/>
  <c r="AI135" i="26"/>
  <c r="AH135" i="26"/>
  <c r="AG135" i="26"/>
  <c r="AF135" i="26"/>
  <c r="AE135" i="26"/>
  <c r="AD135" i="26"/>
  <c r="AC135" i="26"/>
  <c r="AB135" i="26"/>
  <c r="AA135" i="26"/>
  <c r="Z135" i="26"/>
  <c r="Y135" i="26"/>
  <c r="X135" i="26"/>
  <c r="W135" i="26"/>
  <c r="CR134" i="26"/>
  <c r="AQ134" i="26"/>
  <c r="AP134" i="26"/>
  <c r="AO134" i="26"/>
  <c r="AN134" i="26"/>
  <c r="AM134" i="26"/>
  <c r="AL134" i="26"/>
  <c r="AK134" i="26"/>
  <c r="AJ134" i="26"/>
  <c r="AI134" i="26"/>
  <c r="AH134" i="26"/>
  <c r="AG134" i="26"/>
  <c r="AF134" i="26"/>
  <c r="AE134" i="26"/>
  <c r="AD134" i="26"/>
  <c r="AC134" i="26"/>
  <c r="AB134" i="26"/>
  <c r="AA134" i="26"/>
  <c r="Z134" i="26"/>
  <c r="Y134" i="26"/>
  <c r="X134" i="26"/>
  <c r="W134" i="26"/>
  <c r="AQ133" i="26"/>
  <c r="AP133" i="26"/>
  <c r="BN133" i="26" s="1"/>
  <c r="AO133" i="26"/>
  <c r="AN133" i="26"/>
  <c r="AM133" i="26"/>
  <c r="AL133" i="26"/>
  <c r="AK133" i="26"/>
  <c r="AJ133" i="26"/>
  <c r="BH133" i="26" s="1"/>
  <c r="AI133" i="26"/>
  <c r="AH133" i="26"/>
  <c r="AG133" i="26"/>
  <c r="AF133" i="26"/>
  <c r="AE133" i="26"/>
  <c r="AD133" i="26"/>
  <c r="BB133" i="26" s="1"/>
  <c r="AC133" i="26"/>
  <c r="AB133" i="26"/>
  <c r="AA133" i="26"/>
  <c r="Z133" i="26"/>
  <c r="Y133" i="26"/>
  <c r="X133" i="26"/>
  <c r="AV133" i="26" s="1"/>
  <c r="W133" i="26"/>
  <c r="AQ132" i="26"/>
  <c r="AP132" i="26"/>
  <c r="AO132" i="26"/>
  <c r="AN132" i="26"/>
  <c r="AM132" i="26"/>
  <c r="AL132" i="26"/>
  <c r="AK132" i="26"/>
  <c r="AJ132" i="26"/>
  <c r="AI132" i="26"/>
  <c r="AH132" i="26"/>
  <c r="AG132" i="26"/>
  <c r="AF132" i="26"/>
  <c r="AE132" i="26"/>
  <c r="AD132" i="26"/>
  <c r="AC132" i="26"/>
  <c r="AB132" i="26"/>
  <c r="AA132" i="26"/>
  <c r="Z132" i="26"/>
  <c r="Y132" i="26"/>
  <c r="X132" i="26"/>
  <c r="W132" i="26"/>
  <c r="AQ131" i="26"/>
  <c r="AP131" i="26"/>
  <c r="BN131" i="26" s="1"/>
  <c r="AO131" i="26"/>
  <c r="AN131" i="26"/>
  <c r="AM131" i="26"/>
  <c r="AL131" i="26"/>
  <c r="AK131" i="26"/>
  <c r="AJ131" i="26"/>
  <c r="BH131" i="26" s="1"/>
  <c r="AI131" i="26"/>
  <c r="AH131" i="26"/>
  <c r="AG131" i="26"/>
  <c r="AF131" i="26"/>
  <c r="AE131" i="26"/>
  <c r="AD131" i="26"/>
  <c r="BB131" i="26" s="1"/>
  <c r="AC131" i="26"/>
  <c r="AB131" i="26"/>
  <c r="AA131" i="26"/>
  <c r="Z131" i="26"/>
  <c r="Y131" i="26"/>
  <c r="X131" i="26"/>
  <c r="AV131" i="26" s="1"/>
  <c r="W131" i="26"/>
  <c r="AQ130" i="26"/>
  <c r="AP130" i="26"/>
  <c r="AO130" i="26"/>
  <c r="AN130" i="26"/>
  <c r="AM130" i="26"/>
  <c r="AL130" i="26"/>
  <c r="AK130" i="26"/>
  <c r="AJ130" i="26"/>
  <c r="AI130" i="26"/>
  <c r="AH130" i="26"/>
  <c r="AG130" i="26"/>
  <c r="AF130" i="26"/>
  <c r="AE130" i="26"/>
  <c r="AD130" i="26"/>
  <c r="AC130" i="26"/>
  <c r="AB130" i="26"/>
  <c r="AA130" i="26"/>
  <c r="Z130" i="26"/>
  <c r="Y130" i="26"/>
  <c r="X130" i="26"/>
  <c r="W130" i="26"/>
  <c r="DL129" i="26"/>
  <c r="DK129" i="26"/>
  <c r="DJ129" i="26"/>
  <c r="DI129" i="26"/>
  <c r="DH129" i="26"/>
  <c r="DG129" i="26"/>
  <c r="DF129" i="26"/>
  <c r="DE129" i="26"/>
  <c r="DD129" i="26"/>
  <c r="DC129" i="26"/>
  <c r="DB129" i="26"/>
  <c r="DA129" i="26"/>
  <c r="CZ129" i="26"/>
  <c r="CY129" i="26"/>
  <c r="CX129" i="26"/>
  <c r="CW129" i="26"/>
  <c r="CV129" i="26"/>
  <c r="CU129" i="26"/>
  <c r="CT129" i="26"/>
  <c r="CS129" i="26"/>
  <c r="CR129" i="26"/>
  <c r="AQ129" i="26"/>
  <c r="AP129" i="26"/>
  <c r="AO129" i="26"/>
  <c r="AN129" i="26"/>
  <c r="AM129" i="26"/>
  <c r="AL129" i="26"/>
  <c r="AK129" i="26"/>
  <c r="AJ129" i="26"/>
  <c r="AI129" i="26"/>
  <c r="AH129" i="26"/>
  <c r="AG129" i="26"/>
  <c r="AF129" i="26"/>
  <c r="AE129" i="26"/>
  <c r="AD129" i="26"/>
  <c r="AC129" i="26"/>
  <c r="AB129" i="26"/>
  <c r="AA129" i="26"/>
  <c r="Z129" i="26"/>
  <c r="Y129" i="26"/>
  <c r="X129" i="26"/>
  <c r="W129" i="26"/>
  <c r="AQ128" i="26"/>
  <c r="CM128" i="26" s="1"/>
  <c r="AP128" i="26"/>
  <c r="CL128" i="26" s="1"/>
  <c r="AO128" i="26"/>
  <c r="BM128" i="26" s="1"/>
  <c r="AN128" i="26"/>
  <c r="BL128" i="26" s="1"/>
  <c r="AM128" i="26"/>
  <c r="CI128" i="26" s="1"/>
  <c r="AL128" i="26"/>
  <c r="CH128" i="26" s="1"/>
  <c r="AK128" i="26"/>
  <c r="CG128" i="26" s="1"/>
  <c r="AJ128" i="26"/>
  <c r="CF128" i="26" s="1"/>
  <c r="AI128" i="26"/>
  <c r="BG128" i="26" s="1"/>
  <c r="AH128" i="26"/>
  <c r="BF128" i="26" s="1"/>
  <c r="AG128" i="26"/>
  <c r="BE128" i="26" s="1"/>
  <c r="AF128" i="26"/>
  <c r="CB128" i="26" s="1"/>
  <c r="AE128" i="26"/>
  <c r="CA128" i="26" s="1"/>
  <c r="AD128" i="26"/>
  <c r="BB128" i="26" s="1"/>
  <c r="AC128" i="26"/>
  <c r="AB128" i="26"/>
  <c r="AZ128" i="26" s="1"/>
  <c r="AA128" i="26"/>
  <c r="BW128" i="26" s="1"/>
  <c r="Z128" i="26"/>
  <c r="BV128" i="26" s="1"/>
  <c r="Y128" i="26"/>
  <c r="BU128" i="26" s="1"/>
  <c r="X128" i="26"/>
  <c r="AV128" i="26" s="1"/>
  <c r="W128" i="26"/>
  <c r="BR127" i="26"/>
  <c r="AT127" i="26"/>
  <c r="V127" i="26"/>
  <c r="AQ115" i="26"/>
  <c r="AP115" i="26"/>
  <c r="AO115" i="26"/>
  <c r="AN115" i="26"/>
  <c r="AM115" i="26"/>
  <c r="AL115" i="26"/>
  <c r="AK115" i="26"/>
  <c r="AJ115" i="26"/>
  <c r="AI115" i="26"/>
  <c r="AH115" i="26"/>
  <c r="AG115" i="26"/>
  <c r="AF115" i="26"/>
  <c r="AE115" i="26"/>
  <c r="AD115" i="26"/>
  <c r="AC115" i="26"/>
  <c r="AB115" i="26"/>
  <c r="AA115" i="26"/>
  <c r="Z115" i="26"/>
  <c r="Y115" i="26"/>
  <c r="X115" i="26"/>
  <c r="W115" i="26"/>
  <c r="AQ114" i="26"/>
  <c r="AP114" i="26"/>
  <c r="AO114" i="26"/>
  <c r="AN114" i="26"/>
  <c r="AM114" i="26"/>
  <c r="AL114" i="26"/>
  <c r="AK114" i="26"/>
  <c r="AJ114" i="26"/>
  <c r="AI114" i="26"/>
  <c r="AH114" i="26"/>
  <c r="AG114" i="26"/>
  <c r="AF114" i="26"/>
  <c r="AE114" i="26"/>
  <c r="AD114" i="26"/>
  <c r="AC114" i="26"/>
  <c r="AB114" i="26"/>
  <c r="AA114" i="26"/>
  <c r="Z114" i="26"/>
  <c r="Y114" i="26"/>
  <c r="X114" i="26"/>
  <c r="W114" i="26"/>
  <c r="AQ113" i="26"/>
  <c r="BO113" i="26" s="1"/>
  <c r="AP113" i="26"/>
  <c r="AO113" i="26"/>
  <c r="BM113" i="26" s="1"/>
  <c r="AN113" i="26"/>
  <c r="AM113" i="26"/>
  <c r="BK113" i="26" s="1"/>
  <c r="AL113" i="26"/>
  <c r="AK113" i="26"/>
  <c r="BI113" i="26" s="1"/>
  <c r="AJ113" i="26"/>
  <c r="AI113" i="26"/>
  <c r="BG113" i="26" s="1"/>
  <c r="AH113" i="26"/>
  <c r="AG113" i="26"/>
  <c r="BE113" i="26" s="1"/>
  <c r="AF113" i="26"/>
  <c r="AE113" i="26"/>
  <c r="BC113" i="26" s="1"/>
  <c r="AD113" i="26"/>
  <c r="AC113" i="26"/>
  <c r="BA113" i="26" s="1"/>
  <c r="AB113" i="26"/>
  <c r="AA113" i="26"/>
  <c r="AY113" i="26" s="1"/>
  <c r="Z113" i="26"/>
  <c r="Y113" i="26"/>
  <c r="AW113" i="26" s="1"/>
  <c r="X113" i="26"/>
  <c r="W113" i="26"/>
  <c r="AQ112" i="26"/>
  <c r="AP112" i="26"/>
  <c r="AO112" i="26"/>
  <c r="AN112" i="26"/>
  <c r="AM112" i="26"/>
  <c r="AL112" i="26"/>
  <c r="AK112" i="26"/>
  <c r="AJ112" i="26"/>
  <c r="AI112" i="26"/>
  <c r="AH112" i="26"/>
  <c r="AG112" i="26"/>
  <c r="AF112" i="26"/>
  <c r="AE112" i="26"/>
  <c r="AD112" i="26"/>
  <c r="AC112" i="26"/>
  <c r="AB112" i="26"/>
  <c r="AA112" i="26"/>
  <c r="Z112" i="26"/>
  <c r="Y112" i="26"/>
  <c r="X112" i="26"/>
  <c r="W112" i="26"/>
  <c r="AQ111" i="26"/>
  <c r="BO111" i="26" s="1"/>
  <c r="AP111" i="26"/>
  <c r="AO111" i="26"/>
  <c r="BM111" i="26" s="1"/>
  <c r="AN111" i="26"/>
  <c r="AM111" i="26"/>
  <c r="AL111" i="26"/>
  <c r="AK111" i="26"/>
  <c r="BI111" i="26" s="1"/>
  <c r="AJ111" i="26"/>
  <c r="AI111" i="26"/>
  <c r="BG111" i="26" s="1"/>
  <c r="AH111" i="26"/>
  <c r="BF111" i="26" s="1"/>
  <c r="AG111" i="26"/>
  <c r="AF111" i="26"/>
  <c r="AE111" i="26"/>
  <c r="BC111" i="26" s="1"/>
  <c r="AD111" i="26"/>
  <c r="AC111" i="26"/>
  <c r="BA111" i="26" s="1"/>
  <c r="AB111" i="26"/>
  <c r="AA111" i="26"/>
  <c r="Z111" i="26"/>
  <c r="Y111" i="26"/>
  <c r="AW111" i="26" s="1"/>
  <c r="X111" i="26"/>
  <c r="W111" i="26"/>
  <c r="AU111" i="26" s="1"/>
  <c r="AQ110" i="26"/>
  <c r="AP110" i="26"/>
  <c r="AO110" i="26"/>
  <c r="AN110" i="26"/>
  <c r="AM110" i="26"/>
  <c r="AL110" i="26"/>
  <c r="AK110" i="26"/>
  <c r="AJ110" i="26"/>
  <c r="AI110" i="26"/>
  <c r="AH110" i="26"/>
  <c r="AG110" i="26"/>
  <c r="AF110" i="26"/>
  <c r="AE110" i="26"/>
  <c r="AD110" i="26"/>
  <c r="AC110" i="26"/>
  <c r="AB110" i="26"/>
  <c r="AA110" i="26"/>
  <c r="Z110" i="26"/>
  <c r="Y110" i="26"/>
  <c r="X110" i="26"/>
  <c r="W110" i="26"/>
  <c r="AQ109" i="26"/>
  <c r="AP109" i="26"/>
  <c r="BN109" i="26" s="1"/>
  <c r="AO109" i="26"/>
  <c r="BM109" i="26" s="1"/>
  <c r="AN109" i="26"/>
  <c r="AM109" i="26"/>
  <c r="AL109" i="26"/>
  <c r="AK109" i="26"/>
  <c r="AJ109" i="26"/>
  <c r="BH109" i="26" s="1"/>
  <c r="AI109" i="26"/>
  <c r="BG109" i="26" s="1"/>
  <c r="AH109" i="26"/>
  <c r="AG109" i="26"/>
  <c r="AF109" i="26"/>
  <c r="AE109" i="26"/>
  <c r="AD109" i="26"/>
  <c r="BB109" i="26" s="1"/>
  <c r="AC109" i="26"/>
  <c r="BA109" i="26" s="1"/>
  <c r="AB109" i="26"/>
  <c r="AA109" i="26"/>
  <c r="Z109" i="26"/>
  <c r="Y109" i="26"/>
  <c r="X109" i="26"/>
  <c r="AV109" i="26" s="1"/>
  <c r="W109" i="26"/>
  <c r="AU109" i="26" s="1"/>
  <c r="AQ108" i="26"/>
  <c r="AP108" i="26"/>
  <c r="AO108" i="26"/>
  <c r="AN108" i="26"/>
  <c r="AM108" i="26"/>
  <c r="AL108" i="26"/>
  <c r="AK108" i="26"/>
  <c r="AJ108" i="26"/>
  <c r="AI108" i="26"/>
  <c r="AH108" i="26"/>
  <c r="AG108" i="26"/>
  <c r="AF108" i="26"/>
  <c r="AE108" i="26"/>
  <c r="AD108" i="26"/>
  <c r="AC108" i="26"/>
  <c r="AB108" i="26"/>
  <c r="AA108" i="26"/>
  <c r="Z108" i="26"/>
  <c r="Y108" i="26"/>
  <c r="X108" i="26"/>
  <c r="W108" i="26"/>
  <c r="AQ107" i="26"/>
  <c r="AP107" i="26"/>
  <c r="AO107" i="26"/>
  <c r="BM107" i="26" s="1"/>
  <c r="AN107" i="26"/>
  <c r="AM107" i="26"/>
  <c r="AL107" i="26"/>
  <c r="AK107" i="26"/>
  <c r="AJ107" i="26"/>
  <c r="AI107" i="26"/>
  <c r="BG107" i="26" s="1"/>
  <c r="AH107" i="26"/>
  <c r="AG107" i="26"/>
  <c r="AF107" i="26"/>
  <c r="AE107" i="26"/>
  <c r="AD107" i="26"/>
  <c r="AC107" i="26"/>
  <c r="BA107" i="26" s="1"/>
  <c r="AB107" i="26"/>
  <c r="AA107" i="26"/>
  <c r="Z107" i="26"/>
  <c r="Y107" i="26"/>
  <c r="X107" i="26"/>
  <c r="W107" i="26"/>
  <c r="AU107" i="26" s="1"/>
  <c r="AQ106" i="26"/>
  <c r="AP106" i="26"/>
  <c r="AO106" i="26"/>
  <c r="AN106" i="26"/>
  <c r="AM106" i="26"/>
  <c r="AL106" i="26"/>
  <c r="AK106" i="26"/>
  <c r="AJ106" i="26"/>
  <c r="AI106" i="26"/>
  <c r="AH106" i="26"/>
  <c r="AG106" i="26"/>
  <c r="AF106" i="26"/>
  <c r="AE106" i="26"/>
  <c r="AD106" i="26"/>
  <c r="AC106" i="26"/>
  <c r="AB106" i="26"/>
  <c r="AA106" i="26"/>
  <c r="Z106" i="26"/>
  <c r="Y106" i="26"/>
  <c r="X106" i="26"/>
  <c r="W106" i="26"/>
  <c r="AQ105" i="26"/>
  <c r="AP105" i="26"/>
  <c r="AO105" i="26"/>
  <c r="BM105" i="26" s="1"/>
  <c r="AN105" i="26"/>
  <c r="AM105" i="26"/>
  <c r="AL105" i="26"/>
  <c r="AK105" i="26"/>
  <c r="AJ105" i="26"/>
  <c r="AI105" i="26"/>
  <c r="BG105" i="26" s="1"/>
  <c r="AH105" i="26"/>
  <c r="AG105" i="26"/>
  <c r="AF105" i="26"/>
  <c r="AE105" i="26"/>
  <c r="AD105" i="26"/>
  <c r="AC105" i="26"/>
  <c r="BA105" i="26" s="1"/>
  <c r="AB105" i="26"/>
  <c r="AA105" i="26"/>
  <c r="Z105" i="26"/>
  <c r="Y105" i="26"/>
  <c r="X105" i="26"/>
  <c r="W105" i="26"/>
  <c r="AU105" i="26" s="1"/>
  <c r="CR104" i="26"/>
  <c r="AQ104" i="26"/>
  <c r="AP104" i="26"/>
  <c r="AO104" i="26"/>
  <c r="AN104" i="26"/>
  <c r="AM104" i="26"/>
  <c r="AL104" i="26"/>
  <c r="AK104" i="26"/>
  <c r="AJ104" i="26"/>
  <c r="AI104" i="26"/>
  <c r="AH104" i="26"/>
  <c r="AG104" i="26"/>
  <c r="AF104" i="26"/>
  <c r="AE104" i="26"/>
  <c r="AD104" i="26"/>
  <c r="AC104" i="26"/>
  <c r="AB104" i="26"/>
  <c r="AA104" i="26"/>
  <c r="Z104" i="26"/>
  <c r="Y104" i="26"/>
  <c r="X104" i="26"/>
  <c r="W104" i="26"/>
  <c r="AQ103" i="26"/>
  <c r="AP103" i="26"/>
  <c r="AO103" i="26"/>
  <c r="AN103" i="26"/>
  <c r="AM103" i="26"/>
  <c r="AL103" i="26"/>
  <c r="AK103" i="26"/>
  <c r="AJ103" i="26"/>
  <c r="AI103" i="26"/>
  <c r="AH103" i="26"/>
  <c r="AG103" i="26"/>
  <c r="AF103" i="26"/>
  <c r="AE103" i="26"/>
  <c r="AD103" i="26"/>
  <c r="AC103" i="26"/>
  <c r="AB103" i="26"/>
  <c r="AA103" i="26"/>
  <c r="Z103" i="26"/>
  <c r="Y103" i="26"/>
  <c r="X103" i="26"/>
  <c r="W103" i="26"/>
  <c r="AQ102" i="26"/>
  <c r="AP102" i="26"/>
  <c r="AO102" i="26"/>
  <c r="AN102" i="26"/>
  <c r="AM102" i="26"/>
  <c r="AL102" i="26"/>
  <c r="AK102" i="26"/>
  <c r="AJ102" i="26"/>
  <c r="AI102" i="26"/>
  <c r="AH102" i="26"/>
  <c r="AG102" i="26"/>
  <c r="AF102" i="26"/>
  <c r="AE102" i="26"/>
  <c r="AD102" i="26"/>
  <c r="AC102" i="26"/>
  <c r="AB102" i="26"/>
  <c r="AA102" i="26"/>
  <c r="Z102" i="26"/>
  <c r="Y102" i="26"/>
  <c r="X102" i="26"/>
  <c r="W102" i="26"/>
  <c r="AQ101" i="26"/>
  <c r="AP101" i="26"/>
  <c r="AO101" i="26"/>
  <c r="AN101" i="26"/>
  <c r="AM101" i="26"/>
  <c r="AL101" i="26"/>
  <c r="AK101" i="26"/>
  <c r="AJ101" i="26"/>
  <c r="AI101" i="26"/>
  <c r="AH101" i="26"/>
  <c r="AG101" i="26"/>
  <c r="AF101" i="26"/>
  <c r="AE101" i="26"/>
  <c r="AD101" i="26"/>
  <c r="AC101" i="26"/>
  <c r="AB101" i="26"/>
  <c r="AA101" i="26"/>
  <c r="Z101" i="26"/>
  <c r="Y101" i="26"/>
  <c r="X101" i="26"/>
  <c r="W101" i="26"/>
  <c r="AQ100" i="26"/>
  <c r="BO100" i="26" s="1"/>
  <c r="AP100" i="26"/>
  <c r="AO100" i="26"/>
  <c r="AN100" i="26"/>
  <c r="AM100" i="26"/>
  <c r="AL100" i="26"/>
  <c r="AK100" i="26"/>
  <c r="BI100" i="26" s="1"/>
  <c r="AJ100" i="26"/>
  <c r="AI100" i="26"/>
  <c r="AH100" i="26"/>
  <c r="AG100" i="26"/>
  <c r="AF100" i="26"/>
  <c r="AE100" i="26"/>
  <c r="BC100" i="26" s="1"/>
  <c r="AD100" i="26"/>
  <c r="AC100" i="26"/>
  <c r="AB100" i="26"/>
  <c r="AA100" i="26"/>
  <c r="Z100" i="26"/>
  <c r="Y100" i="26"/>
  <c r="AW100" i="26" s="1"/>
  <c r="X100" i="26"/>
  <c r="W100" i="26"/>
  <c r="DL99" i="26"/>
  <c r="DK99" i="26"/>
  <c r="DJ99" i="26"/>
  <c r="DI99" i="26"/>
  <c r="DH99" i="26"/>
  <c r="DG99" i="26"/>
  <c r="DF99" i="26"/>
  <c r="DE99" i="26"/>
  <c r="DD99" i="26"/>
  <c r="DC99" i="26"/>
  <c r="DB99" i="26"/>
  <c r="DA99" i="26"/>
  <c r="CZ99" i="26"/>
  <c r="CY99" i="26"/>
  <c r="CX99" i="26"/>
  <c r="CW99" i="26"/>
  <c r="CV99" i="26"/>
  <c r="CU99" i="26"/>
  <c r="CT99" i="26"/>
  <c r="CS99" i="26"/>
  <c r="CR99" i="26"/>
  <c r="AQ99" i="26"/>
  <c r="BO99" i="26" s="1"/>
  <c r="AP99" i="26"/>
  <c r="AO99" i="26"/>
  <c r="AN99" i="26"/>
  <c r="AM99" i="26"/>
  <c r="AL99" i="26"/>
  <c r="AK99" i="26"/>
  <c r="BI99" i="26" s="1"/>
  <c r="AJ99" i="26"/>
  <c r="AI99" i="26"/>
  <c r="AH99" i="26"/>
  <c r="AG99" i="26"/>
  <c r="AF99" i="26"/>
  <c r="AE99" i="26"/>
  <c r="BC99" i="26" s="1"/>
  <c r="AD99" i="26"/>
  <c r="AC99" i="26"/>
  <c r="AB99" i="26"/>
  <c r="AA99" i="26"/>
  <c r="Z99" i="26"/>
  <c r="Y99" i="26"/>
  <c r="AW99" i="26" s="1"/>
  <c r="X99" i="26"/>
  <c r="W99" i="26"/>
  <c r="AQ98" i="26"/>
  <c r="BO98" i="26" s="1"/>
  <c r="AP98" i="26"/>
  <c r="BN98" i="26" s="1"/>
  <c r="AO98" i="26"/>
  <c r="BM98" i="26" s="1"/>
  <c r="AN98" i="26"/>
  <c r="AM98" i="26"/>
  <c r="AL98" i="26"/>
  <c r="CH98" i="26" s="1"/>
  <c r="AK98" i="26"/>
  <c r="BI98" i="26" s="1"/>
  <c r="AJ98" i="26"/>
  <c r="BH98" i="26" s="1"/>
  <c r="AI98" i="26"/>
  <c r="BG98" i="26" s="1"/>
  <c r="AH98" i="26"/>
  <c r="CD98" i="26" s="1"/>
  <c r="AG98" i="26"/>
  <c r="AF98" i="26"/>
  <c r="BD98" i="26" s="1"/>
  <c r="AE98" i="26"/>
  <c r="BC98" i="26" s="1"/>
  <c r="AD98" i="26"/>
  <c r="AC98" i="26"/>
  <c r="BA98" i="26" s="1"/>
  <c r="AB98" i="26"/>
  <c r="BX98" i="26" s="1"/>
  <c r="AA98" i="26"/>
  <c r="BW98" i="26" s="1"/>
  <c r="Z98" i="26"/>
  <c r="BV98" i="26" s="1"/>
  <c r="Y98" i="26"/>
  <c r="AW98" i="26" s="1"/>
  <c r="X98" i="26"/>
  <c r="BT98" i="26" s="1"/>
  <c r="W98" i="26"/>
  <c r="BR97" i="26"/>
  <c r="AT97" i="26"/>
  <c r="V97" i="26"/>
  <c r="AQ83" i="26"/>
  <c r="AP83" i="26"/>
  <c r="AO83" i="26"/>
  <c r="AN83" i="26"/>
  <c r="AM83" i="26"/>
  <c r="AL83" i="26"/>
  <c r="AK83" i="26"/>
  <c r="AJ83" i="26"/>
  <c r="AI83" i="26"/>
  <c r="AH83" i="26"/>
  <c r="AG83" i="26"/>
  <c r="AF83" i="26"/>
  <c r="AE83" i="26"/>
  <c r="AD83" i="26"/>
  <c r="AC83" i="26"/>
  <c r="AB83" i="26"/>
  <c r="AA83" i="26"/>
  <c r="Z83" i="26"/>
  <c r="Y83" i="26"/>
  <c r="X83" i="26"/>
  <c r="W83" i="26"/>
  <c r="AQ82" i="26"/>
  <c r="AP82" i="26"/>
  <c r="AO82" i="26"/>
  <c r="AN82" i="26"/>
  <c r="AM82" i="26"/>
  <c r="AL82" i="26"/>
  <c r="AK82" i="26"/>
  <c r="AJ82" i="26"/>
  <c r="AI82" i="26"/>
  <c r="AH82" i="26"/>
  <c r="AG82" i="26"/>
  <c r="AF82" i="26"/>
  <c r="AE82" i="26"/>
  <c r="AD82" i="26"/>
  <c r="AC82" i="26"/>
  <c r="AB82" i="26"/>
  <c r="AA82" i="26"/>
  <c r="Z82" i="26"/>
  <c r="Y82" i="26"/>
  <c r="X82" i="26"/>
  <c r="W82" i="26"/>
  <c r="AQ81" i="26"/>
  <c r="BO81" i="26" s="1"/>
  <c r="AP81" i="26"/>
  <c r="BN81" i="26" s="1"/>
  <c r="AO81" i="26"/>
  <c r="AN81" i="26"/>
  <c r="AM81" i="26"/>
  <c r="AL81" i="26"/>
  <c r="AK81" i="26"/>
  <c r="BI81" i="26" s="1"/>
  <c r="AJ81" i="26"/>
  <c r="BH81" i="26" s="1"/>
  <c r="AI81" i="26"/>
  <c r="AH81" i="26"/>
  <c r="AG81" i="26"/>
  <c r="BE81" i="26" s="1"/>
  <c r="AF81" i="26"/>
  <c r="AE81" i="26"/>
  <c r="BC81" i="26" s="1"/>
  <c r="AD81" i="26"/>
  <c r="BB81" i="26" s="1"/>
  <c r="AC81" i="26"/>
  <c r="AB81" i="26"/>
  <c r="AA81" i="26"/>
  <c r="Z81" i="26"/>
  <c r="Y81" i="26"/>
  <c r="AW81" i="26" s="1"/>
  <c r="X81" i="26"/>
  <c r="AV81" i="26" s="1"/>
  <c r="W81" i="26"/>
  <c r="AQ80" i="26"/>
  <c r="AP80" i="26"/>
  <c r="AO80" i="26"/>
  <c r="AN80" i="26"/>
  <c r="AM80" i="26"/>
  <c r="AL80" i="26"/>
  <c r="AK80" i="26"/>
  <c r="AJ80" i="26"/>
  <c r="AI80" i="26"/>
  <c r="AH80" i="26"/>
  <c r="AG80" i="26"/>
  <c r="AF80" i="26"/>
  <c r="AE80" i="26"/>
  <c r="AD80" i="26"/>
  <c r="AC80" i="26"/>
  <c r="AB80" i="26"/>
  <c r="AA80" i="26"/>
  <c r="Z80" i="26"/>
  <c r="Y80" i="26"/>
  <c r="X80" i="26"/>
  <c r="W80" i="26"/>
  <c r="AQ79" i="26"/>
  <c r="BO79" i="26" s="1"/>
  <c r="AP79" i="26"/>
  <c r="BN79" i="26" s="1"/>
  <c r="AO79" i="26"/>
  <c r="AN79" i="26"/>
  <c r="AM79" i="26"/>
  <c r="AL79" i="26"/>
  <c r="AK79" i="26"/>
  <c r="BI79" i="26" s="1"/>
  <c r="AJ79" i="26"/>
  <c r="BH79" i="26" s="1"/>
  <c r="AI79" i="26"/>
  <c r="AH79" i="26"/>
  <c r="AG79" i="26"/>
  <c r="AF79" i="26"/>
  <c r="AE79" i="26"/>
  <c r="BC79" i="26" s="1"/>
  <c r="AD79" i="26"/>
  <c r="BB79" i="26" s="1"/>
  <c r="AC79" i="26"/>
  <c r="AB79" i="26"/>
  <c r="AA79" i="26"/>
  <c r="Z79" i="26"/>
  <c r="Y79" i="26"/>
  <c r="AW79" i="26" s="1"/>
  <c r="X79" i="26"/>
  <c r="AV79" i="26" s="1"/>
  <c r="W79" i="26"/>
  <c r="AQ78" i="26"/>
  <c r="AP78" i="26"/>
  <c r="AO78" i="26"/>
  <c r="AN78" i="26"/>
  <c r="AM78" i="26"/>
  <c r="AL78" i="26"/>
  <c r="AK78" i="26"/>
  <c r="AJ78" i="26"/>
  <c r="AI78" i="26"/>
  <c r="AH78" i="26"/>
  <c r="AG78" i="26"/>
  <c r="AF78" i="26"/>
  <c r="AE78" i="26"/>
  <c r="AD78" i="26"/>
  <c r="AC78" i="26"/>
  <c r="AB78" i="26"/>
  <c r="AA78" i="26"/>
  <c r="Z78" i="26"/>
  <c r="Y78" i="26"/>
  <c r="X78" i="26"/>
  <c r="W78" i="26"/>
  <c r="AQ77" i="26"/>
  <c r="BO77" i="26" s="1"/>
  <c r="AP77" i="26"/>
  <c r="BN77" i="26" s="1"/>
  <c r="AO77" i="26"/>
  <c r="AN77" i="26"/>
  <c r="AM77" i="26"/>
  <c r="BK77" i="26" s="1"/>
  <c r="AL77" i="26"/>
  <c r="AK77" i="26"/>
  <c r="BI77" i="26" s="1"/>
  <c r="AJ77" i="26"/>
  <c r="BH77" i="26" s="1"/>
  <c r="AI77" i="26"/>
  <c r="AH77" i="26"/>
  <c r="AG77" i="26"/>
  <c r="BE77" i="26" s="1"/>
  <c r="AF77" i="26"/>
  <c r="AE77" i="26"/>
  <c r="BC77" i="26" s="1"/>
  <c r="AD77" i="26"/>
  <c r="BB77" i="26" s="1"/>
  <c r="AC77" i="26"/>
  <c r="AB77" i="26"/>
  <c r="AA77" i="26"/>
  <c r="AY77" i="26" s="1"/>
  <c r="Z77" i="26"/>
  <c r="Y77" i="26"/>
  <c r="AW77" i="26" s="1"/>
  <c r="X77" i="26"/>
  <c r="AV77" i="26" s="1"/>
  <c r="W77" i="26"/>
  <c r="AQ76" i="26"/>
  <c r="AP76" i="26"/>
  <c r="AO76" i="26"/>
  <c r="AN76" i="26"/>
  <c r="AM76" i="26"/>
  <c r="AL76" i="26"/>
  <c r="AK76" i="26"/>
  <c r="AJ76" i="26"/>
  <c r="AI76" i="26"/>
  <c r="AH76" i="26"/>
  <c r="AG76" i="26"/>
  <c r="AF76" i="26"/>
  <c r="BD76" i="26" s="1"/>
  <c r="AE76" i="26"/>
  <c r="AD76" i="26"/>
  <c r="AC76" i="26"/>
  <c r="AB76" i="26"/>
  <c r="AA76" i="26"/>
  <c r="Z76" i="26"/>
  <c r="Y76" i="26"/>
  <c r="X76" i="26"/>
  <c r="W76" i="26"/>
  <c r="AQ75" i="26"/>
  <c r="BO75" i="26" s="1"/>
  <c r="AP75" i="26"/>
  <c r="AO75" i="26"/>
  <c r="AN75" i="26"/>
  <c r="AM75" i="26"/>
  <c r="AL75" i="26"/>
  <c r="BJ75" i="26" s="1"/>
  <c r="AK75" i="26"/>
  <c r="BI75" i="26" s="1"/>
  <c r="AJ75" i="26"/>
  <c r="AI75" i="26"/>
  <c r="AH75" i="26"/>
  <c r="AG75" i="26"/>
  <c r="AF75" i="26"/>
  <c r="BD75" i="26" s="1"/>
  <c r="AE75" i="26"/>
  <c r="BC75" i="26" s="1"/>
  <c r="AD75" i="26"/>
  <c r="AC75" i="26"/>
  <c r="AB75" i="26"/>
  <c r="AA75" i="26"/>
  <c r="Z75" i="26"/>
  <c r="AX75" i="26" s="1"/>
  <c r="Y75" i="26"/>
  <c r="AW75" i="26" s="1"/>
  <c r="X75" i="26"/>
  <c r="W75" i="26"/>
  <c r="AQ74" i="26"/>
  <c r="AP74" i="26"/>
  <c r="AO74" i="26"/>
  <c r="AN74" i="26"/>
  <c r="AM74" i="26"/>
  <c r="AL74" i="26"/>
  <c r="AK74" i="26"/>
  <c r="AJ74" i="26"/>
  <c r="AI74" i="26"/>
  <c r="AH74" i="26"/>
  <c r="AG74" i="26"/>
  <c r="AF74" i="26"/>
  <c r="AE74" i="26"/>
  <c r="AD74" i="26"/>
  <c r="AC74" i="26"/>
  <c r="AB74" i="26"/>
  <c r="AA74" i="26"/>
  <c r="Z74" i="26"/>
  <c r="AX74" i="26" s="1"/>
  <c r="Y74" i="26"/>
  <c r="X74" i="26"/>
  <c r="W74" i="26"/>
  <c r="AQ73" i="26"/>
  <c r="BO73" i="26" s="1"/>
  <c r="AP73" i="26"/>
  <c r="AO73" i="26"/>
  <c r="AN73" i="26"/>
  <c r="AM73" i="26"/>
  <c r="AL73" i="26"/>
  <c r="AK73" i="26"/>
  <c r="BI73" i="26" s="1"/>
  <c r="AJ73" i="26"/>
  <c r="AI73" i="26"/>
  <c r="BG73" i="26" s="1"/>
  <c r="AH73" i="26"/>
  <c r="AG73" i="26"/>
  <c r="AF73" i="26"/>
  <c r="AE73" i="26"/>
  <c r="BC73" i="26" s="1"/>
  <c r="AD73" i="26"/>
  <c r="AC73" i="26"/>
  <c r="AB73" i="26"/>
  <c r="AA73" i="26"/>
  <c r="Z73" i="26"/>
  <c r="Y73" i="26"/>
  <c r="AW73" i="26" s="1"/>
  <c r="X73" i="26"/>
  <c r="W73" i="26"/>
  <c r="CR72" i="26"/>
  <c r="AQ72" i="26"/>
  <c r="AP72" i="26"/>
  <c r="AO72" i="26"/>
  <c r="AN72" i="26"/>
  <c r="AM72" i="26"/>
  <c r="AL72" i="26"/>
  <c r="AK72" i="26"/>
  <c r="AJ72" i="26"/>
  <c r="AI72" i="26"/>
  <c r="AH72" i="26"/>
  <c r="AG72" i="26"/>
  <c r="AF72" i="26"/>
  <c r="AE72" i="26"/>
  <c r="AD72" i="26"/>
  <c r="AC72" i="26"/>
  <c r="AB72" i="26"/>
  <c r="AA72" i="26"/>
  <c r="Z72" i="26"/>
  <c r="Y72" i="26"/>
  <c r="X72" i="26"/>
  <c r="W72" i="26"/>
  <c r="AQ71" i="26"/>
  <c r="AP71" i="26"/>
  <c r="AO71" i="26"/>
  <c r="AN71" i="26"/>
  <c r="AM71" i="26"/>
  <c r="AL71" i="26"/>
  <c r="BJ71" i="26" s="1"/>
  <c r="AK71" i="26"/>
  <c r="AJ71" i="26"/>
  <c r="AI71" i="26"/>
  <c r="AH71" i="26"/>
  <c r="AG71" i="26"/>
  <c r="AF71" i="26"/>
  <c r="BD71" i="26" s="1"/>
  <c r="AE71" i="26"/>
  <c r="AD71" i="26"/>
  <c r="AC71" i="26"/>
  <c r="AB71" i="26"/>
  <c r="AA71" i="26"/>
  <c r="Z71" i="26"/>
  <c r="AX71" i="26" s="1"/>
  <c r="Y71" i="26"/>
  <c r="X71" i="26"/>
  <c r="W71" i="26"/>
  <c r="AQ70" i="26"/>
  <c r="AP70" i="26"/>
  <c r="AO70" i="26"/>
  <c r="AN70" i="26"/>
  <c r="AM70" i="26"/>
  <c r="AL70" i="26"/>
  <c r="BJ70" i="26" s="1"/>
  <c r="AK70" i="26"/>
  <c r="AJ70" i="26"/>
  <c r="AI70" i="26"/>
  <c r="AH70" i="26"/>
  <c r="AG70" i="26"/>
  <c r="AF70" i="26"/>
  <c r="BD70" i="26" s="1"/>
  <c r="AE70" i="26"/>
  <c r="AD70" i="26"/>
  <c r="AC70" i="26"/>
  <c r="AB70" i="26"/>
  <c r="AA70" i="26"/>
  <c r="Z70" i="26"/>
  <c r="AX70" i="26" s="1"/>
  <c r="Y70" i="26"/>
  <c r="X70" i="26"/>
  <c r="W70" i="26"/>
  <c r="AQ69" i="26"/>
  <c r="AP69" i="26"/>
  <c r="AO69" i="26"/>
  <c r="AN69" i="26"/>
  <c r="AM69" i="26"/>
  <c r="AL69" i="26"/>
  <c r="BJ69" i="26" s="1"/>
  <c r="AK69" i="26"/>
  <c r="AJ69" i="26"/>
  <c r="AI69" i="26"/>
  <c r="AH69" i="26"/>
  <c r="AG69" i="26"/>
  <c r="AF69" i="26"/>
  <c r="BD69" i="26" s="1"/>
  <c r="AE69" i="26"/>
  <c r="AD69" i="26"/>
  <c r="AC69" i="26"/>
  <c r="AB69" i="26"/>
  <c r="AA69" i="26"/>
  <c r="Z69" i="26"/>
  <c r="AX69" i="26" s="1"/>
  <c r="Y69" i="26"/>
  <c r="X69" i="26"/>
  <c r="W69" i="26"/>
  <c r="AQ68" i="26"/>
  <c r="AP68" i="26"/>
  <c r="AO68" i="26"/>
  <c r="AN68" i="26"/>
  <c r="AM68" i="26"/>
  <c r="AL68" i="26"/>
  <c r="BJ68" i="26" s="1"/>
  <c r="AK68" i="26"/>
  <c r="AJ68" i="26"/>
  <c r="AI68" i="26"/>
  <c r="AH68" i="26"/>
  <c r="AG68" i="26"/>
  <c r="AF68" i="26"/>
  <c r="BD68" i="26" s="1"/>
  <c r="AE68" i="26"/>
  <c r="AD68" i="26"/>
  <c r="AC68" i="26"/>
  <c r="AB68" i="26"/>
  <c r="AA68" i="26"/>
  <c r="Z68" i="26"/>
  <c r="AX68" i="26" s="1"/>
  <c r="Y68" i="26"/>
  <c r="X68" i="26"/>
  <c r="W68" i="26"/>
  <c r="DL67" i="26"/>
  <c r="DK67" i="26"/>
  <c r="DJ67" i="26"/>
  <c r="DI67" i="26"/>
  <c r="DH67" i="26"/>
  <c r="DG67" i="26"/>
  <c r="DF67" i="26"/>
  <c r="DE67" i="26"/>
  <c r="DD67" i="26"/>
  <c r="DC67" i="26"/>
  <c r="DB67" i="26"/>
  <c r="DA67" i="26"/>
  <c r="CZ67" i="26"/>
  <c r="CY67" i="26"/>
  <c r="CX67" i="26"/>
  <c r="CW67" i="26"/>
  <c r="CV67" i="26"/>
  <c r="CU67" i="26"/>
  <c r="CT67" i="26"/>
  <c r="CS67" i="26"/>
  <c r="CR67" i="26"/>
  <c r="AQ67" i="26"/>
  <c r="AP67" i="26"/>
  <c r="AO67" i="26"/>
  <c r="AN67" i="26"/>
  <c r="AM67" i="26"/>
  <c r="AL67" i="26"/>
  <c r="BJ67" i="26" s="1"/>
  <c r="CH67" i="26" s="1"/>
  <c r="AK67" i="26"/>
  <c r="AJ67" i="26"/>
  <c r="AI67" i="26"/>
  <c r="AH67" i="26"/>
  <c r="AG67" i="26"/>
  <c r="AF67" i="26"/>
  <c r="BD67" i="26" s="1"/>
  <c r="CB67" i="26" s="1"/>
  <c r="AE67" i="26"/>
  <c r="AD67" i="26"/>
  <c r="AC67" i="26"/>
  <c r="AB67" i="26"/>
  <c r="AA67" i="26"/>
  <c r="Z67" i="26"/>
  <c r="AX67" i="26" s="1"/>
  <c r="BV67" i="26" s="1"/>
  <c r="Y67" i="26"/>
  <c r="X67" i="26"/>
  <c r="W67" i="26"/>
  <c r="AQ66" i="26"/>
  <c r="CM66" i="26" s="1"/>
  <c r="AP66" i="26"/>
  <c r="BN66" i="26" s="1"/>
  <c r="AO66" i="26"/>
  <c r="BM66" i="26" s="1"/>
  <c r="AN66" i="26"/>
  <c r="AM66" i="26"/>
  <c r="CI66" i="26" s="1"/>
  <c r="AL66" i="26"/>
  <c r="CH66" i="26" s="1"/>
  <c r="AK66" i="26"/>
  <c r="CG66" i="26" s="1"/>
  <c r="AJ66" i="26"/>
  <c r="BH66" i="26" s="1"/>
  <c r="AI66" i="26"/>
  <c r="BG66" i="26" s="1"/>
  <c r="AH66" i="26"/>
  <c r="AG66" i="26"/>
  <c r="CC66" i="26" s="1"/>
  <c r="AF66" i="26"/>
  <c r="CB66" i="26" s="1"/>
  <c r="AE66" i="26"/>
  <c r="CA66" i="26" s="1"/>
  <c r="AD66" i="26"/>
  <c r="BB66" i="26" s="1"/>
  <c r="AC66" i="26"/>
  <c r="BA66" i="26" s="1"/>
  <c r="AB66" i="26"/>
  <c r="AA66" i="26"/>
  <c r="BW66" i="26" s="1"/>
  <c r="Z66" i="26"/>
  <c r="BV66" i="26" s="1"/>
  <c r="Y66" i="26"/>
  <c r="BU66" i="26" s="1"/>
  <c r="X66" i="26"/>
  <c r="AV66" i="26" s="1"/>
  <c r="W66" i="26"/>
  <c r="AU66" i="26" s="1"/>
  <c r="BR65" i="26"/>
  <c r="AT65" i="26"/>
  <c r="V65" i="26"/>
  <c r="AQ53" i="26"/>
  <c r="AP53" i="26"/>
  <c r="AO53" i="26"/>
  <c r="AN53" i="26"/>
  <c r="AM53" i="26"/>
  <c r="AL53" i="26"/>
  <c r="AK53" i="26"/>
  <c r="AJ53" i="26"/>
  <c r="AI53" i="26"/>
  <c r="AH53" i="26"/>
  <c r="AG53" i="26"/>
  <c r="AF53" i="26"/>
  <c r="AE53" i="26"/>
  <c r="AD53" i="26"/>
  <c r="AC53" i="26"/>
  <c r="AB53" i="26"/>
  <c r="AA53" i="26"/>
  <c r="Z53" i="26"/>
  <c r="Y53" i="26"/>
  <c r="X53" i="26"/>
  <c r="W53" i="26"/>
  <c r="AQ52" i="26"/>
  <c r="AP52" i="26"/>
  <c r="AO52" i="26"/>
  <c r="AN52" i="26"/>
  <c r="AM52" i="26"/>
  <c r="AL52" i="26"/>
  <c r="AK52" i="26"/>
  <c r="AJ52" i="26"/>
  <c r="AI52" i="26"/>
  <c r="AH52" i="26"/>
  <c r="AG52" i="26"/>
  <c r="AF52" i="26"/>
  <c r="AE52" i="26"/>
  <c r="AD52" i="26"/>
  <c r="AC52" i="26"/>
  <c r="AB52" i="26"/>
  <c r="AA52" i="26"/>
  <c r="Z52" i="26"/>
  <c r="Y52" i="26"/>
  <c r="X52" i="26"/>
  <c r="W52" i="26"/>
  <c r="AQ51" i="26"/>
  <c r="BO51" i="26" s="1"/>
  <c r="AP51" i="26"/>
  <c r="AO51" i="26"/>
  <c r="BM51" i="26" s="1"/>
  <c r="AN51" i="26"/>
  <c r="BL51" i="26" s="1"/>
  <c r="AM51" i="26"/>
  <c r="AL51" i="26"/>
  <c r="BJ51" i="26" s="1"/>
  <c r="AK51" i="26"/>
  <c r="BI51" i="26" s="1"/>
  <c r="AJ51" i="26"/>
  <c r="AI51" i="26"/>
  <c r="BG51" i="26" s="1"/>
  <c r="AH51" i="26"/>
  <c r="BF51" i="26" s="1"/>
  <c r="AG51" i="26"/>
  <c r="AF51" i="26"/>
  <c r="BD51" i="26" s="1"/>
  <c r="AE51" i="26"/>
  <c r="BC51" i="26" s="1"/>
  <c r="AD51" i="26"/>
  <c r="AC51" i="26"/>
  <c r="BA51" i="26" s="1"/>
  <c r="AB51" i="26"/>
  <c r="AZ51" i="26" s="1"/>
  <c r="AA51" i="26"/>
  <c r="Z51" i="26"/>
  <c r="AX51" i="26" s="1"/>
  <c r="Y51" i="26"/>
  <c r="AW51" i="26" s="1"/>
  <c r="X51" i="26"/>
  <c r="W51" i="26"/>
  <c r="AU51" i="26" s="1"/>
  <c r="AQ50" i="26"/>
  <c r="AP50" i="26"/>
  <c r="AO50" i="26"/>
  <c r="AN50" i="26"/>
  <c r="BL50" i="26" s="1"/>
  <c r="AM50" i="26"/>
  <c r="AL50" i="26"/>
  <c r="AK50" i="26"/>
  <c r="AJ50" i="26"/>
  <c r="AI50" i="26"/>
  <c r="AH50" i="26"/>
  <c r="BF50" i="26" s="1"/>
  <c r="AG50" i="26"/>
  <c r="AF50" i="26"/>
  <c r="AE50" i="26"/>
  <c r="AD50" i="26"/>
  <c r="AC50" i="26"/>
  <c r="AB50" i="26"/>
  <c r="AZ50" i="26" s="1"/>
  <c r="AA50" i="26"/>
  <c r="Z50" i="26"/>
  <c r="Y50" i="26"/>
  <c r="X50" i="26"/>
  <c r="W50" i="26"/>
  <c r="AQ49" i="26"/>
  <c r="BO49" i="26" s="1"/>
  <c r="AP49" i="26"/>
  <c r="AO49" i="26"/>
  <c r="BM49" i="26" s="1"/>
  <c r="AN49" i="26"/>
  <c r="BL49" i="26" s="1"/>
  <c r="AM49" i="26"/>
  <c r="AL49" i="26"/>
  <c r="BJ49" i="26" s="1"/>
  <c r="AK49" i="26"/>
  <c r="BI49" i="26" s="1"/>
  <c r="AJ49" i="26"/>
  <c r="AI49" i="26"/>
  <c r="BG49" i="26" s="1"/>
  <c r="AH49" i="26"/>
  <c r="BF49" i="26" s="1"/>
  <c r="AG49" i="26"/>
  <c r="AF49" i="26"/>
  <c r="BD49" i="26" s="1"/>
  <c r="AE49" i="26"/>
  <c r="BC49" i="26" s="1"/>
  <c r="AD49" i="26"/>
  <c r="AC49" i="26"/>
  <c r="BA49" i="26" s="1"/>
  <c r="AB49" i="26"/>
  <c r="AZ49" i="26" s="1"/>
  <c r="AA49" i="26"/>
  <c r="Z49" i="26"/>
  <c r="AX49" i="26" s="1"/>
  <c r="Y49" i="26"/>
  <c r="AW49" i="26" s="1"/>
  <c r="X49" i="26"/>
  <c r="W49" i="26"/>
  <c r="AU49" i="26" s="1"/>
  <c r="AQ48" i="26"/>
  <c r="AP48" i="26"/>
  <c r="AO48" i="26"/>
  <c r="AN48" i="26"/>
  <c r="BL48" i="26" s="1"/>
  <c r="AM48" i="26"/>
  <c r="AL48" i="26"/>
  <c r="AK48" i="26"/>
  <c r="AJ48" i="26"/>
  <c r="AI48" i="26"/>
  <c r="AH48" i="26"/>
  <c r="BF48" i="26" s="1"/>
  <c r="AG48" i="26"/>
  <c r="AF48" i="26"/>
  <c r="AE48" i="26"/>
  <c r="AD48" i="26"/>
  <c r="AC48" i="26"/>
  <c r="AB48" i="26"/>
  <c r="AZ48" i="26" s="1"/>
  <c r="AA48" i="26"/>
  <c r="Z48" i="26"/>
  <c r="Y48" i="26"/>
  <c r="X48" i="26"/>
  <c r="W48" i="26"/>
  <c r="AQ47" i="26"/>
  <c r="AP47" i="26"/>
  <c r="AO47" i="26"/>
  <c r="AN47" i="26"/>
  <c r="BL47" i="26" s="1"/>
  <c r="AM47" i="26"/>
  <c r="AL47" i="26"/>
  <c r="BJ47" i="26" s="1"/>
  <c r="AK47" i="26"/>
  <c r="AJ47" i="26"/>
  <c r="AI47" i="26"/>
  <c r="AH47" i="26"/>
  <c r="BF47" i="26" s="1"/>
  <c r="AG47" i="26"/>
  <c r="AF47" i="26"/>
  <c r="BD47" i="26" s="1"/>
  <c r="AE47" i="26"/>
  <c r="BC47" i="26" s="1"/>
  <c r="AD47" i="26"/>
  <c r="AC47" i="26"/>
  <c r="AB47" i="26"/>
  <c r="AZ47" i="26" s="1"/>
  <c r="AA47" i="26"/>
  <c r="Z47" i="26"/>
  <c r="AX47" i="26" s="1"/>
  <c r="Y47" i="26"/>
  <c r="X47" i="26"/>
  <c r="W47" i="26"/>
  <c r="AQ46" i="26"/>
  <c r="AP46" i="26"/>
  <c r="AO46" i="26"/>
  <c r="AN46" i="26"/>
  <c r="BL46" i="26" s="1"/>
  <c r="AM46" i="26"/>
  <c r="AL46" i="26"/>
  <c r="AK46" i="26"/>
  <c r="AJ46" i="26"/>
  <c r="AI46" i="26"/>
  <c r="AH46" i="26"/>
  <c r="BF46" i="26" s="1"/>
  <c r="AG46" i="26"/>
  <c r="AF46" i="26"/>
  <c r="AE46" i="26"/>
  <c r="AD46" i="26"/>
  <c r="AC46" i="26"/>
  <c r="AB46" i="26"/>
  <c r="AZ46" i="26" s="1"/>
  <c r="AA46" i="26"/>
  <c r="Z46" i="26"/>
  <c r="Y46" i="26"/>
  <c r="X46" i="26"/>
  <c r="W46" i="26"/>
  <c r="AQ45" i="26"/>
  <c r="AP45" i="26"/>
  <c r="AO45" i="26"/>
  <c r="AN45" i="26"/>
  <c r="BL45" i="26" s="1"/>
  <c r="AM45" i="26"/>
  <c r="AL45" i="26"/>
  <c r="BJ45" i="26" s="1"/>
  <c r="AK45" i="26"/>
  <c r="AJ45" i="26"/>
  <c r="AI45" i="26"/>
  <c r="AH45" i="26"/>
  <c r="BF45" i="26" s="1"/>
  <c r="AG45" i="26"/>
  <c r="AF45" i="26"/>
  <c r="BD45" i="26" s="1"/>
  <c r="AE45" i="26"/>
  <c r="AD45" i="26"/>
  <c r="AC45" i="26"/>
  <c r="AB45" i="26"/>
  <c r="AZ45" i="26" s="1"/>
  <c r="AA45" i="26"/>
  <c r="Z45" i="26"/>
  <c r="AX45" i="26" s="1"/>
  <c r="Y45" i="26"/>
  <c r="AW45" i="26" s="1"/>
  <c r="X45" i="26"/>
  <c r="W45" i="26"/>
  <c r="AQ44" i="26"/>
  <c r="AP44" i="26"/>
  <c r="AO44" i="26"/>
  <c r="AN44" i="26"/>
  <c r="BL44" i="26" s="1"/>
  <c r="AM44" i="26"/>
  <c r="BK44" i="26" s="1"/>
  <c r="AL44" i="26"/>
  <c r="AK44" i="26"/>
  <c r="AJ44" i="26"/>
  <c r="AI44" i="26"/>
  <c r="AH44" i="26"/>
  <c r="BF44" i="26" s="1"/>
  <c r="AG44" i="26"/>
  <c r="AF44" i="26"/>
  <c r="AE44" i="26"/>
  <c r="AD44" i="26"/>
  <c r="AC44" i="26"/>
  <c r="AB44" i="26"/>
  <c r="AZ44" i="26" s="1"/>
  <c r="AA44" i="26"/>
  <c r="Z44" i="26"/>
  <c r="Y44" i="26"/>
  <c r="X44" i="26"/>
  <c r="W44" i="26"/>
  <c r="AQ43" i="26"/>
  <c r="AP43" i="26"/>
  <c r="AO43" i="26"/>
  <c r="AN43" i="26"/>
  <c r="BL43" i="26" s="1"/>
  <c r="AM43" i="26"/>
  <c r="AL43" i="26"/>
  <c r="AK43" i="26"/>
  <c r="AJ43" i="26"/>
  <c r="AI43" i="26"/>
  <c r="AH43" i="26"/>
  <c r="BF43" i="26" s="1"/>
  <c r="AG43" i="26"/>
  <c r="AF43" i="26"/>
  <c r="AE43" i="26"/>
  <c r="AD43" i="26"/>
  <c r="AC43" i="26"/>
  <c r="AB43" i="26"/>
  <c r="AZ43" i="26" s="1"/>
  <c r="AA43" i="26"/>
  <c r="Z43" i="26"/>
  <c r="Y43" i="26"/>
  <c r="X43" i="26"/>
  <c r="W43" i="26"/>
  <c r="CR42" i="26"/>
  <c r="AQ42" i="26"/>
  <c r="AP42" i="26"/>
  <c r="AO42" i="26"/>
  <c r="AN42" i="26"/>
  <c r="BL42" i="26" s="1"/>
  <c r="AM42" i="26"/>
  <c r="AL42" i="26"/>
  <c r="AK42" i="26"/>
  <c r="AJ42" i="26"/>
  <c r="AI42" i="26"/>
  <c r="AH42" i="26"/>
  <c r="BF42" i="26" s="1"/>
  <c r="AG42" i="26"/>
  <c r="BE42" i="26" s="1"/>
  <c r="AF42" i="26"/>
  <c r="AE42" i="26"/>
  <c r="AD42" i="26"/>
  <c r="AC42" i="26"/>
  <c r="AB42" i="26"/>
  <c r="AZ42" i="26" s="1"/>
  <c r="AA42" i="26"/>
  <c r="Z42" i="26"/>
  <c r="Y42" i="26"/>
  <c r="X42" i="26"/>
  <c r="W42" i="26"/>
  <c r="AQ41" i="26"/>
  <c r="AP41" i="26"/>
  <c r="AO41" i="26"/>
  <c r="AN41" i="26"/>
  <c r="BL41" i="26" s="1"/>
  <c r="AM41" i="26"/>
  <c r="AL41" i="26"/>
  <c r="AK41" i="26"/>
  <c r="AJ41" i="26"/>
  <c r="AI41" i="26"/>
  <c r="AH41" i="26"/>
  <c r="BF41" i="26" s="1"/>
  <c r="AG41" i="26"/>
  <c r="AF41" i="26"/>
  <c r="AE41" i="26"/>
  <c r="AD41" i="26"/>
  <c r="AC41" i="26"/>
  <c r="AB41" i="26"/>
  <c r="AZ41" i="26" s="1"/>
  <c r="AA41" i="26"/>
  <c r="Z41" i="26"/>
  <c r="Y41" i="26"/>
  <c r="X41" i="26"/>
  <c r="W41" i="26"/>
  <c r="AQ40" i="26"/>
  <c r="AP40" i="26"/>
  <c r="AO40" i="26"/>
  <c r="AN40" i="26"/>
  <c r="BL40" i="26" s="1"/>
  <c r="AM40" i="26"/>
  <c r="AL40" i="26"/>
  <c r="AK40" i="26"/>
  <c r="AJ40" i="26"/>
  <c r="AI40" i="26"/>
  <c r="AH40" i="26"/>
  <c r="BF40" i="26" s="1"/>
  <c r="AG40" i="26"/>
  <c r="AF40" i="26"/>
  <c r="AE40" i="26"/>
  <c r="AD40" i="26"/>
  <c r="AC40" i="26"/>
  <c r="AB40" i="26"/>
  <c r="AZ40" i="26" s="1"/>
  <c r="AA40" i="26"/>
  <c r="Z40" i="26"/>
  <c r="Y40" i="26"/>
  <c r="X40" i="26"/>
  <c r="W40" i="26"/>
  <c r="AQ39" i="26"/>
  <c r="AP39" i="26"/>
  <c r="AO39" i="26"/>
  <c r="AN39" i="26"/>
  <c r="BL39" i="26" s="1"/>
  <c r="AM39" i="26"/>
  <c r="AL39" i="26"/>
  <c r="AK39" i="26"/>
  <c r="AJ39" i="26"/>
  <c r="AI39" i="26"/>
  <c r="AH39" i="26"/>
  <c r="BF39" i="26" s="1"/>
  <c r="AG39" i="26"/>
  <c r="AF39" i="26"/>
  <c r="AE39" i="26"/>
  <c r="AD39" i="26"/>
  <c r="AC39" i="26"/>
  <c r="AB39" i="26"/>
  <c r="AZ39" i="26" s="1"/>
  <c r="AA39" i="26"/>
  <c r="Z39" i="26"/>
  <c r="Y39" i="26"/>
  <c r="X39" i="26"/>
  <c r="W39" i="26"/>
  <c r="AQ38" i="26"/>
  <c r="AP38" i="26"/>
  <c r="AO38" i="26"/>
  <c r="AN38" i="26"/>
  <c r="BL38" i="26" s="1"/>
  <c r="AM38" i="26"/>
  <c r="BK38" i="26" s="1"/>
  <c r="AL38" i="26"/>
  <c r="AK38" i="26"/>
  <c r="AJ38" i="26"/>
  <c r="AI38" i="26"/>
  <c r="AH38" i="26"/>
  <c r="BF38" i="26" s="1"/>
  <c r="AG38" i="26"/>
  <c r="AF38" i="26"/>
  <c r="AE38" i="26"/>
  <c r="AD38" i="26"/>
  <c r="AC38" i="26"/>
  <c r="AB38" i="26"/>
  <c r="AZ38" i="26" s="1"/>
  <c r="AA38" i="26"/>
  <c r="Z38" i="26"/>
  <c r="Y38" i="26"/>
  <c r="X38" i="26"/>
  <c r="W38" i="26"/>
  <c r="DL37" i="26"/>
  <c r="DK37" i="26"/>
  <c r="DJ37" i="26"/>
  <c r="DI37" i="26"/>
  <c r="DH37" i="26"/>
  <c r="DG37" i="26"/>
  <c r="DF37" i="26"/>
  <c r="DE37" i="26"/>
  <c r="DD37" i="26"/>
  <c r="DC37" i="26"/>
  <c r="DB37" i="26"/>
  <c r="DA37" i="26"/>
  <c r="CZ37" i="26"/>
  <c r="CY37" i="26"/>
  <c r="CX37" i="26"/>
  <c r="CW37" i="26"/>
  <c r="CV37" i="26"/>
  <c r="CU37" i="26"/>
  <c r="CT37" i="26"/>
  <c r="CS37" i="26"/>
  <c r="CR37" i="26"/>
  <c r="AQ37" i="26"/>
  <c r="AP37" i="26"/>
  <c r="AO37" i="26"/>
  <c r="AN37" i="26"/>
  <c r="BL37" i="26" s="1"/>
  <c r="AM37" i="26"/>
  <c r="AL37" i="26"/>
  <c r="AK37" i="26"/>
  <c r="AJ37" i="26"/>
  <c r="AI37" i="26"/>
  <c r="AH37" i="26"/>
  <c r="BF37" i="26" s="1"/>
  <c r="AG37" i="26"/>
  <c r="AF37" i="26"/>
  <c r="AE37" i="26"/>
  <c r="AD37" i="26"/>
  <c r="AC37" i="26"/>
  <c r="AB37" i="26"/>
  <c r="AZ37" i="26" s="1"/>
  <c r="AA37" i="26"/>
  <c r="Z37" i="26"/>
  <c r="Y37" i="26"/>
  <c r="X37" i="26"/>
  <c r="W37" i="26"/>
  <c r="AQ36" i="26"/>
  <c r="CM36" i="26" s="1"/>
  <c r="AP36" i="26"/>
  <c r="CL36" i="26" s="1"/>
  <c r="AO36" i="26"/>
  <c r="CK36" i="26" s="1"/>
  <c r="AN36" i="26"/>
  <c r="BL36" i="26" s="1"/>
  <c r="AM36" i="26"/>
  <c r="BK36" i="26" s="1"/>
  <c r="AL36" i="26"/>
  <c r="BJ36" i="26" s="1"/>
  <c r="AK36" i="26"/>
  <c r="CG36" i="26" s="1"/>
  <c r="AJ36" i="26"/>
  <c r="CF36" i="26" s="1"/>
  <c r="AI36" i="26"/>
  <c r="CE36" i="26" s="1"/>
  <c r="AH36" i="26"/>
  <c r="BF36" i="26" s="1"/>
  <c r="AG36" i="26"/>
  <c r="AF36" i="26"/>
  <c r="AE36" i="26"/>
  <c r="CA36" i="26" s="1"/>
  <c r="AD36" i="26"/>
  <c r="BZ36" i="26" s="1"/>
  <c r="AC36" i="26"/>
  <c r="BA36" i="26" s="1"/>
  <c r="AB36" i="26"/>
  <c r="AZ36" i="26" s="1"/>
  <c r="AA36" i="26"/>
  <c r="Z36" i="26"/>
  <c r="AX36" i="26" s="1"/>
  <c r="Y36" i="26"/>
  <c r="BU36" i="26" s="1"/>
  <c r="X36" i="26"/>
  <c r="BT36" i="26" s="1"/>
  <c r="W36" i="26"/>
  <c r="BS36" i="26" s="1"/>
  <c r="BR35" i="26"/>
  <c r="AT35" i="26"/>
  <c r="V35" i="26"/>
  <c r="AQ20" i="26"/>
  <c r="AP20" i="26"/>
  <c r="AO20" i="26"/>
  <c r="AN20" i="26"/>
  <c r="AM20" i="26"/>
  <c r="AL20" i="26"/>
  <c r="AK20" i="26"/>
  <c r="AJ20" i="26"/>
  <c r="AI20" i="26"/>
  <c r="AH20" i="26"/>
  <c r="AG20" i="26"/>
  <c r="AF20" i="26"/>
  <c r="AE20" i="26"/>
  <c r="AD20" i="26"/>
  <c r="AC20" i="26"/>
  <c r="AB20" i="26"/>
  <c r="AA20" i="26"/>
  <c r="Z20" i="26"/>
  <c r="Y20" i="26"/>
  <c r="X20" i="26"/>
  <c r="W20" i="26"/>
  <c r="AQ19" i="26"/>
  <c r="AP19" i="26"/>
  <c r="AO19" i="26"/>
  <c r="AN19" i="26"/>
  <c r="AM19" i="26"/>
  <c r="AL19" i="26"/>
  <c r="AK19" i="26"/>
  <c r="AJ19" i="26"/>
  <c r="AI19" i="26"/>
  <c r="AH19" i="26"/>
  <c r="AG19" i="26"/>
  <c r="AF19" i="26"/>
  <c r="AE19" i="26"/>
  <c r="AD19" i="26"/>
  <c r="AC19" i="26"/>
  <c r="AB19" i="26"/>
  <c r="AA19" i="26"/>
  <c r="Z19" i="26"/>
  <c r="Y19" i="26"/>
  <c r="X19" i="26"/>
  <c r="W19" i="26"/>
  <c r="AQ18" i="26"/>
  <c r="AP18" i="26"/>
  <c r="BN18" i="26" s="1"/>
  <c r="AO18" i="26"/>
  <c r="BM18" i="26" s="1"/>
  <c r="AN18" i="26"/>
  <c r="AM18" i="26"/>
  <c r="AL18" i="26"/>
  <c r="AK18" i="26"/>
  <c r="AJ18" i="26"/>
  <c r="BH18" i="26" s="1"/>
  <c r="AI18" i="26"/>
  <c r="BG18" i="26" s="1"/>
  <c r="AH18" i="26"/>
  <c r="AG18" i="26"/>
  <c r="AF18" i="26"/>
  <c r="AE18" i="26"/>
  <c r="AD18" i="26"/>
  <c r="BB18" i="26" s="1"/>
  <c r="AC18" i="26"/>
  <c r="BA18" i="26" s="1"/>
  <c r="AB18" i="26"/>
  <c r="AZ18" i="26" s="1"/>
  <c r="AA18" i="26"/>
  <c r="Z18" i="26"/>
  <c r="Y18" i="26"/>
  <c r="X18" i="26"/>
  <c r="AV18" i="26" s="1"/>
  <c r="W18" i="26"/>
  <c r="AU18" i="26" s="1"/>
  <c r="AQ17" i="26"/>
  <c r="AP17" i="26"/>
  <c r="AO17" i="26"/>
  <c r="AN17" i="26"/>
  <c r="AM17" i="26"/>
  <c r="AL17" i="26"/>
  <c r="AK17" i="26"/>
  <c r="AJ17" i="26"/>
  <c r="AI17" i="26"/>
  <c r="AH17" i="26"/>
  <c r="AG17" i="26"/>
  <c r="AF17" i="26"/>
  <c r="AE17" i="26"/>
  <c r="AD17" i="26"/>
  <c r="AC17" i="26"/>
  <c r="AB17" i="26"/>
  <c r="AA17" i="26"/>
  <c r="Z17" i="26"/>
  <c r="Y17" i="26"/>
  <c r="X17" i="26"/>
  <c r="W17" i="26"/>
  <c r="AQ16" i="26"/>
  <c r="AP16" i="26"/>
  <c r="AO16" i="26"/>
  <c r="AN16" i="26"/>
  <c r="AM16" i="26"/>
  <c r="AL16" i="26"/>
  <c r="AK16" i="26"/>
  <c r="AJ16" i="26"/>
  <c r="AI16" i="26"/>
  <c r="AH16" i="26"/>
  <c r="AG16" i="26"/>
  <c r="BE16" i="26" s="1"/>
  <c r="AF16" i="26"/>
  <c r="AE16" i="26"/>
  <c r="AD16" i="26"/>
  <c r="AC16" i="26"/>
  <c r="AB16" i="26"/>
  <c r="AA16" i="26"/>
  <c r="Z16" i="26"/>
  <c r="Y16" i="26"/>
  <c r="X16" i="26"/>
  <c r="W16" i="26"/>
  <c r="AQ15" i="26"/>
  <c r="AP15" i="26"/>
  <c r="AO15" i="26"/>
  <c r="AN15" i="26"/>
  <c r="AM15" i="26"/>
  <c r="AL15" i="26"/>
  <c r="AK15" i="26"/>
  <c r="AJ15" i="26"/>
  <c r="AI15" i="26"/>
  <c r="AH15" i="26"/>
  <c r="AG15" i="26"/>
  <c r="AF15" i="26"/>
  <c r="AE15" i="26"/>
  <c r="AD15" i="26"/>
  <c r="AC15" i="26"/>
  <c r="AB15" i="26"/>
  <c r="AA15" i="26"/>
  <c r="Z15" i="26"/>
  <c r="Y15" i="26"/>
  <c r="X15" i="26"/>
  <c r="W15" i="26"/>
  <c r="AQ14" i="26"/>
  <c r="AP14" i="26"/>
  <c r="BN14" i="26" s="1"/>
  <c r="AO14" i="26"/>
  <c r="AN14" i="26"/>
  <c r="AM14" i="26"/>
  <c r="BK14" i="26" s="1"/>
  <c r="AL14" i="26"/>
  <c r="AK14" i="26"/>
  <c r="AJ14" i="26"/>
  <c r="BH14" i="26" s="1"/>
  <c r="AI14" i="26"/>
  <c r="AH14" i="26"/>
  <c r="AG14" i="26"/>
  <c r="BE14" i="26" s="1"/>
  <c r="AF14" i="26"/>
  <c r="AE14" i="26"/>
  <c r="AD14" i="26"/>
  <c r="AC14" i="26"/>
  <c r="AB14" i="26"/>
  <c r="AA14" i="26"/>
  <c r="AY14" i="26" s="1"/>
  <c r="Z14" i="26"/>
  <c r="Y14" i="26"/>
  <c r="X14" i="26"/>
  <c r="W14" i="26"/>
  <c r="AQ13" i="26"/>
  <c r="AP13" i="26"/>
  <c r="AO13" i="26"/>
  <c r="AN13" i="26"/>
  <c r="AM13" i="26"/>
  <c r="AL13" i="26"/>
  <c r="AK13" i="26"/>
  <c r="AJ13" i="26"/>
  <c r="AI13" i="26"/>
  <c r="AH13" i="26"/>
  <c r="AG13" i="26"/>
  <c r="AF13" i="26"/>
  <c r="AE13" i="26"/>
  <c r="AD13" i="26"/>
  <c r="AC13" i="26"/>
  <c r="AB13" i="26"/>
  <c r="AA13" i="26"/>
  <c r="Z13" i="26"/>
  <c r="Y13" i="26"/>
  <c r="X13" i="26"/>
  <c r="W13" i="26"/>
  <c r="AQ12" i="26"/>
  <c r="AP12" i="26"/>
  <c r="BN12" i="26" s="1"/>
  <c r="AO12" i="26"/>
  <c r="AN12" i="26"/>
  <c r="AM12" i="26"/>
  <c r="BK12" i="26" s="1"/>
  <c r="AL12" i="26"/>
  <c r="AK12" i="26"/>
  <c r="AJ12" i="26"/>
  <c r="BH12" i="26" s="1"/>
  <c r="AI12" i="26"/>
  <c r="AH12" i="26"/>
  <c r="AG12" i="26"/>
  <c r="BE12" i="26" s="1"/>
  <c r="AF12" i="26"/>
  <c r="AE12" i="26"/>
  <c r="AD12" i="26"/>
  <c r="BB12" i="26" s="1"/>
  <c r="AC12" i="26"/>
  <c r="AB12" i="26"/>
  <c r="AA12" i="26"/>
  <c r="AY12" i="26" s="1"/>
  <c r="Z12" i="26"/>
  <c r="Y12" i="26"/>
  <c r="X12" i="26"/>
  <c r="AV12" i="26" s="1"/>
  <c r="W12" i="26"/>
  <c r="AQ11" i="26"/>
  <c r="AP11" i="26"/>
  <c r="AO11" i="26"/>
  <c r="AN11" i="26"/>
  <c r="AM11" i="26"/>
  <c r="AL11" i="26"/>
  <c r="AK11" i="26"/>
  <c r="AJ11" i="26"/>
  <c r="AI11" i="26"/>
  <c r="AH11" i="26"/>
  <c r="AG11" i="26"/>
  <c r="AF11" i="26"/>
  <c r="AE11" i="26"/>
  <c r="AD11" i="26"/>
  <c r="AC11" i="26"/>
  <c r="AB11" i="26"/>
  <c r="AA11" i="26"/>
  <c r="Z11" i="26"/>
  <c r="Y11" i="26"/>
  <c r="X11" i="26"/>
  <c r="W11" i="26"/>
  <c r="AQ10" i="26"/>
  <c r="AP10" i="26"/>
  <c r="AO10" i="26"/>
  <c r="AN10" i="26"/>
  <c r="AM10" i="26"/>
  <c r="BK10" i="26" s="1"/>
  <c r="AL10" i="26"/>
  <c r="AK10" i="26"/>
  <c r="AJ10" i="26"/>
  <c r="AI10" i="26"/>
  <c r="AH10" i="26"/>
  <c r="AG10" i="26"/>
  <c r="BE10" i="26" s="1"/>
  <c r="AF10" i="26"/>
  <c r="AE10" i="26"/>
  <c r="AD10" i="26"/>
  <c r="AC10" i="26"/>
  <c r="AB10" i="26"/>
  <c r="AA10" i="26"/>
  <c r="AY10" i="26" s="1"/>
  <c r="Z10" i="26"/>
  <c r="Y10" i="26"/>
  <c r="X10" i="26"/>
  <c r="W10" i="26"/>
  <c r="CR9" i="26"/>
  <c r="AQ9" i="26"/>
  <c r="AP9" i="26"/>
  <c r="AO9" i="26"/>
  <c r="AN9" i="26"/>
  <c r="AM9" i="26"/>
  <c r="AL9" i="26"/>
  <c r="AK9" i="26"/>
  <c r="AJ9" i="26"/>
  <c r="AI9" i="26"/>
  <c r="AH9" i="26"/>
  <c r="AG9" i="26"/>
  <c r="AF9" i="26"/>
  <c r="AE9" i="26"/>
  <c r="AD9" i="26"/>
  <c r="AC9" i="26"/>
  <c r="AB9" i="26"/>
  <c r="AA9" i="26"/>
  <c r="Z9" i="26"/>
  <c r="Y9" i="26"/>
  <c r="X9" i="26"/>
  <c r="W9" i="26"/>
  <c r="AQ8" i="26"/>
  <c r="AP8" i="26"/>
  <c r="AO8" i="26"/>
  <c r="BM8" i="26" s="1"/>
  <c r="AN8" i="26"/>
  <c r="AM8" i="26"/>
  <c r="AL8" i="26"/>
  <c r="AK8" i="26"/>
  <c r="AJ8" i="26"/>
  <c r="AI8" i="26"/>
  <c r="AH8" i="26"/>
  <c r="AG8" i="26"/>
  <c r="AF8" i="26"/>
  <c r="AE8" i="26"/>
  <c r="AD8" i="26"/>
  <c r="AC8" i="26"/>
  <c r="AB8" i="26"/>
  <c r="AA8" i="26"/>
  <c r="Z8" i="26"/>
  <c r="Y8" i="26"/>
  <c r="X8" i="26"/>
  <c r="W8" i="26"/>
  <c r="AQ7" i="26"/>
  <c r="AP7" i="26"/>
  <c r="AO7" i="26"/>
  <c r="AN7" i="26"/>
  <c r="AM7" i="26"/>
  <c r="AL7" i="26"/>
  <c r="AK7" i="26"/>
  <c r="AJ7" i="26"/>
  <c r="AI7" i="26"/>
  <c r="AH7" i="26"/>
  <c r="AG7" i="26"/>
  <c r="AF7" i="26"/>
  <c r="AE7" i="26"/>
  <c r="AD7" i="26"/>
  <c r="AC7" i="26"/>
  <c r="AB7" i="26"/>
  <c r="AA7" i="26"/>
  <c r="Z7" i="26"/>
  <c r="Y7" i="26"/>
  <c r="X7" i="26"/>
  <c r="W7" i="26"/>
  <c r="AQ6" i="26"/>
  <c r="AP6" i="26"/>
  <c r="AO6" i="26"/>
  <c r="BM6" i="26" s="1"/>
  <c r="AN6" i="26"/>
  <c r="AM6" i="26"/>
  <c r="AL6" i="26"/>
  <c r="AK6" i="26"/>
  <c r="AJ6" i="26"/>
  <c r="AI6" i="26"/>
  <c r="BG6" i="26" s="1"/>
  <c r="AH6" i="26"/>
  <c r="AG6" i="26"/>
  <c r="AF6" i="26"/>
  <c r="AE6" i="26"/>
  <c r="AD6" i="26"/>
  <c r="AC6" i="26"/>
  <c r="BA6" i="26" s="1"/>
  <c r="AB6" i="26"/>
  <c r="AA6" i="26"/>
  <c r="Z6" i="26"/>
  <c r="Y6" i="26"/>
  <c r="X6" i="26"/>
  <c r="W6" i="26"/>
  <c r="AU6" i="26" s="1"/>
  <c r="AQ5" i="26"/>
  <c r="AP5" i="26"/>
  <c r="AO5" i="26"/>
  <c r="AN5" i="26"/>
  <c r="AM5" i="26"/>
  <c r="AL5" i="26"/>
  <c r="AK5" i="26"/>
  <c r="AJ5" i="26"/>
  <c r="AI5" i="26"/>
  <c r="AH5" i="26"/>
  <c r="AG5" i="26"/>
  <c r="AF5" i="26"/>
  <c r="AE5" i="26"/>
  <c r="AD5" i="26"/>
  <c r="AC5" i="26"/>
  <c r="AB5" i="26"/>
  <c r="AA5" i="26"/>
  <c r="Z5" i="26"/>
  <c r="Y5" i="26"/>
  <c r="X5" i="26"/>
  <c r="W5" i="26"/>
  <c r="DL4" i="26"/>
  <c r="DK4" i="26"/>
  <c r="DJ4" i="26"/>
  <c r="DI4" i="26"/>
  <c r="DH4" i="26"/>
  <c r="DG4" i="26"/>
  <c r="DF4" i="26"/>
  <c r="DE4" i="26"/>
  <c r="DD4" i="26"/>
  <c r="DC4" i="26"/>
  <c r="DB4" i="26"/>
  <c r="DA4" i="26"/>
  <c r="CZ4" i="26"/>
  <c r="CY4" i="26"/>
  <c r="CX4" i="26"/>
  <c r="CW4" i="26"/>
  <c r="CV4" i="26"/>
  <c r="CU4" i="26"/>
  <c r="CT4" i="26"/>
  <c r="CS4" i="26"/>
  <c r="CR4" i="26"/>
  <c r="AQ4" i="26"/>
  <c r="AP4" i="26"/>
  <c r="AO4" i="26"/>
  <c r="AN4" i="26"/>
  <c r="AM4" i="26"/>
  <c r="AL4" i="26"/>
  <c r="AK4" i="26"/>
  <c r="AJ4" i="26"/>
  <c r="AI4" i="26"/>
  <c r="AH4" i="26"/>
  <c r="AG4" i="26"/>
  <c r="AF4" i="26"/>
  <c r="AE4" i="26"/>
  <c r="AD4" i="26"/>
  <c r="AC4" i="26"/>
  <c r="AB4" i="26"/>
  <c r="AA4" i="26"/>
  <c r="Z4" i="26"/>
  <c r="Y4" i="26"/>
  <c r="X4" i="26"/>
  <c r="W4" i="26"/>
  <c r="AQ3" i="26"/>
  <c r="CM3" i="26" s="1"/>
  <c r="AP3" i="26"/>
  <c r="CL3" i="26" s="1"/>
  <c r="AO3" i="26"/>
  <c r="BM3" i="26" s="1"/>
  <c r="AN3" i="26"/>
  <c r="CJ3" i="26" s="1"/>
  <c r="AM3" i="26"/>
  <c r="CI3" i="26" s="1"/>
  <c r="AL3" i="26"/>
  <c r="CH3" i="26" s="1"/>
  <c r="AK3" i="26"/>
  <c r="CG3" i="26" s="1"/>
  <c r="AJ3" i="26"/>
  <c r="BH3" i="26" s="1"/>
  <c r="AI3" i="26"/>
  <c r="CE3" i="26" s="1"/>
  <c r="AH3" i="26"/>
  <c r="CD3" i="26" s="1"/>
  <c r="AG3" i="26"/>
  <c r="CC3" i="26" s="1"/>
  <c r="AF3" i="26"/>
  <c r="CB3" i="26" s="1"/>
  <c r="AE3" i="26"/>
  <c r="BC3" i="26" s="1"/>
  <c r="AD3" i="26"/>
  <c r="BZ3" i="26" s="1"/>
  <c r="AC3" i="26"/>
  <c r="BA3" i="26" s="1"/>
  <c r="AB3" i="26"/>
  <c r="BX3" i="26" s="1"/>
  <c r="AA3" i="26"/>
  <c r="BW3" i="26" s="1"/>
  <c r="Z3" i="26"/>
  <c r="BV3" i="26" s="1"/>
  <c r="Y3" i="26"/>
  <c r="BU3" i="26" s="1"/>
  <c r="X3" i="26"/>
  <c r="BT3" i="26" s="1"/>
  <c r="W3" i="26"/>
  <c r="AU3" i="26" s="1"/>
  <c r="BR2" i="26"/>
  <c r="AT2" i="26"/>
  <c r="V2" i="26"/>
  <c r="CA47" i="30" l="1"/>
  <c r="CS46" i="30"/>
  <c r="CR48" i="30"/>
  <c r="BX36" i="30"/>
  <c r="CL35" i="30"/>
  <c r="CI42" i="30"/>
  <c r="CB43" i="30"/>
  <c r="CB47" i="30"/>
  <c r="CR36" i="30"/>
  <c r="CA43" i="30"/>
  <c r="CA45" i="30"/>
  <c r="CF36" i="30"/>
  <c r="CS37" i="30"/>
  <c r="CS36" i="30"/>
  <c r="CR40" i="30"/>
  <c r="BX33" i="30"/>
  <c r="BX41" i="30"/>
  <c r="CM34" i="30"/>
  <c r="CM39" i="30"/>
  <c r="CM45" i="30"/>
  <c r="CG44" i="30"/>
  <c r="DH34" i="30" s="1"/>
  <c r="CG48" i="30"/>
  <c r="DH36" i="30" s="1"/>
  <c r="CE47" i="30"/>
  <c r="CD44" i="30"/>
  <c r="CS34" i="30"/>
  <c r="CS47" i="30"/>
  <c r="CL40" i="30"/>
  <c r="CI47" i="30"/>
  <c r="CB44" i="30"/>
  <c r="CA48" i="30"/>
  <c r="CF48" i="30"/>
  <c r="DG36" i="30" s="1"/>
  <c r="CS44" i="30"/>
  <c r="CS40" i="30"/>
  <c r="CS38" i="30"/>
  <c r="CR43" i="30"/>
  <c r="BR49" i="30"/>
  <c r="CD34" i="30"/>
  <c r="BX37" i="30"/>
  <c r="CY34" i="30" s="1"/>
  <c r="CM37" i="30"/>
  <c r="CM36" i="30"/>
  <c r="CM48" i="30"/>
  <c r="DN36" i="30" s="1"/>
  <c r="CG47" i="30"/>
  <c r="BG49" i="30"/>
  <c r="CE44" i="30"/>
  <c r="BB49" i="30"/>
  <c r="CR42" i="30"/>
  <c r="CI45" i="30"/>
  <c r="CL41" i="30"/>
  <c r="CB45" i="30"/>
  <c r="CS45" i="30"/>
  <c r="CS43" i="30"/>
  <c r="BS49" i="30"/>
  <c r="CR44" i="30"/>
  <c r="BX38" i="30"/>
  <c r="CM43" i="30"/>
  <c r="CM41" i="30"/>
  <c r="BM49" i="30"/>
  <c r="CG42" i="30"/>
  <c r="CG41" i="30"/>
  <c r="CE42" i="30"/>
  <c r="DF34" i="30" s="1"/>
  <c r="CE45" i="30"/>
  <c r="CP46" i="30"/>
  <c r="CL47" i="30"/>
  <c r="BZ47" i="30"/>
  <c r="CD46" i="30"/>
  <c r="CS42" i="30"/>
  <c r="CS48" i="30"/>
  <c r="CJ35" i="30"/>
  <c r="BX34" i="30"/>
  <c r="CM40" i="30"/>
  <c r="CJ48" i="30"/>
  <c r="BX45" i="30"/>
  <c r="CJ45" i="30"/>
  <c r="CF45" i="30"/>
  <c r="BP49" i="30"/>
  <c r="AY5" i="29"/>
  <c r="BE5" i="29"/>
  <c r="BK5" i="29"/>
  <c r="BQ5" i="29"/>
  <c r="CQ6" i="29" s="1"/>
  <c r="DE5" i="29"/>
  <c r="AY9" i="29"/>
  <c r="BE9" i="29"/>
  <c r="BK9" i="29"/>
  <c r="BQ9" i="29"/>
  <c r="AY10" i="29"/>
  <c r="BE10" i="29"/>
  <c r="BK10" i="29"/>
  <c r="BQ10" i="29"/>
  <c r="AY11" i="29"/>
  <c r="BE11" i="29"/>
  <c r="BK11" i="29"/>
  <c r="BQ11" i="29"/>
  <c r="AX12" i="29"/>
  <c r="BD12" i="29"/>
  <c r="BJ12" i="29"/>
  <c r="BP12" i="29"/>
  <c r="BD13" i="29"/>
  <c r="AW6" i="29"/>
  <c r="BC6" i="29"/>
  <c r="BI6" i="29"/>
  <c r="BO6" i="29"/>
  <c r="AZ12" i="29"/>
  <c r="AX6" i="29"/>
  <c r="BD6" i="29"/>
  <c r="CD6" i="29" s="1"/>
  <c r="BJ6" i="29"/>
  <c r="BP6" i="29"/>
  <c r="BJ9" i="29"/>
  <c r="AX13" i="29"/>
  <c r="AX20" i="27"/>
  <c r="BD20" i="27"/>
  <c r="BJ20" i="27"/>
  <c r="BP20" i="27"/>
  <c r="BP21" i="27" s="1"/>
  <c r="BF19" i="27"/>
  <c r="BL16" i="27"/>
  <c r="AV5" i="27"/>
  <c r="BB5" i="27"/>
  <c r="CA10" i="27" s="1"/>
  <c r="BH5" i="27"/>
  <c r="BN5" i="27"/>
  <c r="CM7" i="27" s="1"/>
  <c r="AV7" i="27"/>
  <c r="BB7" i="27"/>
  <c r="BH7" i="27"/>
  <c r="BN7" i="27"/>
  <c r="BA10" i="27"/>
  <c r="BG10" i="27"/>
  <c r="BM10" i="27"/>
  <c r="BA6" i="27"/>
  <c r="BG6" i="27"/>
  <c r="BM6" i="27"/>
  <c r="AV10" i="27"/>
  <c r="BB10" i="27"/>
  <c r="BH10" i="27"/>
  <c r="BN10" i="27"/>
  <c r="AV11" i="27"/>
  <c r="BB11" i="27"/>
  <c r="BH11" i="27"/>
  <c r="BN11" i="27"/>
  <c r="AV6" i="27"/>
  <c r="BU9" i="27" s="1"/>
  <c r="BB6" i="27"/>
  <c r="BH6" i="27"/>
  <c r="BN6" i="27"/>
  <c r="AV9" i="27"/>
  <c r="BB9" i="27"/>
  <c r="CA11" i="27" s="1"/>
  <c r="BH9" i="27"/>
  <c r="CG10" i="27" s="1"/>
  <c r="BN9" i="27"/>
  <c r="BG40" i="26"/>
  <c r="BQ56" i="31"/>
  <c r="BB41" i="31"/>
  <c r="CB41" i="31" s="1"/>
  <c r="BH41" i="31"/>
  <c r="AW49" i="31"/>
  <c r="BC49" i="31"/>
  <c r="BI49" i="31"/>
  <c r="CI54" i="31" s="1"/>
  <c r="BO49" i="31"/>
  <c r="BN50" i="31"/>
  <c r="BT50" i="31"/>
  <c r="BB51" i="31"/>
  <c r="BH51" i="31"/>
  <c r="BN51" i="31"/>
  <c r="BT51" i="31"/>
  <c r="DR41" i="31"/>
  <c r="BG49" i="31"/>
  <c r="BJ51" i="31"/>
  <c r="AY51" i="31"/>
  <c r="BE51" i="31"/>
  <c r="BK51" i="31"/>
  <c r="BQ51" i="31"/>
  <c r="AZ5" i="31"/>
  <c r="BZ6" i="31" s="1"/>
  <c r="BF5" i="31"/>
  <c r="CF5" i="31" s="1"/>
  <c r="BL5" i="31"/>
  <c r="BR5" i="31"/>
  <c r="CR5" i="31" s="1"/>
  <c r="AZ14" i="31"/>
  <c r="BZ19" i="31" s="1"/>
  <c r="BF14" i="31"/>
  <c r="BL14" i="31"/>
  <c r="BR14" i="31"/>
  <c r="AZ15" i="31"/>
  <c r="BF15" i="31"/>
  <c r="BL15" i="31"/>
  <c r="BR15" i="31"/>
  <c r="AY17" i="31"/>
  <c r="BE17" i="31"/>
  <c r="BK17" i="31"/>
  <c r="BQ17" i="31"/>
  <c r="AY18" i="31"/>
  <c r="BK18" i="31"/>
  <c r="BQ18" i="31"/>
  <c r="BQ10" i="31"/>
  <c r="AZ10" i="31"/>
  <c r="BF10" i="31"/>
  <c r="CF20" i="31" s="1"/>
  <c r="BL10" i="31"/>
  <c r="CL18" i="31" s="1"/>
  <c r="BR10" i="31"/>
  <c r="AZ11" i="31"/>
  <c r="BF11" i="31"/>
  <c r="BL11" i="31"/>
  <c r="BR11" i="31"/>
  <c r="BA10" i="31"/>
  <c r="BM10" i="31"/>
  <c r="CM10" i="31" s="1"/>
  <c r="BE10" i="31"/>
  <c r="AZ12" i="31"/>
  <c r="BF12" i="31"/>
  <c r="BL12" i="31"/>
  <c r="BR12" i="31"/>
  <c r="BF13" i="31"/>
  <c r="BR13" i="31"/>
  <c r="BE11" i="31"/>
  <c r="AY5" i="31"/>
  <c r="BB10" i="31"/>
  <c r="BH10" i="31"/>
  <c r="BN10" i="31"/>
  <c r="BT10" i="31"/>
  <c r="CJ40" i="30"/>
  <c r="CJ46" i="30"/>
  <c r="CL42" i="30"/>
  <c r="CL48" i="30"/>
  <c r="CF46" i="30"/>
  <c r="BZ42" i="30"/>
  <c r="BZ48" i="30"/>
  <c r="CP38" i="30"/>
  <c r="CP44" i="30"/>
  <c r="CD33" i="30"/>
  <c r="CD39" i="30"/>
  <c r="CD45" i="30"/>
  <c r="BX40" i="30"/>
  <c r="BX46" i="30"/>
  <c r="CJ42" i="30"/>
  <c r="CL44" i="30"/>
  <c r="BZ44" i="30"/>
  <c r="CP40" i="30"/>
  <c r="CD41" i="30"/>
  <c r="CD47" i="30"/>
  <c r="BX42" i="30"/>
  <c r="BX48" i="30"/>
  <c r="CY36" i="30" s="1"/>
  <c r="CJ43" i="30"/>
  <c r="BJ49" i="30"/>
  <c r="CL45" i="30"/>
  <c r="CF43" i="30"/>
  <c r="BF49" i="30"/>
  <c r="BZ45" i="30"/>
  <c r="CP35" i="30"/>
  <c r="CP41" i="30"/>
  <c r="CP47" i="30"/>
  <c r="CD36" i="30"/>
  <c r="CD42" i="30"/>
  <c r="CD48" i="30"/>
  <c r="BX43" i="30"/>
  <c r="AX49" i="30"/>
  <c r="CD40" i="30"/>
  <c r="CJ38" i="30"/>
  <c r="CJ44" i="30"/>
  <c r="CL46" i="30"/>
  <c r="CF44" i="30"/>
  <c r="BZ40" i="30"/>
  <c r="BZ46" i="30"/>
  <c r="CP36" i="30"/>
  <c r="CP42" i="30"/>
  <c r="CP48" i="30"/>
  <c r="CD37" i="30"/>
  <c r="CD43" i="30"/>
  <c r="BD49" i="30"/>
  <c r="BX44" i="30"/>
  <c r="CJ39" i="30"/>
  <c r="DK34" i="30" s="1"/>
  <c r="DI35" i="30"/>
  <c r="BZ41" i="30"/>
  <c r="CP37" i="30"/>
  <c r="DQ34" i="30" s="1"/>
  <c r="CP43" i="30"/>
  <c r="CD38" i="30"/>
  <c r="BE12" i="29"/>
  <c r="BE15" i="29"/>
  <c r="BR6" i="29"/>
  <c r="AY7" i="29"/>
  <c r="BE7" i="29"/>
  <c r="BK7" i="29"/>
  <c r="BQ7" i="29"/>
  <c r="AY8" i="29"/>
  <c r="BE8" i="29"/>
  <c r="BK8" i="29"/>
  <c r="BQ8" i="29"/>
  <c r="BB13" i="29"/>
  <c r="BH13" i="29"/>
  <c r="BN13" i="29"/>
  <c r="BT13" i="29"/>
  <c r="BA14" i="29"/>
  <c r="BG14" i="29"/>
  <c r="BM14" i="29"/>
  <c r="BS14" i="29"/>
  <c r="BA15" i="29"/>
  <c r="BG15" i="29"/>
  <c r="BM15" i="29"/>
  <c r="BS15" i="29"/>
  <c r="AY18" i="29"/>
  <c r="BE18" i="29"/>
  <c r="BK18" i="29"/>
  <c r="BQ18" i="29"/>
  <c r="BE19" i="29"/>
  <c r="BK19" i="29"/>
  <c r="AY20" i="29"/>
  <c r="BE20" i="29"/>
  <c r="BK20" i="29"/>
  <c r="BQ20" i="29"/>
  <c r="BP13" i="29"/>
  <c r="BE13" i="29"/>
  <c r="BK13" i="29"/>
  <c r="BK12" i="29"/>
  <c r="AY14" i="29"/>
  <c r="BE14" i="29"/>
  <c r="BK14" i="29"/>
  <c r="BQ14" i="29"/>
  <c r="AY15" i="29"/>
  <c r="BK15" i="29"/>
  <c r="BQ15" i="29"/>
  <c r="AY12" i="29"/>
  <c r="BQ12" i="29"/>
  <c r="AY6" i="29"/>
  <c r="BE6" i="29"/>
  <c r="CE12" i="29" s="1"/>
  <c r="BK6" i="29"/>
  <c r="CK7" i="29" s="1"/>
  <c r="BQ6" i="29"/>
  <c r="AZ14" i="29"/>
  <c r="BF14" i="29"/>
  <c r="BL14" i="29"/>
  <c r="BR14" i="29"/>
  <c r="BE16" i="29"/>
  <c r="BK16" i="29"/>
  <c r="AY17" i="29"/>
  <c r="BE17" i="29"/>
  <c r="BK17" i="29"/>
  <c r="BQ17" i="29"/>
  <c r="BM12" i="27"/>
  <c r="BG17" i="27"/>
  <c r="BM17" i="27"/>
  <c r="BH18" i="27"/>
  <c r="AV8" i="27"/>
  <c r="BB8" i="27"/>
  <c r="BH8" i="27"/>
  <c r="BN8" i="27"/>
  <c r="AV13" i="27"/>
  <c r="BB13" i="27"/>
  <c r="CA14" i="27" s="1"/>
  <c r="DA7" i="27" s="1"/>
  <c r="BH13" i="27"/>
  <c r="BN13" i="27"/>
  <c r="AV17" i="27"/>
  <c r="BB17" i="27"/>
  <c r="BH17" i="27"/>
  <c r="BN17" i="27"/>
  <c r="AW40" i="26"/>
  <c r="BC40" i="26"/>
  <c r="BI40" i="26"/>
  <c r="BO40" i="26"/>
  <c r="BP48" i="31"/>
  <c r="BD52" i="31"/>
  <c r="AZ41" i="31"/>
  <c r="BF41" i="31"/>
  <c r="BL41" i="31"/>
  <c r="CL41" i="31" s="1"/>
  <c r="BR41" i="31"/>
  <c r="CR49" i="31" s="1"/>
  <c r="DS42" i="31" s="1"/>
  <c r="BA42" i="31"/>
  <c r="BA43" i="31"/>
  <c r="BG43" i="31"/>
  <c r="BM43" i="31"/>
  <c r="BS43" i="31"/>
  <c r="AY45" i="31"/>
  <c r="BE45" i="31"/>
  <c r="BK45" i="31"/>
  <c r="BQ45" i="31"/>
  <c r="AY46" i="31"/>
  <c r="BE46" i="31"/>
  <c r="BK46" i="31"/>
  <c r="BP51" i="31"/>
  <c r="AX55" i="31"/>
  <c r="BD55" i="31"/>
  <c r="BJ55" i="31"/>
  <c r="BP55" i="31"/>
  <c r="BP56" i="31"/>
  <c r="BD48" i="31"/>
  <c r="BJ52" i="31"/>
  <c r="AX42" i="31"/>
  <c r="BD42" i="31"/>
  <c r="BJ42" i="31"/>
  <c r="BP42" i="31"/>
  <c r="AX43" i="31"/>
  <c r="BD43" i="31"/>
  <c r="BJ43" i="31"/>
  <c r="BP43" i="31"/>
  <c r="AX44" i="31"/>
  <c r="BD44" i="31"/>
  <c r="BJ44" i="31"/>
  <c r="BP44" i="31"/>
  <c r="AX49" i="31"/>
  <c r="BD49" i="31"/>
  <c r="BJ49" i="31"/>
  <c r="BP49" i="31"/>
  <c r="AY52" i="31"/>
  <c r="BE52" i="31"/>
  <c r="BK52" i="31"/>
  <c r="BQ52" i="31"/>
  <c r="CP40" i="31"/>
  <c r="BJ48" i="31"/>
  <c r="AX40" i="31"/>
  <c r="AX41" i="31"/>
  <c r="BD41" i="31"/>
  <c r="BJ41" i="31"/>
  <c r="CJ41" i="31" s="1"/>
  <c r="BP41" i="31"/>
  <c r="AY42" i="31"/>
  <c r="BY42" i="31" s="1"/>
  <c r="BE42" i="31"/>
  <c r="BK42" i="31"/>
  <c r="BQ42" i="31"/>
  <c r="AY43" i="31"/>
  <c r="BE43" i="31"/>
  <c r="BK43" i="31"/>
  <c r="CK44" i="31" s="1"/>
  <c r="BQ43" i="31"/>
  <c r="BK44" i="31"/>
  <c r="AX46" i="31"/>
  <c r="BP53" i="31"/>
  <c r="AX54" i="31"/>
  <c r="BD54" i="31"/>
  <c r="BJ54" i="31"/>
  <c r="BP54" i="31"/>
  <c r="BM50" i="31"/>
  <c r="AX48" i="31"/>
  <c r="AX52" i="31"/>
  <c r="BP52" i="31"/>
  <c r="AY41" i="31"/>
  <c r="BE41" i="31"/>
  <c r="BK41" i="31"/>
  <c r="BQ41" i="31"/>
  <c r="CQ43" i="31" s="1"/>
  <c r="BD46" i="31"/>
  <c r="BJ46" i="31"/>
  <c r="BP46" i="31"/>
  <c r="BR49" i="31"/>
  <c r="AY50" i="31"/>
  <c r="BE50" i="31"/>
  <c r="BK50" i="31"/>
  <c r="BQ50" i="31"/>
  <c r="AX51" i="31"/>
  <c r="AY54" i="31"/>
  <c r="BE54" i="31"/>
  <c r="BK54" i="31"/>
  <c r="BQ54" i="31"/>
  <c r="BB50" i="31"/>
  <c r="BN55" i="31"/>
  <c r="BA14" i="31"/>
  <c r="BS14" i="31"/>
  <c r="BS15" i="31"/>
  <c r="BG10" i="31"/>
  <c r="CG13" i="31" s="1"/>
  <c r="AX11" i="31"/>
  <c r="BA12" i="31"/>
  <c r="BG12" i="31"/>
  <c r="BM12" i="31"/>
  <c r="BS12" i="31"/>
  <c r="BA13" i="31"/>
  <c r="BG13" i="31"/>
  <c r="BM13" i="31"/>
  <c r="BS13" i="31"/>
  <c r="AY14" i="31"/>
  <c r="BE14" i="31"/>
  <c r="BK14" i="31"/>
  <c r="BQ14" i="31"/>
  <c r="BD16" i="31"/>
  <c r="BJ16" i="31"/>
  <c r="BP16" i="31"/>
  <c r="BG19" i="31"/>
  <c r="BS19" i="31"/>
  <c r="BA20" i="31"/>
  <c r="BG20" i="31"/>
  <c r="BM20" i="31"/>
  <c r="BS20" i="31"/>
  <c r="BM14" i="31"/>
  <c r="BM15" i="31"/>
  <c r="BA5" i="31"/>
  <c r="BG5" i="31"/>
  <c r="BM5" i="31"/>
  <c r="BS5" i="31"/>
  <c r="BA11" i="31"/>
  <c r="BG11" i="31"/>
  <c r="BM11" i="31"/>
  <c r="BS11" i="31"/>
  <c r="BB14" i="31"/>
  <c r="BN14" i="31"/>
  <c r="BB15" i="31"/>
  <c r="BH15" i="31"/>
  <c r="BN15" i="31"/>
  <c r="BT15" i="31"/>
  <c r="BA16" i="31"/>
  <c r="BG16" i="31"/>
  <c r="BM16" i="31"/>
  <c r="BS16" i="31"/>
  <c r="CS16" i="31" s="1"/>
  <c r="BA15" i="31"/>
  <c r="BS10" i="31"/>
  <c r="BT11" i="31"/>
  <c r="BA17" i="31"/>
  <c r="BG17" i="31"/>
  <c r="BM17" i="31"/>
  <c r="BS17" i="31"/>
  <c r="BA18" i="31"/>
  <c r="BG18" i="31"/>
  <c r="BM18" i="31"/>
  <c r="BS18" i="31"/>
  <c r="BG14" i="31"/>
  <c r="BG15" i="31"/>
  <c r="BA9" i="31"/>
  <c r="BG9" i="31"/>
  <c r="BM9" i="31"/>
  <c r="BS9" i="31"/>
  <c r="CS12" i="31" s="1"/>
  <c r="DT6" i="31" s="1"/>
  <c r="BD15" i="31"/>
  <c r="CI39" i="30"/>
  <c r="DJ34" i="30" s="1"/>
  <c r="DR36" i="30"/>
  <c r="DL36" i="30"/>
  <c r="CI48" i="30"/>
  <c r="DP35" i="30"/>
  <c r="CI41" i="30"/>
  <c r="DM35" i="30"/>
  <c r="CI44" i="30"/>
  <c r="CI40" i="30"/>
  <c r="DI36" i="30"/>
  <c r="DS36" i="30"/>
  <c r="DF35" i="30"/>
  <c r="DF36" i="30"/>
  <c r="CI46" i="30"/>
  <c r="DT36" i="30"/>
  <c r="AX9" i="30"/>
  <c r="BD9" i="30"/>
  <c r="BJ9" i="30"/>
  <c r="BP9" i="30"/>
  <c r="AX10" i="30"/>
  <c r="BD10" i="30"/>
  <c r="BJ10" i="30"/>
  <c r="BP10" i="30"/>
  <c r="AX11" i="30"/>
  <c r="AW13" i="30"/>
  <c r="BC13" i="30"/>
  <c r="BI13" i="30"/>
  <c r="BO13" i="30"/>
  <c r="AW3" i="30"/>
  <c r="BC3" i="30"/>
  <c r="CC3" i="30" s="1"/>
  <c r="BI3" i="30"/>
  <c r="BO3" i="30"/>
  <c r="AW4" i="30"/>
  <c r="BC4" i="30"/>
  <c r="BI4" i="30"/>
  <c r="BO4" i="30"/>
  <c r="CO4" i="30" s="1"/>
  <c r="AW8" i="30"/>
  <c r="BC8" i="30"/>
  <c r="BI8" i="30"/>
  <c r="BO8" i="30"/>
  <c r="AX3" i="30"/>
  <c r="BD3" i="30"/>
  <c r="CD3" i="30" s="1"/>
  <c r="BJ3" i="30"/>
  <c r="BP3" i="30"/>
  <c r="AX4" i="30"/>
  <c r="BD4" i="30"/>
  <c r="BJ4" i="30"/>
  <c r="BP4" i="30"/>
  <c r="AX5" i="30"/>
  <c r="BD5" i="30"/>
  <c r="BJ5" i="30"/>
  <c r="BP5" i="30"/>
  <c r="AX6" i="30"/>
  <c r="BD6" i="30"/>
  <c r="BJ6" i="30"/>
  <c r="BP6" i="30"/>
  <c r="AX7" i="30"/>
  <c r="BD7" i="30"/>
  <c r="BJ7" i="30"/>
  <c r="BP7" i="30"/>
  <c r="AX8" i="30"/>
  <c r="BD8" i="30"/>
  <c r="BJ8" i="30"/>
  <c r="BP8" i="30"/>
  <c r="AW9" i="30"/>
  <c r="BC9" i="30"/>
  <c r="BI9" i="30"/>
  <c r="BO9" i="30"/>
  <c r="AW10" i="30"/>
  <c r="BC10" i="30"/>
  <c r="BI10" i="30"/>
  <c r="BO10" i="30"/>
  <c r="AW11" i="30"/>
  <c r="BC11" i="30"/>
  <c r="BI11" i="30"/>
  <c r="BO11" i="30"/>
  <c r="AW5" i="29"/>
  <c r="BW7" i="29" s="1"/>
  <c r="BI5" i="29"/>
  <c r="BI7" i="29"/>
  <c r="AW8" i="29"/>
  <c r="BO8" i="29"/>
  <c r="CO11" i="29" s="1"/>
  <c r="DP6" i="29" s="1"/>
  <c r="AW13" i="29"/>
  <c r="BI15" i="29"/>
  <c r="BP4" i="29"/>
  <c r="CO4" i="29"/>
  <c r="AW12" i="29"/>
  <c r="BC12" i="29"/>
  <c r="BI12" i="29"/>
  <c r="BO12" i="29"/>
  <c r="CO14" i="29" s="1"/>
  <c r="AX14" i="29"/>
  <c r="BD14" i="29"/>
  <c r="BJ14" i="29"/>
  <c r="BP14" i="29"/>
  <c r="AX18" i="29"/>
  <c r="BD18" i="29"/>
  <c r="BJ18" i="29"/>
  <c r="BP18" i="29"/>
  <c r="BJ19" i="29"/>
  <c r="BP19" i="29"/>
  <c r="BC5" i="29"/>
  <c r="BC7" i="29"/>
  <c r="CC12" i="29" s="1"/>
  <c r="BC8" i="29"/>
  <c r="BO13" i="29"/>
  <c r="BO15" i="29"/>
  <c r="AW4" i="29"/>
  <c r="CC4" i="29"/>
  <c r="AX5" i="29"/>
  <c r="BX5" i="29" s="1"/>
  <c r="BJ5" i="29"/>
  <c r="BP5" i="29"/>
  <c r="AX7" i="29"/>
  <c r="BD7" i="29"/>
  <c r="BJ7" i="29"/>
  <c r="BP7" i="29"/>
  <c r="AX8" i="29"/>
  <c r="BD8" i="29"/>
  <c r="BJ8" i="29"/>
  <c r="BP8" i="29"/>
  <c r="AW9" i="29"/>
  <c r="BC9" i="29"/>
  <c r="BI9" i="29"/>
  <c r="BO9" i="29"/>
  <c r="BF12" i="29"/>
  <c r="BJ13" i="29"/>
  <c r="AX15" i="29"/>
  <c r="BD15" i="29"/>
  <c r="BJ15" i="29"/>
  <c r="BP15" i="29"/>
  <c r="BQ4" i="29"/>
  <c r="AW7" i="29"/>
  <c r="BI8" i="29"/>
  <c r="BC13" i="29"/>
  <c r="BC15" i="29"/>
  <c r="BE4" i="29"/>
  <c r="DQ5" i="29"/>
  <c r="AX9" i="29"/>
  <c r="BD9" i="29"/>
  <c r="BP9" i="29"/>
  <c r="AW10" i="29"/>
  <c r="BC10" i="29"/>
  <c r="BI10" i="29"/>
  <c r="BO10" i="29"/>
  <c r="AW11" i="29"/>
  <c r="BC11" i="29"/>
  <c r="BI11" i="29"/>
  <c r="BO11" i="29"/>
  <c r="AW16" i="29"/>
  <c r="BC16" i="29"/>
  <c r="BI16" i="29"/>
  <c r="BO16" i="29"/>
  <c r="AW17" i="29"/>
  <c r="BC17" i="29"/>
  <c r="BI17" i="29"/>
  <c r="BO17" i="29"/>
  <c r="BF10" i="29"/>
  <c r="BL9" i="29"/>
  <c r="BR8" i="29"/>
  <c r="BO5" i="29"/>
  <c r="BO7" i="29"/>
  <c r="BI13" i="29"/>
  <c r="AW15" i="29"/>
  <c r="BH4" i="29"/>
  <c r="CN4" i="29"/>
  <c r="AX10" i="29"/>
  <c r="BD10" i="29"/>
  <c r="BJ10" i="29"/>
  <c r="BP10" i="29"/>
  <c r="AW14" i="29"/>
  <c r="BC14" i="29"/>
  <c r="BI14" i="29"/>
  <c r="BO14" i="29"/>
  <c r="AZ15" i="29"/>
  <c r="BF15" i="29"/>
  <c r="BL15" i="29"/>
  <c r="BR15" i="29"/>
  <c r="AX16" i="29"/>
  <c r="BD16" i="29"/>
  <c r="BJ16" i="29"/>
  <c r="BP16" i="29"/>
  <c r="AX17" i="29"/>
  <c r="BD17" i="29"/>
  <c r="BJ17" i="29"/>
  <c r="BP17" i="29"/>
  <c r="AW18" i="29"/>
  <c r="BC18" i="29"/>
  <c r="BI18" i="29"/>
  <c r="BO18" i="29"/>
  <c r="AW19" i="29"/>
  <c r="BC19" i="29"/>
  <c r="BI19" i="29"/>
  <c r="BO19" i="29"/>
  <c r="BA7" i="27"/>
  <c r="BG7" i="27"/>
  <c r="BM7" i="27"/>
  <c r="AV19" i="27"/>
  <c r="BB19" i="27"/>
  <c r="BH19" i="27"/>
  <c r="BN19" i="27"/>
  <c r="AW20" i="27"/>
  <c r="BV20" i="27" s="1"/>
  <c r="BC20" i="27"/>
  <c r="BI20" i="27"/>
  <c r="CH20" i="27" s="1"/>
  <c r="BO20" i="27"/>
  <c r="BO21" i="27" s="1"/>
  <c r="BA9" i="27"/>
  <c r="BM11" i="27"/>
  <c r="AZ14" i="27"/>
  <c r="BA15" i="27"/>
  <c r="BG15" i="27"/>
  <c r="BM15" i="27"/>
  <c r="AZ9" i="27"/>
  <c r="BA14" i="27"/>
  <c r="BG14" i="27"/>
  <c r="BH15" i="27"/>
  <c r="BN15" i="27"/>
  <c r="AV16" i="27"/>
  <c r="BB16" i="27"/>
  <c r="BH16" i="27"/>
  <c r="BN16" i="27"/>
  <c r="BG20" i="27"/>
  <c r="BM20" i="27"/>
  <c r="AZ15" i="27"/>
  <c r="BA5" i="27"/>
  <c r="BG5" i="27"/>
  <c r="BM5" i="27"/>
  <c r="CL5" i="27" s="1"/>
  <c r="BA8" i="27"/>
  <c r="BZ8" i="27" s="1"/>
  <c r="BG8" i="27"/>
  <c r="BM8" i="27"/>
  <c r="AV14" i="27"/>
  <c r="BB14" i="27"/>
  <c r="BH14" i="27"/>
  <c r="BN14" i="27"/>
  <c r="AV20" i="27"/>
  <c r="BB20" i="27"/>
  <c r="BH20" i="27"/>
  <c r="BN20" i="27"/>
  <c r="AU113" i="26"/>
  <c r="BA47" i="31"/>
  <c r="BL40" i="31"/>
  <c r="BN41" i="31"/>
  <c r="CN47" i="31" s="1"/>
  <c r="DC41" i="31"/>
  <c r="BA44" i="31"/>
  <c r="BG44" i="31"/>
  <c r="BM44" i="31"/>
  <c r="BS44" i="31"/>
  <c r="BB46" i="31"/>
  <c r="BH46" i="31"/>
  <c r="BN46" i="31"/>
  <c r="BN57" i="31" s="1"/>
  <c r="BT46" i="31"/>
  <c r="AY48" i="31"/>
  <c r="BE48" i="31"/>
  <c r="BQ48" i="31"/>
  <c r="BM49" i="31"/>
  <c r="BS49" i="31"/>
  <c r="BB52" i="31"/>
  <c r="BH52" i="31"/>
  <c r="BN52" i="31"/>
  <c r="BT52" i="31"/>
  <c r="AY53" i="31"/>
  <c r="BE53" i="31"/>
  <c r="BK53" i="31"/>
  <c r="BQ53" i="31"/>
  <c r="AW54" i="31"/>
  <c r="BC54" i="31"/>
  <c r="BI54" i="31"/>
  <c r="BO54" i="31"/>
  <c r="BB56" i="31"/>
  <c r="BH56" i="31"/>
  <c r="BN56" i="31"/>
  <c r="BT56" i="31"/>
  <c r="AZ45" i="31"/>
  <c r="BL52" i="31"/>
  <c r="BA53" i="31"/>
  <c r="BG53" i="31"/>
  <c r="BM53" i="31"/>
  <c r="BS53" i="31"/>
  <c r="CF40" i="31"/>
  <c r="BT41" i="31"/>
  <c r="CT49" i="31" s="1"/>
  <c r="DH41" i="31"/>
  <c r="BG42" i="31"/>
  <c r="BS42" i="31"/>
  <c r="BB48" i="31"/>
  <c r="BH48" i="31"/>
  <c r="BN48" i="31"/>
  <c r="BT48" i="31"/>
  <c r="BA49" i="31"/>
  <c r="BA50" i="31"/>
  <c r="BS52" i="31"/>
  <c r="BB53" i="31"/>
  <c r="BH53" i="31"/>
  <c r="BT53" i="31"/>
  <c r="BG55" i="31"/>
  <c r="BM55" i="31"/>
  <c r="AZ40" i="31"/>
  <c r="BB42" i="31"/>
  <c r="BH42" i="31"/>
  <c r="CH49" i="31" s="1"/>
  <c r="BN42" i="31"/>
  <c r="CN44" i="31" s="1"/>
  <c r="BT42" i="31"/>
  <c r="AY44" i="31"/>
  <c r="BQ44" i="31"/>
  <c r="BB45" i="31"/>
  <c r="BH45" i="31"/>
  <c r="BN45" i="31"/>
  <c r="BT45" i="31"/>
  <c r="AY47" i="31"/>
  <c r="BE47" i="31"/>
  <c r="BE57" i="31" s="1"/>
  <c r="BK47" i="31"/>
  <c r="BQ47" i="31"/>
  <c r="AW48" i="31"/>
  <c r="BC48" i="31"/>
  <c r="BI48" i="31"/>
  <c r="BO48" i="31"/>
  <c r="CO51" i="31" s="1"/>
  <c r="AY49" i="31"/>
  <c r="BE49" i="31"/>
  <c r="BK49" i="31"/>
  <c r="BQ49" i="31"/>
  <c r="BH50" i="31"/>
  <c r="BS54" i="31"/>
  <c r="BB55" i="31"/>
  <c r="BH55" i="31"/>
  <c r="BT55" i="31"/>
  <c r="BM42" i="31"/>
  <c r="BI40" i="31"/>
  <c r="CR40" i="31"/>
  <c r="BA41" i="31"/>
  <c r="BG41" i="31"/>
  <c r="CG42" i="31" s="1"/>
  <c r="BM41" i="31"/>
  <c r="CM41" i="31" s="1"/>
  <c r="BS41" i="31"/>
  <c r="CC42" i="31"/>
  <c r="BG52" i="31"/>
  <c r="BM52" i="31"/>
  <c r="BH54" i="31"/>
  <c r="BN54" i="31"/>
  <c r="BT54" i="31"/>
  <c r="AW55" i="31"/>
  <c r="BC55" i="31"/>
  <c r="BI55" i="31"/>
  <c r="BO55" i="31"/>
  <c r="BM56" i="31"/>
  <c r="BH17" i="31"/>
  <c r="BH18" i="31"/>
  <c r="AW9" i="31"/>
  <c r="BC9" i="31"/>
  <c r="BI9" i="31"/>
  <c r="BO9" i="31"/>
  <c r="BI11" i="31"/>
  <c r="BB13" i="31"/>
  <c r="BH13" i="31"/>
  <c r="BN13" i="31"/>
  <c r="BT13" i="31"/>
  <c r="AW16" i="31"/>
  <c r="BC16" i="31"/>
  <c r="BI16" i="31"/>
  <c r="BO16" i="31"/>
  <c r="AW20" i="31"/>
  <c r="BC20" i="31"/>
  <c r="BI20" i="31"/>
  <c r="BO20" i="31"/>
  <c r="BZ5" i="31"/>
  <c r="BT14" i="31"/>
  <c r="BN17" i="31"/>
  <c r="BT18" i="31"/>
  <c r="BB5" i="31"/>
  <c r="CB6" i="31" s="1"/>
  <c r="BH5" i="31"/>
  <c r="CH6" i="31" s="1"/>
  <c r="BN5" i="31"/>
  <c r="CN5" i="31" s="1"/>
  <c r="BT5" i="31"/>
  <c r="CT7" i="31" s="1"/>
  <c r="BB7" i="31"/>
  <c r="CB8" i="31" s="1"/>
  <c r="BH7" i="31"/>
  <c r="BN7" i="31"/>
  <c r="BT7" i="31"/>
  <c r="AW18" i="31"/>
  <c r="BC18" i="31"/>
  <c r="BI18" i="31"/>
  <c r="BO18" i="31"/>
  <c r="BD5" i="31"/>
  <c r="BP5" i="31"/>
  <c r="CP5" i="31" s="1"/>
  <c r="BB17" i="31"/>
  <c r="BB18" i="31"/>
  <c r="AW5" i="31"/>
  <c r="BW5" i="31" s="1"/>
  <c r="BC5" i="31"/>
  <c r="BO5" i="31"/>
  <c r="CO6" i="31" s="1"/>
  <c r="BH8" i="31"/>
  <c r="BN8" i="31"/>
  <c r="CN12" i="31" s="1"/>
  <c r="BB12" i="31"/>
  <c r="CB19" i="31" s="1"/>
  <c r="BH12" i="31"/>
  <c r="BN12" i="31"/>
  <c r="BT12" i="31"/>
  <c r="BB19" i="31"/>
  <c r="BH19" i="31"/>
  <c r="BN19" i="31"/>
  <c r="BT19" i="31"/>
  <c r="BE18" i="31"/>
  <c r="BH14" i="31"/>
  <c r="BT17" i="31"/>
  <c r="BN18" i="31"/>
  <c r="BP4" i="31"/>
  <c r="BB9" i="31"/>
  <c r="BH9" i="31"/>
  <c r="BN9" i="31"/>
  <c r="BT9" i="31"/>
  <c r="BB11" i="31"/>
  <c r="BH11" i="31"/>
  <c r="BN11" i="31"/>
  <c r="BC12" i="31"/>
  <c r="BO12" i="31"/>
  <c r="BB16" i="31"/>
  <c r="BH16" i="31"/>
  <c r="BN16" i="31"/>
  <c r="BT16" i="31"/>
  <c r="AW19" i="31"/>
  <c r="BC19" i="31"/>
  <c r="BI19" i="31"/>
  <c r="BO19" i="31"/>
  <c r="BH20" i="31"/>
  <c r="BN20" i="31"/>
  <c r="BT20" i="31"/>
  <c r="BB11" i="26"/>
  <c r="BN11" i="26"/>
  <c r="BH13" i="26"/>
  <c r="BH15" i="26"/>
  <c r="BN17" i="26"/>
  <c r="AV6" i="26"/>
  <c r="BB6" i="26"/>
  <c r="BH6" i="26"/>
  <c r="BN6" i="26"/>
  <c r="AV8" i="26"/>
  <c r="BB8" i="26"/>
  <c r="BH8" i="26"/>
  <c r="BN8" i="26"/>
  <c r="AV4" i="26"/>
  <c r="BB4" i="26"/>
  <c r="BH4" i="26"/>
  <c r="CF8" i="26" s="1"/>
  <c r="BN4" i="26"/>
  <c r="CL4" i="26" s="1"/>
  <c r="AV5" i="26"/>
  <c r="BB5" i="26"/>
  <c r="BH5" i="26"/>
  <c r="BN5" i="26"/>
  <c r="AV7" i="26"/>
  <c r="BB7" i="26"/>
  <c r="BH7" i="26"/>
  <c r="BN7" i="26"/>
  <c r="AV9" i="26"/>
  <c r="BB9" i="26"/>
  <c r="BH9" i="26"/>
  <c r="BN9" i="26"/>
  <c r="BB13" i="26"/>
  <c r="BN15" i="26"/>
  <c r="BA71" i="26"/>
  <c r="BF101" i="26"/>
  <c r="BL101" i="26"/>
  <c r="AW102" i="26"/>
  <c r="BC102" i="26"/>
  <c r="BI102" i="26"/>
  <c r="BO102" i="26"/>
  <c r="BF103" i="26"/>
  <c r="BL103" i="26"/>
  <c r="AW104" i="26"/>
  <c r="BC104" i="26"/>
  <c r="BI104" i="26"/>
  <c r="BO104" i="26"/>
  <c r="BH132" i="26"/>
  <c r="AV134" i="26"/>
  <c r="AU162" i="26"/>
  <c r="BS162" i="26" s="1"/>
  <c r="BA162" i="26"/>
  <c r="BG162" i="26"/>
  <c r="CE163" i="26" s="1"/>
  <c r="BM162" i="26"/>
  <c r="CK166" i="26" s="1"/>
  <c r="AX163" i="26"/>
  <c r="BD163" i="26"/>
  <c r="BJ163" i="26"/>
  <c r="AU164" i="26"/>
  <c r="BA164" i="26"/>
  <c r="BM164" i="26"/>
  <c r="AX165" i="26"/>
  <c r="BJ165" i="26"/>
  <c r="AU166" i="26"/>
  <c r="BA166" i="26"/>
  <c r="BG166" i="26"/>
  <c r="BM166" i="26"/>
  <c r="BC5" i="26"/>
  <c r="BO5" i="26"/>
  <c r="BI7" i="26"/>
  <c r="AW9" i="26"/>
  <c r="BC9" i="26"/>
  <c r="BI9" i="26"/>
  <c r="BO9" i="26"/>
  <c r="BH40" i="26"/>
  <c r="AU67" i="26"/>
  <c r="BS67" i="26" s="1"/>
  <c r="BA67" i="26"/>
  <c r="BG67" i="26"/>
  <c r="CE67" i="26" s="1"/>
  <c r="BM67" i="26"/>
  <c r="CK68" i="26" s="1"/>
  <c r="AZ99" i="26"/>
  <c r="BX99" i="26" s="1"/>
  <c r="BF99" i="26"/>
  <c r="BL99" i="26"/>
  <c r="CJ99" i="26" s="1"/>
  <c r="AZ100" i="26"/>
  <c r="BX100" i="26" s="1"/>
  <c r="BF100" i="26"/>
  <c r="BL100" i="26"/>
  <c r="CJ101" i="26" s="1"/>
  <c r="AY129" i="26"/>
  <c r="BW129" i="26" s="1"/>
  <c r="BE129" i="26"/>
  <c r="CC129" i="26" s="1"/>
  <c r="BK129" i="26"/>
  <c r="AY130" i="26"/>
  <c r="BE130" i="26"/>
  <c r="BK130" i="26"/>
  <c r="AY132" i="26"/>
  <c r="BE132" i="26"/>
  <c r="BK132" i="26"/>
  <c r="AX161" i="26"/>
  <c r="BV163" i="26" s="1"/>
  <c r="BD161" i="26"/>
  <c r="CB161" i="26" s="1"/>
  <c r="BJ161" i="26"/>
  <c r="AX162" i="26"/>
  <c r="BD166" i="26"/>
  <c r="BC13" i="26"/>
  <c r="BF106" i="26"/>
  <c r="AY136" i="26"/>
  <c r="BE136" i="26"/>
  <c r="BK136" i="26"/>
  <c r="AY138" i="26"/>
  <c r="BE138" i="26"/>
  <c r="BK138" i="26"/>
  <c r="AY140" i="26"/>
  <c r="BE140" i="26"/>
  <c r="BK140" i="26"/>
  <c r="AX168" i="26"/>
  <c r="AX170" i="26"/>
  <c r="BD170" i="26"/>
  <c r="BJ170" i="26"/>
  <c r="BD172" i="26"/>
  <c r="AX174" i="26"/>
  <c r="BD176" i="26"/>
  <c r="AW69" i="26"/>
  <c r="BC69" i="26"/>
  <c r="BI69" i="26"/>
  <c r="BO69" i="26"/>
  <c r="AW71" i="26"/>
  <c r="BC71" i="26"/>
  <c r="BI71" i="26"/>
  <c r="BO71" i="26"/>
  <c r="AV101" i="26"/>
  <c r="BB101" i="26"/>
  <c r="BH101" i="26"/>
  <c r="BN101" i="26"/>
  <c r="BB103" i="26"/>
  <c r="BH103" i="26"/>
  <c r="AX37" i="26"/>
  <c r="BD37" i="26"/>
  <c r="CB38" i="26" s="1"/>
  <c r="BJ37" i="26"/>
  <c r="AX38" i="26"/>
  <c r="BD38" i="26"/>
  <c r="BJ38" i="26"/>
  <c r="AX40" i="26"/>
  <c r="BD40" i="26"/>
  <c r="BJ40" i="26"/>
  <c r="AX42" i="26"/>
  <c r="BD42" i="26"/>
  <c r="BJ42" i="26"/>
  <c r="BL129" i="26"/>
  <c r="AZ130" i="26"/>
  <c r="BF130" i="26"/>
  <c r="BL130" i="26"/>
  <c r="AZ132" i="26"/>
  <c r="BF132" i="26"/>
  <c r="AZ134" i="26"/>
  <c r="BF134" i="26"/>
  <c r="BL134" i="26"/>
  <c r="AZ9" i="26"/>
  <c r="BF9" i="26"/>
  <c r="BL9" i="26"/>
  <c r="AW67" i="26"/>
  <c r="BC67" i="26"/>
  <c r="CA67" i="26" s="1"/>
  <c r="BI67" i="26"/>
  <c r="BO67" i="26"/>
  <c r="AW68" i="26"/>
  <c r="BC68" i="26"/>
  <c r="BI68" i="26"/>
  <c r="BO68" i="26"/>
  <c r="AW70" i="26"/>
  <c r="BC70" i="26"/>
  <c r="BI70" i="26"/>
  <c r="BO70" i="26"/>
  <c r="AW72" i="26"/>
  <c r="BC72" i="26"/>
  <c r="BI72" i="26"/>
  <c r="BO72" i="26"/>
  <c r="BK75" i="26"/>
  <c r="AU106" i="26"/>
  <c r="BA106" i="26"/>
  <c r="BG106" i="26"/>
  <c r="BM106" i="26"/>
  <c r="AU108" i="26"/>
  <c r="BA108" i="26"/>
  <c r="BG108" i="26"/>
  <c r="BM108" i="26"/>
  <c r="AU110" i="26"/>
  <c r="BA110" i="26"/>
  <c r="BG110" i="26"/>
  <c r="BM110" i="26"/>
  <c r="AU112" i="26"/>
  <c r="BA112" i="26"/>
  <c r="BG112" i="26"/>
  <c r="BM112" i="26"/>
  <c r="AU114" i="26"/>
  <c r="BA114" i="26"/>
  <c r="BG114" i="26"/>
  <c r="BM114" i="26"/>
  <c r="BF136" i="26"/>
  <c r="BL140" i="26"/>
  <c r="AZ144" i="26"/>
  <c r="BL144" i="26"/>
  <c r="AZ161" i="26"/>
  <c r="BX161" i="26" s="1"/>
  <c r="BF161" i="26"/>
  <c r="CD161" i="26" s="1"/>
  <c r="BL161" i="26"/>
  <c r="CJ161" i="26" s="1"/>
  <c r="AZ162" i="26"/>
  <c r="BF162" i="26"/>
  <c r="BL162" i="26"/>
  <c r="AZ164" i="26"/>
  <c r="BF164" i="26"/>
  <c r="BL164" i="26"/>
  <c r="AZ166" i="26"/>
  <c r="BF166" i="26"/>
  <c r="BL166" i="26"/>
  <c r="AX46" i="26"/>
  <c r="BD46" i="26"/>
  <c r="BJ46" i="26"/>
  <c r="AX48" i="26"/>
  <c r="BJ48" i="26"/>
  <c r="AX50" i="26"/>
  <c r="BJ50" i="26"/>
  <c r="AX52" i="26"/>
  <c r="BJ52" i="26"/>
  <c r="AW74" i="26"/>
  <c r="BC74" i="26"/>
  <c r="BI74" i="26"/>
  <c r="BO74" i="26"/>
  <c r="AW76" i="26"/>
  <c r="BC76" i="26"/>
  <c r="BI76" i="26"/>
  <c r="BO76" i="26"/>
  <c r="AW78" i="26"/>
  <c r="BC78" i="26"/>
  <c r="BI78" i="26"/>
  <c r="BO78" i="26"/>
  <c r="AW80" i="26"/>
  <c r="BC80" i="26"/>
  <c r="BI80" i="26"/>
  <c r="BO80" i="26"/>
  <c r="AW82" i="26"/>
  <c r="BC82" i="26"/>
  <c r="BI82" i="26"/>
  <c r="BO82" i="26"/>
  <c r="BA140" i="26"/>
  <c r="AX39" i="26"/>
  <c r="BD39" i="26"/>
  <c r="BJ39" i="26"/>
  <c r="AX41" i="26"/>
  <c r="BD41" i="26"/>
  <c r="BJ41" i="26"/>
  <c r="AV69" i="26"/>
  <c r="BB69" i="26"/>
  <c r="BH69" i="26"/>
  <c r="BN69" i="26"/>
  <c r="BH71" i="26"/>
  <c r="AZ131" i="26"/>
  <c r="BF131" i="26"/>
  <c r="BL131" i="26"/>
  <c r="AZ133" i="26"/>
  <c r="BF133" i="26"/>
  <c r="BL133" i="26"/>
  <c r="AX4" i="26"/>
  <c r="BV4" i="26" s="1"/>
  <c r="BD5" i="26"/>
  <c r="AX7" i="26"/>
  <c r="BE11" i="26"/>
  <c r="BK13" i="26"/>
  <c r="BK15" i="26"/>
  <c r="AY6" i="26"/>
  <c r="BE6" i="26"/>
  <c r="BK6" i="26"/>
  <c r="AY8" i="26"/>
  <c r="BE8" i="26"/>
  <c r="BK8" i="26"/>
  <c r="AX10" i="26"/>
  <c r="BD10" i="26"/>
  <c r="BJ10" i="26"/>
  <c r="BA11" i="26"/>
  <c r="BG11" i="26"/>
  <c r="AX14" i="26"/>
  <c r="BD14" i="26"/>
  <c r="BJ14" i="26"/>
  <c r="AU15" i="26"/>
  <c r="BA15" i="26"/>
  <c r="BG15" i="26"/>
  <c r="BM15" i="26"/>
  <c r="AX16" i="26"/>
  <c r="BD16" i="26"/>
  <c r="BJ16" i="26"/>
  <c r="AU43" i="26"/>
  <c r="BA43" i="26"/>
  <c r="BG43" i="26"/>
  <c r="BM43" i="26"/>
  <c r="AX44" i="26"/>
  <c r="BD44" i="26"/>
  <c r="BJ44" i="26"/>
  <c r="AV74" i="26"/>
  <c r="BB74" i="26"/>
  <c r="BH74" i="26"/>
  <c r="BN74" i="26"/>
  <c r="AY75" i="26"/>
  <c r="BE75" i="26"/>
  <c r="AU99" i="26"/>
  <c r="BA99" i="26"/>
  <c r="BY99" i="26" s="1"/>
  <c r="BG99" i="26"/>
  <c r="BM99" i="26"/>
  <c r="CK99" i="26" s="1"/>
  <c r="AU100" i="26"/>
  <c r="BA100" i="26"/>
  <c r="BY100" i="26" s="1"/>
  <c r="BG100" i="26"/>
  <c r="BM100" i="26"/>
  <c r="AU102" i="26"/>
  <c r="BA102" i="26"/>
  <c r="BG102" i="26"/>
  <c r="BM102" i="26"/>
  <c r="AU104" i="26"/>
  <c r="BA104" i="26"/>
  <c r="BG104" i="26"/>
  <c r="BM104" i="26"/>
  <c r="BC110" i="26"/>
  <c r="BO133" i="26"/>
  <c r="AV163" i="26"/>
  <c r="BB163" i="26"/>
  <c r="BH163" i="26"/>
  <c r="BN163" i="26"/>
  <c r="BJ4" i="26"/>
  <c r="BK72" i="26"/>
  <c r="BD7" i="26"/>
  <c r="AX9" i="26"/>
  <c r="BE72" i="26"/>
  <c r="AY4" i="26"/>
  <c r="BE4" i="26"/>
  <c r="BK4" i="26"/>
  <c r="AY5" i="26"/>
  <c r="BE5" i="26"/>
  <c r="BK5" i="26"/>
  <c r="AY7" i="26"/>
  <c r="BE7" i="26"/>
  <c r="BK7" i="26"/>
  <c r="AY9" i="26"/>
  <c r="BE9" i="26"/>
  <c r="BK9" i="26"/>
  <c r="AU10" i="26"/>
  <c r="BG10" i="26"/>
  <c r="BM10" i="26"/>
  <c r="AX11" i="26"/>
  <c r="BD11" i="26"/>
  <c r="BJ11" i="26"/>
  <c r="AX13" i="26"/>
  <c r="BJ13" i="26"/>
  <c r="AX43" i="26"/>
  <c r="BD43" i="26"/>
  <c r="BJ43" i="26"/>
  <c r="BF67" i="26"/>
  <c r="CD67" i="26" s="1"/>
  <c r="BF68" i="26"/>
  <c r="BF70" i="26"/>
  <c r="BK74" i="26"/>
  <c r="AX99" i="26"/>
  <c r="BD99" i="26"/>
  <c r="BJ99" i="26"/>
  <c r="AX100" i="26"/>
  <c r="BD100" i="26"/>
  <c r="BJ100" i="26"/>
  <c r="AU101" i="26"/>
  <c r="BA101" i="26"/>
  <c r="BG101" i="26"/>
  <c r="BM101" i="26"/>
  <c r="AU103" i="26"/>
  <c r="BA103" i="26"/>
  <c r="BG103" i="26"/>
  <c r="BM103" i="26"/>
  <c r="BI134" i="26"/>
  <c r="AV161" i="26"/>
  <c r="BT161" i="26" s="1"/>
  <c r="AV162" i="26"/>
  <c r="BN162" i="26"/>
  <c r="AV164" i="26"/>
  <c r="BH164" i="26"/>
  <c r="BD4" i="26"/>
  <c r="CB4" i="26" s="1"/>
  <c r="AX5" i="26"/>
  <c r="BJ7" i="26"/>
  <c r="BJ9" i="26"/>
  <c r="AY70" i="26"/>
  <c r="AY11" i="26"/>
  <c r="BE13" i="26"/>
  <c r="AY15" i="26"/>
  <c r="BA39" i="26"/>
  <c r="AU46" i="26"/>
  <c r="BA46" i="26"/>
  <c r="BG46" i="26"/>
  <c r="BM46" i="26"/>
  <c r="AY76" i="26"/>
  <c r="BE76" i="26"/>
  <c r="BK76" i="26"/>
  <c r="AY82" i="26"/>
  <c r="AY99" i="26"/>
  <c r="BW99" i="26" s="1"/>
  <c r="BE99" i="26"/>
  <c r="BK99" i="26"/>
  <c r="CI99" i="26" s="1"/>
  <c r="AY100" i="26"/>
  <c r="BE100" i="26"/>
  <c r="BD110" i="26"/>
  <c r="BJ110" i="26"/>
  <c r="AW162" i="26"/>
  <c r="BC162" i="26"/>
  <c r="BI162" i="26"/>
  <c r="BO162" i="26"/>
  <c r="AW164" i="26"/>
  <c r="BC164" i="26"/>
  <c r="BI164" i="26"/>
  <c r="BO164" i="26"/>
  <c r="AV170" i="26"/>
  <c r="BB170" i="26"/>
  <c r="BH170" i="26"/>
  <c r="BN170" i="26"/>
  <c r="BJ5" i="26"/>
  <c r="BD9" i="26"/>
  <c r="BE70" i="26"/>
  <c r="AY72" i="26"/>
  <c r="BK11" i="26"/>
  <c r="AY13" i="26"/>
  <c r="BE15" i="26"/>
  <c r="AX6" i="26"/>
  <c r="BD6" i="26"/>
  <c r="BJ6" i="26"/>
  <c r="AX8" i="26"/>
  <c r="BD8" i="26"/>
  <c r="BJ8" i="26"/>
  <c r="AU9" i="26"/>
  <c r="BA9" i="26"/>
  <c r="BG9" i="26"/>
  <c r="BM9" i="26"/>
  <c r="AV67" i="26"/>
  <c r="BT67" i="26" s="1"/>
  <c r="BB67" i="26"/>
  <c r="BH67" i="26"/>
  <c r="BN67" i="26"/>
  <c r="CL67" i="26" s="1"/>
  <c r="AV70" i="26"/>
  <c r="BB70" i="26"/>
  <c r="BH70" i="26"/>
  <c r="BN70" i="26"/>
  <c r="AY108" i="26"/>
  <c r="BE108" i="26"/>
  <c r="BK108" i="26"/>
  <c r="AY110" i="26"/>
  <c r="BE110" i="26"/>
  <c r="BK110" i="26"/>
  <c r="AX140" i="26"/>
  <c r="BD140" i="26"/>
  <c r="BJ140" i="26"/>
  <c r="AW168" i="26"/>
  <c r="BC168" i="26"/>
  <c r="BI168" i="26"/>
  <c r="BO168" i="26"/>
  <c r="AW170" i="26"/>
  <c r="BI170" i="26"/>
  <c r="BO170" i="26"/>
  <c r="AW172" i="26"/>
  <c r="BC172" i="26"/>
  <c r="BI172" i="26"/>
  <c r="BO172" i="26"/>
  <c r="AU14" i="26"/>
  <c r="BA14" i="26"/>
  <c r="BG14" i="26"/>
  <c r="BM14" i="26"/>
  <c r="BC17" i="26"/>
  <c r="BI43" i="26"/>
  <c r="BL73" i="26"/>
  <c r="BF72" i="26"/>
  <c r="BL72" i="26"/>
  <c r="AW106" i="26"/>
  <c r="BC106" i="26"/>
  <c r="BI106" i="26"/>
  <c r="BO106" i="26"/>
  <c r="AW108" i="26"/>
  <c r="BC108" i="26"/>
  <c r="BI108" i="26"/>
  <c r="BO108" i="26"/>
  <c r="AU129" i="26"/>
  <c r="BA129" i="26"/>
  <c r="BY129" i="26" s="1"/>
  <c r="BM129" i="26"/>
  <c r="CK129" i="26" s="1"/>
  <c r="AU130" i="26"/>
  <c r="BA130" i="26"/>
  <c r="BG130" i="26"/>
  <c r="BM130" i="26"/>
  <c r="BA134" i="26"/>
  <c r="AY162" i="26"/>
  <c r="BE162" i="26"/>
  <c r="BK162" i="26"/>
  <c r="AY164" i="26"/>
  <c r="BE164" i="26"/>
  <c r="BK164" i="26"/>
  <c r="AY166" i="26"/>
  <c r="BE166" i="26"/>
  <c r="BK166" i="26"/>
  <c r="AW110" i="26"/>
  <c r="BI110" i="26"/>
  <c r="BO110" i="26"/>
  <c r="BA136" i="26"/>
  <c r="BM136" i="26"/>
  <c r="AU138" i="26"/>
  <c r="BA138" i="26"/>
  <c r="BM138" i="26"/>
  <c r="AU140" i="26"/>
  <c r="BG140" i="26"/>
  <c r="BM140" i="26"/>
  <c r="AZ6" i="26"/>
  <c r="BF6" i="26"/>
  <c r="BL6" i="26"/>
  <c r="AW46" i="26"/>
  <c r="BC46" i="26"/>
  <c r="BI46" i="26"/>
  <c r="BO46" i="26"/>
  <c r="BF82" i="26"/>
  <c r="AW101" i="26"/>
  <c r="BC101" i="26"/>
  <c r="CA101" i="26" s="1"/>
  <c r="BI101" i="26"/>
  <c r="BO101" i="26"/>
  <c r="CM101" i="26" s="1"/>
  <c r="AW103" i="26"/>
  <c r="BC103" i="26"/>
  <c r="BI103" i="26"/>
  <c r="BO103" i="26"/>
  <c r="AW112" i="26"/>
  <c r="BC112" i="26"/>
  <c r="BI112" i="26"/>
  <c r="BO112" i="26"/>
  <c r="AW114" i="26"/>
  <c r="BC114" i="26"/>
  <c r="BI114" i="26"/>
  <c r="BO114" i="26"/>
  <c r="AZ114" i="26"/>
  <c r="AU142" i="26"/>
  <c r="BA142" i="26"/>
  <c r="BM142" i="26"/>
  <c r="BF12" i="26"/>
  <c r="AW105" i="26"/>
  <c r="BC105" i="26"/>
  <c r="BI105" i="26"/>
  <c r="BO105" i="26"/>
  <c r="AW107" i="26"/>
  <c r="BC107" i="26"/>
  <c r="BI107" i="26"/>
  <c r="BO107" i="26"/>
  <c r="AW109" i="26"/>
  <c r="BC109" i="26"/>
  <c r="BI109" i="26"/>
  <c r="BO109" i="26"/>
  <c r="AU131" i="26"/>
  <c r="BA131" i="26"/>
  <c r="BG131" i="26"/>
  <c r="AU133" i="26"/>
  <c r="BA133" i="26"/>
  <c r="BG133" i="26"/>
  <c r="BH13" i="30"/>
  <c r="BN13" i="30"/>
  <c r="BT13" i="30"/>
  <c r="BE16" i="30"/>
  <c r="BH18" i="30"/>
  <c r="BT18" i="30"/>
  <c r="BA10" i="30"/>
  <c r="BR14" i="30"/>
  <c r="BF15" i="30"/>
  <c r="BI2" i="30"/>
  <c r="CO2" i="30"/>
  <c r="AW5" i="30"/>
  <c r="BC5" i="30"/>
  <c r="BI5" i="30"/>
  <c r="BO5" i="30"/>
  <c r="AW6" i="30"/>
  <c r="BC6" i="30"/>
  <c r="BI6" i="30"/>
  <c r="BO6" i="30"/>
  <c r="AW7" i="30"/>
  <c r="BC7" i="30"/>
  <c r="BI7" i="30"/>
  <c r="BO7" i="30"/>
  <c r="BB8" i="30"/>
  <c r="BH8" i="30"/>
  <c r="CH10" i="30" s="1"/>
  <c r="DI4" i="30" s="1"/>
  <c r="BN8" i="30"/>
  <c r="CN8" i="30" s="1"/>
  <c r="BT8" i="30"/>
  <c r="CT17" i="30" s="1"/>
  <c r="BA9" i="30"/>
  <c r="BM9" i="30"/>
  <c r="AY10" i="30"/>
  <c r="BE10" i="30"/>
  <c r="BK10" i="30"/>
  <c r="BQ10" i="30"/>
  <c r="BJ11" i="30"/>
  <c r="BP11" i="30"/>
  <c r="AW12" i="30"/>
  <c r="BC12" i="30"/>
  <c r="BI12" i="30"/>
  <c r="BO12" i="30"/>
  <c r="AW14" i="30"/>
  <c r="BC14" i="30"/>
  <c r="BI14" i="30"/>
  <c r="BO14" i="30"/>
  <c r="AW15" i="30"/>
  <c r="BC15" i="30"/>
  <c r="BI15" i="30"/>
  <c r="BO15" i="30"/>
  <c r="BA16" i="30"/>
  <c r="BG16" i="30"/>
  <c r="BM16" i="30"/>
  <c r="BS16" i="30"/>
  <c r="AX17" i="30"/>
  <c r="BD17" i="30"/>
  <c r="BJ17" i="30"/>
  <c r="BP17" i="30"/>
  <c r="AW18" i="30"/>
  <c r="BC18" i="30"/>
  <c r="BI18" i="30"/>
  <c r="BO18" i="30"/>
  <c r="AZ17" i="30"/>
  <c r="BR11" i="30"/>
  <c r="BN2" i="30"/>
  <c r="DF3" i="30"/>
  <c r="AY4" i="30"/>
  <c r="BE4" i="30"/>
  <c r="BK4" i="30"/>
  <c r="BQ4" i="30"/>
  <c r="AY5" i="30"/>
  <c r="BE5" i="30"/>
  <c r="BK5" i="30"/>
  <c r="BQ5" i="30"/>
  <c r="AY6" i="30"/>
  <c r="BE6" i="30"/>
  <c r="BK6" i="30"/>
  <c r="BQ6" i="30"/>
  <c r="AY7" i="30"/>
  <c r="BE7" i="30"/>
  <c r="BK7" i="30"/>
  <c r="BQ7" i="30"/>
  <c r="AY9" i="30"/>
  <c r="BE12" i="30"/>
  <c r="BK12" i="30"/>
  <c r="AY14" i="30"/>
  <c r="BE14" i="30"/>
  <c r="BK14" i="30"/>
  <c r="BQ14" i="30"/>
  <c r="BE15" i="30"/>
  <c r="BK15" i="30"/>
  <c r="AY18" i="30"/>
  <c r="BE18" i="30"/>
  <c r="BK18" i="30"/>
  <c r="CB2" i="30"/>
  <c r="AY8" i="30"/>
  <c r="BE8" i="30"/>
  <c r="BK8" i="30"/>
  <c r="BQ8" i="30"/>
  <c r="BG11" i="30"/>
  <c r="BM11" i="30"/>
  <c r="BM17" i="30"/>
  <c r="CC2" i="30"/>
  <c r="AY3" i="30"/>
  <c r="BY3" i="30" s="1"/>
  <c r="BE3" i="30"/>
  <c r="CE3" i="30" s="1"/>
  <c r="BK3" i="30"/>
  <c r="BQ3" i="30"/>
  <c r="CQ3" i="30" s="1"/>
  <c r="BE9" i="30"/>
  <c r="BK9" i="30"/>
  <c r="BQ9" i="30"/>
  <c r="BB11" i="30"/>
  <c r="BH11" i="30"/>
  <c r="BN11" i="30"/>
  <c r="BT11" i="30"/>
  <c r="BA14" i="30"/>
  <c r="BG14" i="30"/>
  <c r="BM14" i="30"/>
  <c r="BS14" i="30"/>
  <c r="BM15" i="30"/>
  <c r="AY16" i="30"/>
  <c r="BK16" i="30"/>
  <c r="BQ16" i="30"/>
  <c r="BB17" i="30"/>
  <c r="BH17" i="30"/>
  <c r="BN17" i="30"/>
  <c r="BT17" i="30"/>
  <c r="BA18" i="30"/>
  <c r="BG18" i="30"/>
  <c r="BS18" i="30"/>
  <c r="BA8" i="30"/>
  <c r="BG8" i="30"/>
  <c r="BM8" i="30"/>
  <c r="BS8" i="30"/>
  <c r="BG17" i="30"/>
  <c r="BG9" i="27"/>
  <c r="AZ12" i="27"/>
  <c r="BF12" i="27"/>
  <c r="BL12" i="27"/>
  <c r="AY14" i="27"/>
  <c r="BE17" i="27"/>
  <c r="BK17" i="27"/>
  <c r="BB18" i="27"/>
  <c r="BN18" i="27"/>
  <c r="AY20" i="27"/>
  <c r="BE20" i="27"/>
  <c r="BK20" i="27"/>
  <c r="AZ8" i="27"/>
  <c r="BL8" i="27"/>
  <c r="BA12" i="27"/>
  <c r="BG12" i="27"/>
  <c r="BF14" i="27"/>
  <c r="BF17" i="27"/>
  <c r="BL17" i="27"/>
  <c r="BA19" i="27"/>
  <c r="BL13" i="27"/>
  <c r="CD4" i="27"/>
  <c r="AZ5" i="27"/>
  <c r="BF5" i="27"/>
  <c r="CE5" i="27" s="1"/>
  <c r="BL5" i="27"/>
  <c r="CK5" i="27" s="1"/>
  <c r="AZ6" i="27"/>
  <c r="BL6" i="27"/>
  <c r="BA20" i="27"/>
  <c r="AZ13" i="27"/>
  <c r="BF18" i="27"/>
  <c r="BL18" i="27"/>
  <c r="BF9" i="27"/>
  <c r="BL9" i="27"/>
  <c r="AY12" i="27"/>
  <c r="BE12" i="27"/>
  <c r="BK12" i="27"/>
  <c r="BA18" i="27"/>
  <c r="BG18" i="27"/>
  <c r="BM18" i="27"/>
  <c r="AY19" i="27"/>
  <c r="BE19" i="27"/>
  <c r="BK19" i="27"/>
  <c r="BF18" i="30"/>
  <c r="AZ3" i="30"/>
  <c r="BZ3" i="30" s="1"/>
  <c r="BF4" i="30"/>
  <c r="BF5" i="30"/>
  <c r="BF6" i="30"/>
  <c r="BR6" i="30"/>
  <c r="BF11" i="30"/>
  <c r="BH2" i="30"/>
  <c r="BX2" i="30"/>
  <c r="CJ2" i="30"/>
  <c r="DB3" i="30"/>
  <c r="AZ8" i="30"/>
  <c r="BL8" i="30"/>
  <c r="BG9" i="30"/>
  <c r="BS9" i="30"/>
  <c r="BS10" i="30"/>
  <c r="BA15" i="30"/>
  <c r="BG15" i="30"/>
  <c r="BS15" i="30"/>
  <c r="BR3" i="30"/>
  <c r="AZ4" i="30"/>
  <c r="AZ5" i="30"/>
  <c r="BR5" i="30"/>
  <c r="AZ7" i="30"/>
  <c r="BR10" i="30"/>
  <c r="AW2" i="30"/>
  <c r="CD2" i="30"/>
  <c r="CP2" i="30"/>
  <c r="BA3" i="30"/>
  <c r="BG3" i="30"/>
  <c r="BM3" i="30"/>
  <c r="BS3" i="30"/>
  <c r="BA4" i="30"/>
  <c r="BG4" i="30"/>
  <c r="CG7" i="30" s="1"/>
  <c r="BM4" i="30"/>
  <c r="BS4" i="30"/>
  <c r="BA5" i="30"/>
  <c r="BG5" i="30"/>
  <c r="BM5" i="30"/>
  <c r="BS5" i="30"/>
  <c r="BA6" i="30"/>
  <c r="BG6" i="30"/>
  <c r="BM6" i="30"/>
  <c r="BS6" i="30"/>
  <c r="BA7" i="30"/>
  <c r="BG7" i="30"/>
  <c r="BM7" i="30"/>
  <c r="BS7" i="30"/>
  <c r="BG10" i="30"/>
  <c r="BM10" i="30"/>
  <c r="BN18" i="30"/>
  <c r="BF3" i="30"/>
  <c r="CF5" i="30" s="1"/>
  <c r="BR4" i="30"/>
  <c r="AZ6" i="30"/>
  <c r="BL7" i="30"/>
  <c r="BF12" i="30"/>
  <c r="BL13" i="30"/>
  <c r="BA17" i="30"/>
  <c r="BS17" i="30"/>
  <c r="BL3" i="30"/>
  <c r="BL4" i="30"/>
  <c r="BL5" i="30"/>
  <c r="BL6" i="30"/>
  <c r="BL10" i="30"/>
  <c r="AZ9" i="30"/>
  <c r="BF9" i="30"/>
  <c r="BL9" i="30"/>
  <c r="BR9" i="30"/>
  <c r="BA11" i="30"/>
  <c r="BS11" i="30"/>
  <c r="BA12" i="30"/>
  <c r="BG12" i="30"/>
  <c r="BM12" i="30"/>
  <c r="BS12" i="30"/>
  <c r="BG13" i="30"/>
  <c r="BM13" i="30"/>
  <c r="CP5" i="29"/>
  <c r="CP6" i="29"/>
  <c r="AZ17" i="29"/>
  <c r="BY4" i="29"/>
  <c r="CK4" i="29"/>
  <c r="DS5" i="29"/>
  <c r="BA6" i="29"/>
  <c r="BG6" i="29"/>
  <c r="BM6" i="29"/>
  <c r="BS6" i="29"/>
  <c r="BA13" i="29"/>
  <c r="BG13" i="29"/>
  <c r="BM13" i="29"/>
  <c r="BS13" i="29"/>
  <c r="BA19" i="29"/>
  <c r="BG19" i="29"/>
  <c r="BM19" i="29"/>
  <c r="BS19" i="29"/>
  <c r="AW20" i="29"/>
  <c r="BC20" i="29"/>
  <c r="BI20" i="29"/>
  <c r="BO20" i="29"/>
  <c r="AY19" i="29"/>
  <c r="BQ19" i="29"/>
  <c r="DG5" i="29"/>
  <c r="BR17" i="29"/>
  <c r="AX4" i="29"/>
  <c r="BI4" i="29"/>
  <c r="CF4" i="29"/>
  <c r="DA5" i="29"/>
  <c r="AZ10" i="29"/>
  <c r="BR10" i="29"/>
  <c r="AZ16" i="29"/>
  <c r="BF16" i="29"/>
  <c r="BL16" i="29"/>
  <c r="BR16" i="29"/>
  <c r="BA17" i="29"/>
  <c r="BG17" i="29"/>
  <c r="BM17" i="29"/>
  <c r="BS17" i="29"/>
  <c r="AZ20" i="29"/>
  <c r="BF20" i="29"/>
  <c r="BL20" i="29"/>
  <c r="BR20" i="29"/>
  <c r="BB19" i="29"/>
  <c r="BT19" i="29"/>
  <c r="BF17" i="29"/>
  <c r="BA4" i="29"/>
  <c r="BJ4" i="29"/>
  <c r="AZ5" i="29"/>
  <c r="BF5" i="29"/>
  <c r="BL5" i="29"/>
  <c r="AZ7" i="29"/>
  <c r="BF7" i="29"/>
  <c r="BR7" i="29"/>
  <c r="BA10" i="29"/>
  <c r="BG10" i="29"/>
  <c r="BM10" i="29"/>
  <c r="BS10" i="29"/>
  <c r="BF11" i="29"/>
  <c r="BL12" i="29"/>
  <c r="BA16" i="29"/>
  <c r="BG16" i="29"/>
  <c r="BM16" i="29"/>
  <c r="BS16" i="29"/>
  <c r="BA20" i="29"/>
  <c r="BG20" i="29"/>
  <c r="BM20" i="29"/>
  <c r="BS20" i="29"/>
  <c r="BL17" i="29"/>
  <c r="CR4" i="29"/>
  <c r="BA5" i="29"/>
  <c r="CA9" i="29" s="1"/>
  <c r="BG5" i="29"/>
  <c r="BM5" i="29"/>
  <c r="BS5" i="29"/>
  <c r="AZ6" i="29"/>
  <c r="BF6" i="29"/>
  <c r="BL6" i="29"/>
  <c r="BA7" i="29"/>
  <c r="BG7" i="29"/>
  <c r="BM7" i="29"/>
  <c r="BA11" i="29"/>
  <c r="BG11" i="29"/>
  <c r="CG11" i="29" s="1"/>
  <c r="BM11" i="29"/>
  <c r="BS11" i="29"/>
  <c r="BA12" i="29"/>
  <c r="BG12" i="29"/>
  <c r="BM12" i="29"/>
  <c r="BS12" i="29"/>
  <c r="AZ13" i="29"/>
  <c r="BF13" i="29"/>
  <c r="BL13" i="29"/>
  <c r="BR13" i="29"/>
  <c r="AZ19" i="29"/>
  <c r="BF19" i="29"/>
  <c r="BL19" i="29"/>
  <c r="BR19" i="29"/>
  <c r="BD19" i="29"/>
  <c r="AY168" i="26"/>
  <c r="AZ168" i="26"/>
  <c r="BF168" i="26"/>
  <c r="BL168" i="26"/>
  <c r="AZ170" i="26"/>
  <c r="BF170" i="26"/>
  <c r="BL170" i="26"/>
  <c r="AY172" i="26"/>
  <c r="BE172" i="26"/>
  <c r="BK172" i="26"/>
  <c r="AY174" i="26"/>
  <c r="BE174" i="26"/>
  <c r="BK174" i="26"/>
  <c r="BK168" i="26"/>
  <c r="BE170" i="26"/>
  <c r="AY163" i="26"/>
  <c r="BE163" i="26"/>
  <c r="BK163" i="26"/>
  <c r="AY165" i="26"/>
  <c r="BE165" i="26"/>
  <c r="BK165" i="26"/>
  <c r="AZ172" i="26"/>
  <c r="BF172" i="26"/>
  <c r="BL172" i="26"/>
  <c r="AZ174" i="26"/>
  <c r="BF174" i="26"/>
  <c r="BL174" i="26"/>
  <c r="AY176" i="26"/>
  <c r="BE176" i="26"/>
  <c r="BK176" i="26"/>
  <c r="BK170" i="26"/>
  <c r="AZ163" i="26"/>
  <c r="BF163" i="26"/>
  <c r="BL163" i="26"/>
  <c r="AZ165" i="26"/>
  <c r="BF165" i="26"/>
  <c r="BL165" i="26"/>
  <c r="AY167" i="26"/>
  <c r="BE167" i="26"/>
  <c r="BK167" i="26"/>
  <c r="AY169" i="26"/>
  <c r="BE169" i="26"/>
  <c r="BK169" i="26"/>
  <c r="AZ176" i="26"/>
  <c r="BF176" i="26"/>
  <c r="BL176" i="26"/>
  <c r="BE168" i="26"/>
  <c r="AY170" i="26"/>
  <c r="AY161" i="26"/>
  <c r="BE161" i="26"/>
  <c r="CC161" i="26" s="1"/>
  <c r="BK161" i="26"/>
  <c r="AZ167" i="26"/>
  <c r="BF167" i="26"/>
  <c r="BL167" i="26"/>
  <c r="AZ169" i="26"/>
  <c r="BF169" i="26"/>
  <c r="BL169" i="26"/>
  <c r="AY171" i="26"/>
  <c r="BE171" i="26"/>
  <c r="BK171" i="26"/>
  <c r="AY173" i="26"/>
  <c r="BE173" i="26"/>
  <c r="BK173" i="26"/>
  <c r="AY175" i="26"/>
  <c r="BE175" i="26"/>
  <c r="BK175" i="26"/>
  <c r="BF11" i="27"/>
  <c r="BC4" i="27"/>
  <c r="CA4" i="27"/>
  <c r="AZ7" i="27"/>
  <c r="BF7" i="27"/>
  <c r="BL7" i="27"/>
  <c r="AZ10" i="27"/>
  <c r="BF10" i="27"/>
  <c r="BL10" i="27"/>
  <c r="BA16" i="27"/>
  <c r="BE18" i="27"/>
  <c r="BK14" i="27"/>
  <c r="BI4" i="27"/>
  <c r="BL11" i="27"/>
  <c r="AW4" i="27"/>
  <c r="BK4" i="27"/>
  <c r="BA11" i="27"/>
  <c r="BG11" i="27"/>
  <c r="BF16" i="27"/>
  <c r="BL15" i="27"/>
  <c r="BF6" i="27"/>
  <c r="AY4" i="27"/>
  <c r="BO4" i="27"/>
  <c r="CG8" i="27"/>
  <c r="AZ11" i="27"/>
  <c r="BF13" i="27"/>
  <c r="BA13" i="27"/>
  <c r="BG13" i="27"/>
  <c r="BM13" i="27"/>
  <c r="BL14" i="27"/>
  <c r="AY17" i="26"/>
  <c r="BE17" i="26"/>
  <c r="BK17" i="26"/>
  <c r="AZ52" i="26"/>
  <c r="BX52" i="26" s="1"/>
  <c r="BF52" i="26"/>
  <c r="BL52" i="26"/>
  <c r="CJ52" i="26" s="1"/>
  <c r="BN143" i="26"/>
  <c r="BF14" i="26"/>
  <c r="BC15" i="26"/>
  <c r="BO15" i="26"/>
  <c r="BY36" i="26"/>
  <c r="BA144" i="26"/>
  <c r="BB19" i="26"/>
  <c r="BH19" i="26"/>
  <c r="AU40" i="26"/>
  <c r="BA47" i="26"/>
  <c r="BG47" i="26"/>
  <c r="AX134" i="26"/>
  <c r="BJ134" i="26"/>
  <c r="AX135" i="26"/>
  <c r="BJ135" i="26"/>
  <c r="BJ142" i="26"/>
  <c r="AX131" i="26"/>
  <c r="BD131" i="26"/>
  <c r="BJ131" i="26"/>
  <c r="AY134" i="26"/>
  <c r="BE134" i="26"/>
  <c r="BK134" i="26"/>
  <c r="AY135" i="26"/>
  <c r="BE135" i="26"/>
  <c r="BK135" i="26"/>
  <c r="AX137" i="26"/>
  <c r="BD137" i="26"/>
  <c r="BJ137" i="26"/>
  <c r="AX139" i="26"/>
  <c r="BD139" i="26"/>
  <c r="BJ139" i="26"/>
  <c r="AV141" i="26"/>
  <c r="BB141" i="26"/>
  <c r="BH141" i="26"/>
  <c r="BN141" i="26"/>
  <c r="AY142" i="26"/>
  <c r="BE142" i="26"/>
  <c r="BK142" i="26"/>
  <c r="BD134" i="26"/>
  <c r="BD135" i="26"/>
  <c r="AX142" i="26"/>
  <c r="BD142" i="26"/>
  <c r="AV129" i="26"/>
  <c r="BT129" i="26" s="1"/>
  <c r="BB129" i="26"/>
  <c r="BZ129" i="26" s="1"/>
  <c r="BH129" i="26"/>
  <c r="BN129" i="26"/>
  <c r="CL129" i="26" s="1"/>
  <c r="AV130" i="26"/>
  <c r="BB130" i="26"/>
  <c r="BH130" i="26"/>
  <c r="BN130" i="26"/>
  <c r="AY131" i="26"/>
  <c r="BE131" i="26"/>
  <c r="BK131" i="26"/>
  <c r="AV132" i="26"/>
  <c r="BB132" i="26"/>
  <c r="BN132" i="26"/>
  <c r="AX133" i="26"/>
  <c r="BD133" i="26"/>
  <c r="BJ133" i="26"/>
  <c r="AV136" i="26"/>
  <c r="BB136" i="26"/>
  <c r="BH136" i="26"/>
  <c r="BN136" i="26"/>
  <c r="AY137" i="26"/>
  <c r="BE137" i="26"/>
  <c r="BK137" i="26"/>
  <c r="AV138" i="26"/>
  <c r="BB138" i="26"/>
  <c r="BH138" i="26"/>
  <c r="BN138" i="26"/>
  <c r="AY139" i="26"/>
  <c r="BE139" i="26"/>
  <c r="BK139" i="26"/>
  <c r="AV143" i="26"/>
  <c r="BB143" i="26"/>
  <c r="BH143" i="26"/>
  <c r="AX144" i="26"/>
  <c r="BD144" i="26"/>
  <c r="BJ144" i="26"/>
  <c r="AY133" i="26"/>
  <c r="BE133" i="26"/>
  <c r="BK133" i="26"/>
  <c r="AX141" i="26"/>
  <c r="BD141" i="26"/>
  <c r="BJ141" i="26"/>
  <c r="AY144" i="26"/>
  <c r="BE144" i="26"/>
  <c r="BK144" i="26"/>
  <c r="AX129" i="26"/>
  <c r="BD129" i="26"/>
  <c r="BJ129" i="26"/>
  <c r="CH129" i="26" s="1"/>
  <c r="AX130" i="26"/>
  <c r="BD130" i="26"/>
  <c r="BJ130" i="26"/>
  <c r="AX132" i="26"/>
  <c r="BD132" i="26"/>
  <c r="BJ132" i="26"/>
  <c r="BB134" i="26"/>
  <c r="BH134" i="26"/>
  <c r="BN134" i="26"/>
  <c r="AV135" i="26"/>
  <c r="BB135" i="26"/>
  <c r="BH135" i="26"/>
  <c r="BN135" i="26"/>
  <c r="AX136" i="26"/>
  <c r="BD136" i="26"/>
  <c r="BJ136" i="26"/>
  <c r="AX138" i="26"/>
  <c r="BD138" i="26"/>
  <c r="BJ138" i="26"/>
  <c r="AY141" i="26"/>
  <c r="BE141" i="26"/>
  <c r="BK141" i="26"/>
  <c r="AV142" i="26"/>
  <c r="BB142" i="26"/>
  <c r="BH142" i="26"/>
  <c r="BN142" i="26"/>
  <c r="AX143" i="26"/>
  <c r="BD143" i="26"/>
  <c r="BJ143" i="26"/>
  <c r="BI129" i="26"/>
  <c r="CG129" i="26" s="1"/>
  <c r="BO131" i="26"/>
  <c r="BJ107" i="26"/>
  <c r="AX103" i="26"/>
  <c r="BD103" i="26"/>
  <c r="BJ103" i="26"/>
  <c r="BL104" i="26"/>
  <c r="AY106" i="26"/>
  <c r="BE106" i="26"/>
  <c r="BK106" i="26"/>
  <c r="AX108" i="26"/>
  <c r="BD108" i="26"/>
  <c r="AX113" i="26"/>
  <c r="BD113" i="26"/>
  <c r="BJ113" i="26"/>
  <c r="BJ105" i="26"/>
  <c r="AX107" i="26"/>
  <c r="AX105" i="26"/>
  <c r="BD107" i="26"/>
  <c r="CB98" i="26"/>
  <c r="AX102" i="26"/>
  <c r="BD102" i="26"/>
  <c r="BJ102" i="26"/>
  <c r="AY107" i="26"/>
  <c r="BE107" i="26"/>
  <c r="BK107" i="26"/>
  <c r="AX109" i="26"/>
  <c r="BD109" i="26"/>
  <c r="BJ109" i="26"/>
  <c r="AX112" i="26"/>
  <c r="BD112" i="26"/>
  <c r="BJ112" i="26"/>
  <c r="AX114" i="26"/>
  <c r="BD114" i="26"/>
  <c r="BD105" i="26"/>
  <c r="BE102" i="26"/>
  <c r="AX104" i="26"/>
  <c r="BD104" i="26"/>
  <c r="BJ104" i="26"/>
  <c r="AZ105" i="26"/>
  <c r="BF105" i="26"/>
  <c r="AY109" i="26"/>
  <c r="BE109" i="26"/>
  <c r="BK109" i="26"/>
  <c r="AY112" i="26"/>
  <c r="BE112" i="26"/>
  <c r="BK112" i="26"/>
  <c r="AX101" i="26"/>
  <c r="BD101" i="26"/>
  <c r="BJ101" i="26"/>
  <c r="BF102" i="26"/>
  <c r="BL102" i="26"/>
  <c r="BE104" i="26"/>
  <c r="BK104" i="26"/>
  <c r="AX106" i="26"/>
  <c r="BD106" i="26"/>
  <c r="BJ106" i="26"/>
  <c r="BL109" i="26"/>
  <c r="BF112" i="26"/>
  <c r="BN108" i="26"/>
  <c r="AU73" i="26"/>
  <c r="BM73" i="26"/>
  <c r="BA76" i="26"/>
  <c r="AU68" i="26"/>
  <c r="BS68" i="26" s="1"/>
  <c r="BA68" i="26"/>
  <c r="BG68" i="26"/>
  <c r="BM68" i="26"/>
  <c r="AU72" i="26"/>
  <c r="BA72" i="26"/>
  <c r="BG72" i="26"/>
  <c r="BM72" i="26"/>
  <c r="AV73" i="26"/>
  <c r="BB73" i="26"/>
  <c r="BH73" i="26"/>
  <c r="BN73" i="26"/>
  <c r="BD74" i="26"/>
  <c r="BJ74" i="26"/>
  <c r="AV76" i="26"/>
  <c r="BB76" i="26"/>
  <c r="BH76" i="26"/>
  <c r="BN76" i="26"/>
  <c r="AX77" i="26"/>
  <c r="BD77" i="26"/>
  <c r="BJ77" i="26"/>
  <c r="AX79" i="26"/>
  <c r="BD79" i="26"/>
  <c r="BJ79" i="26"/>
  <c r="AX81" i="26"/>
  <c r="BD81" i="26"/>
  <c r="BJ81" i="26"/>
  <c r="BA82" i="26"/>
  <c r="BM82" i="26"/>
  <c r="BG76" i="26"/>
  <c r="AV68" i="26"/>
  <c r="BB68" i="26"/>
  <c r="BH68" i="26"/>
  <c r="BN68" i="26"/>
  <c r="AU71" i="26"/>
  <c r="BG71" i="26"/>
  <c r="AV72" i="26"/>
  <c r="BB72" i="26"/>
  <c r="BH72" i="26"/>
  <c r="BN72" i="26"/>
  <c r="BA75" i="26"/>
  <c r="AV78" i="26"/>
  <c r="BB78" i="26"/>
  <c r="BH78" i="26"/>
  <c r="BN78" i="26"/>
  <c r="AV80" i="26"/>
  <c r="BB80" i="26"/>
  <c r="BH80" i="26"/>
  <c r="BN80" i="26"/>
  <c r="AU76" i="26"/>
  <c r="BI66" i="26"/>
  <c r="BB71" i="26"/>
  <c r="AX73" i="26"/>
  <c r="BD73" i="26"/>
  <c r="BJ73" i="26"/>
  <c r="AV75" i="26"/>
  <c r="BB75" i="26"/>
  <c r="BH75" i="26"/>
  <c r="BN75" i="26"/>
  <c r="AX76" i="26"/>
  <c r="BJ76" i="26"/>
  <c r="BM76" i="26"/>
  <c r="CK66" i="26"/>
  <c r="BV68" i="26"/>
  <c r="AU69" i="26"/>
  <c r="BA69" i="26"/>
  <c r="BG69" i="26"/>
  <c r="BM69" i="26"/>
  <c r="AU70" i="26"/>
  <c r="BA70" i="26"/>
  <c r="BG70" i="26"/>
  <c r="BM70" i="26"/>
  <c r="AX72" i="26"/>
  <c r="BV73" i="26" s="1"/>
  <c r="BD72" i="26"/>
  <c r="CB72" i="26" s="1"/>
  <c r="BJ72" i="26"/>
  <c r="BG77" i="26"/>
  <c r="AX78" i="26"/>
  <c r="BD78" i="26"/>
  <c r="BJ78" i="26"/>
  <c r="AU79" i="26"/>
  <c r="BM79" i="26"/>
  <c r="AX80" i="26"/>
  <c r="BD80" i="26"/>
  <c r="BJ80" i="26"/>
  <c r="BA81" i="26"/>
  <c r="AX82" i="26"/>
  <c r="BD82" i="26"/>
  <c r="BJ82" i="26"/>
  <c r="AZ82" i="26"/>
  <c r="BF81" i="26"/>
  <c r="BL82" i="26"/>
  <c r="BB42" i="26"/>
  <c r="BN42" i="26"/>
  <c r="BG45" i="26"/>
  <c r="BA37" i="26"/>
  <c r="BG37" i="26"/>
  <c r="CE37" i="26" s="1"/>
  <c r="BG39" i="26"/>
  <c r="AU42" i="26"/>
  <c r="BM42" i="26"/>
  <c r="AW37" i="26"/>
  <c r="BU37" i="26" s="1"/>
  <c r="BC37" i="26"/>
  <c r="CA37" i="26" s="1"/>
  <c r="BI37" i="26"/>
  <c r="CG37" i="26" s="1"/>
  <c r="BO37" i="26"/>
  <c r="CM37" i="26" s="1"/>
  <c r="AU38" i="26"/>
  <c r="BA38" i="26"/>
  <c r="BG38" i="26"/>
  <c r="BM38" i="26"/>
  <c r="AW39" i="26"/>
  <c r="BC39" i="26"/>
  <c r="BI39" i="26"/>
  <c r="BO39" i="26"/>
  <c r="BB45" i="26"/>
  <c r="BH45" i="26"/>
  <c r="AU48" i="26"/>
  <c r="BA48" i="26"/>
  <c r="BG48" i="26"/>
  <c r="BM48" i="26"/>
  <c r="AU50" i="26"/>
  <c r="BA50" i="26"/>
  <c r="BG50" i="26"/>
  <c r="BM50" i="26"/>
  <c r="AU52" i="26"/>
  <c r="BA52" i="26"/>
  <c r="BG52" i="26"/>
  <c r="BM52" i="26"/>
  <c r="AU37" i="26"/>
  <c r="BS37" i="26" s="1"/>
  <c r="BM37" i="26"/>
  <c r="CK37" i="26" s="1"/>
  <c r="AU39" i="26"/>
  <c r="BM39" i="26"/>
  <c r="BA42" i="26"/>
  <c r="BG42" i="26"/>
  <c r="BH51" i="26"/>
  <c r="BX47" i="26"/>
  <c r="AV42" i="26"/>
  <c r="BH42" i="26"/>
  <c r="AU45" i="26"/>
  <c r="BA45" i="26"/>
  <c r="BM45" i="26"/>
  <c r="AU41" i="26"/>
  <c r="BA41" i="26"/>
  <c r="BG41" i="26"/>
  <c r="BM41" i="26"/>
  <c r="AU44" i="26"/>
  <c r="BA44" i="26"/>
  <c r="BG44" i="26"/>
  <c r="BM44" i="26"/>
  <c r="BO45" i="26"/>
  <c r="AU47" i="26"/>
  <c r="BM47" i="26"/>
  <c r="AV52" i="26"/>
  <c r="BB52" i="26"/>
  <c r="BH52" i="26"/>
  <c r="BN52" i="26"/>
  <c r="BA40" i="26"/>
  <c r="BM40" i="26"/>
  <c r="AV47" i="26"/>
  <c r="BB47" i="26"/>
  <c r="BH47" i="26"/>
  <c r="AW48" i="26"/>
  <c r="BC48" i="26"/>
  <c r="BI48" i="26"/>
  <c r="CM40" i="31"/>
  <c r="DN41" i="31"/>
  <c r="BA45" i="31"/>
  <c r="BG45" i="31"/>
  <c r="BM45" i="31"/>
  <c r="BS45" i="31"/>
  <c r="BA46" i="31"/>
  <c r="BG46" i="31"/>
  <c r="BM46" i="31"/>
  <c r="BS46" i="31"/>
  <c r="BF46" i="31"/>
  <c r="BR46" i="31"/>
  <c r="BG47" i="31"/>
  <c r="BM47" i="31"/>
  <c r="BS47" i="31"/>
  <c r="BA48" i="31"/>
  <c r="BG48" i="31"/>
  <c r="BM48" i="31"/>
  <c r="BS48" i="31"/>
  <c r="AX50" i="31"/>
  <c r="BD50" i="31"/>
  <c r="BJ50" i="31"/>
  <c r="BP50" i="31"/>
  <c r="BA51" i="31"/>
  <c r="BG51" i="31"/>
  <c r="BM51" i="31"/>
  <c r="BS51" i="31"/>
  <c r="AW52" i="31"/>
  <c r="BC52" i="31"/>
  <c r="BI52" i="31"/>
  <c r="CI52" i="31" s="1"/>
  <c r="BO52" i="31"/>
  <c r="AZ53" i="31"/>
  <c r="BF53" i="31"/>
  <c r="BL53" i="31"/>
  <c r="BR53" i="31"/>
  <c r="BS56" i="31"/>
  <c r="DA41" i="31"/>
  <c r="AZ50" i="31"/>
  <c r="BR50" i="31"/>
  <c r="AZ54" i="31"/>
  <c r="BR54" i="31"/>
  <c r="BA40" i="31"/>
  <c r="BQ40" i="31"/>
  <c r="CH40" i="31"/>
  <c r="AX45" i="31"/>
  <c r="BD45" i="31"/>
  <c r="BJ45" i="31"/>
  <c r="BP45" i="31"/>
  <c r="BL49" i="31"/>
  <c r="BS50" i="31"/>
  <c r="AW53" i="31"/>
  <c r="BC53" i="31"/>
  <c r="BI53" i="31"/>
  <c r="BO53" i="31"/>
  <c r="BG54" i="31"/>
  <c r="BM54" i="31"/>
  <c r="AX56" i="31"/>
  <c r="BD56" i="31"/>
  <c r="BJ56" i="31"/>
  <c r="BW47" i="31"/>
  <c r="BF50" i="31"/>
  <c r="BF52" i="31"/>
  <c r="BF54" i="31"/>
  <c r="CK40" i="31"/>
  <c r="CC43" i="31"/>
  <c r="AZ42" i="31"/>
  <c r="BZ43" i="31" s="1"/>
  <c r="BF42" i="31"/>
  <c r="BL42" i="31"/>
  <c r="BR42" i="31"/>
  <c r="BF49" i="31"/>
  <c r="BD51" i="31"/>
  <c r="AX53" i="31"/>
  <c r="BD53" i="31"/>
  <c r="BJ53" i="31"/>
  <c r="BG56" i="31"/>
  <c r="BL50" i="31"/>
  <c r="BL54" i="31"/>
  <c r="BG40" i="31"/>
  <c r="DM41" i="31"/>
  <c r="BF45" i="31"/>
  <c r="BL45" i="31"/>
  <c r="BR45" i="31"/>
  <c r="AZ46" i="31"/>
  <c r="AZ47" i="31"/>
  <c r="BZ47" i="31" s="1"/>
  <c r="BF47" i="31"/>
  <c r="BL47" i="31"/>
  <c r="BR47" i="31"/>
  <c r="AZ48" i="31"/>
  <c r="BF48" i="31"/>
  <c r="BL48" i="31"/>
  <c r="BR48" i="31"/>
  <c r="AZ51" i="31"/>
  <c r="BF51" i="31"/>
  <c r="BL51" i="31"/>
  <c r="AZ56" i="31"/>
  <c r="BF56" i="31"/>
  <c r="BL56" i="31"/>
  <c r="BR56" i="31"/>
  <c r="CD6" i="31"/>
  <c r="CD5" i="31"/>
  <c r="CI4" i="31"/>
  <c r="BJ5" i="31"/>
  <c r="BP6" i="31"/>
  <c r="BP10" i="31"/>
  <c r="AX4" i="31"/>
  <c r="BO4" i="31"/>
  <c r="CC4" i="31"/>
  <c r="BQ5" i="31"/>
  <c r="DE5" i="31"/>
  <c r="BJ6" i="31"/>
  <c r="CJ6" i="31" s="1"/>
  <c r="BZ16" i="31"/>
  <c r="AX8" i="31"/>
  <c r="BJ8" i="31"/>
  <c r="BP8" i="31"/>
  <c r="BJ9" i="31"/>
  <c r="BD12" i="31"/>
  <c r="BP12" i="31"/>
  <c r="AX14" i="31"/>
  <c r="BJ14" i="31"/>
  <c r="BP14" i="31"/>
  <c r="AY15" i="31"/>
  <c r="BE15" i="31"/>
  <c r="BK15" i="31"/>
  <c r="BQ15" i="31"/>
  <c r="AX17" i="31"/>
  <c r="AX20" i="31"/>
  <c r="BD10" i="31"/>
  <c r="BP13" i="31"/>
  <c r="BD14" i="31"/>
  <c r="AX18" i="31"/>
  <c r="AX19" i="31"/>
  <c r="BW4" i="31"/>
  <c r="CJ4" i="31"/>
  <c r="AX5" i="31"/>
  <c r="BX5" i="31" s="1"/>
  <c r="CH5" i="31"/>
  <c r="AX6" i="31"/>
  <c r="AW7" i="31"/>
  <c r="BC7" i="31"/>
  <c r="BI7" i="31"/>
  <c r="BO7" i="31"/>
  <c r="CO8" i="31" s="1"/>
  <c r="AX9" i="31"/>
  <c r="AY10" i="31"/>
  <c r="BK10" i="31"/>
  <c r="AW11" i="31"/>
  <c r="AW12" i="31"/>
  <c r="AX13" i="31"/>
  <c r="BJ13" i="31"/>
  <c r="AX16" i="31"/>
  <c r="BD18" i="31"/>
  <c r="BP18" i="31"/>
  <c r="BD19" i="31"/>
  <c r="BJ19" i="31"/>
  <c r="BP19" i="31"/>
  <c r="AX10" i="31"/>
  <c r="BJ17" i="31"/>
  <c r="BJ18" i="31"/>
  <c r="BE5" i="31"/>
  <c r="BK5" i="31"/>
  <c r="CK17" i="31" s="1"/>
  <c r="DQ5" i="31"/>
  <c r="AY6" i="31"/>
  <c r="BY6" i="31" s="1"/>
  <c r="BE6" i="31"/>
  <c r="BK6" i="31"/>
  <c r="BQ6" i="31"/>
  <c r="AX7" i="31"/>
  <c r="BJ7" i="31"/>
  <c r="BP7" i="31"/>
  <c r="AY9" i="31"/>
  <c r="BD9" i="31"/>
  <c r="BD11" i="31"/>
  <c r="BJ11" i="31"/>
  <c r="BP11" i="31"/>
  <c r="AX12" i="31"/>
  <c r="AY13" i="31"/>
  <c r="BE13" i="31"/>
  <c r="BK13" i="31"/>
  <c r="BQ13" i="31"/>
  <c r="AW15" i="31"/>
  <c r="BJ15" i="31"/>
  <c r="AY16" i="31"/>
  <c r="BE16" i="31"/>
  <c r="BK16" i="31"/>
  <c r="BQ16" i="31"/>
  <c r="AY19" i="31"/>
  <c r="BK19" i="31"/>
  <c r="BQ19" i="31"/>
  <c r="BM4" i="31"/>
  <c r="CA4" i="31"/>
  <c r="BZ13" i="31"/>
  <c r="CL12" i="31"/>
  <c r="AY7" i="31"/>
  <c r="BE7" i="31"/>
  <c r="BQ7" i="31"/>
  <c r="AW8" i="31"/>
  <c r="BC8" i="31"/>
  <c r="CC10" i="31" s="1"/>
  <c r="BI8" i="31"/>
  <c r="BO8" i="31"/>
  <c r="AY11" i="31"/>
  <c r="BK11" i="31"/>
  <c r="BQ11" i="31"/>
  <c r="AY12" i="31"/>
  <c r="BE12" i="31"/>
  <c r="BK12" i="31"/>
  <c r="BQ12" i="31"/>
  <c r="AW14" i="31"/>
  <c r="BC14" i="31"/>
  <c r="BI14" i="31"/>
  <c r="BO14" i="31"/>
  <c r="AX15" i="31"/>
  <c r="AW17" i="31"/>
  <c r="BC17" i="31"/>
  <c r="BI17" i="31"/>
  <c r="BO17" i="31"/>
  <c r="AU7" i="26"/>
  <c r="BA7" i="26"/>
  <c r="BG7" i="26"/>
  <c r="AU11" i="26"/>
  <c r="BM11" i="26"/>
  <c r="AU12" i="26"/>
  <c r="BA12" i="26"/>
  <c r="BM12" i="26"/>
  <c r="BL18" i="26"/>
  <c r="BL17" i="26"/>
  <c r="AZ4" i="26"/>
  <c r="BF4" i="26"/>
  <c r="CD4" i="26" s="1"/>
  <c r="BL4" i="26"/>
  <c r="CJ4" i="26" s="1"/>
  <c r="AZ5" i="26"/>
  <c r="BF5" i="26"/>
  <c r="BL5" i="26"/>
  <c r="AZ8" i="26"/>
  <c r="BF8" i="26"/>
  <c r="BL8" i="26"/>
  <c r="AY16" i="26"/>
  <c r="BK16" i="26"/>
  <c r="BA17" i="26"/>
  <c r="BG17" i="26"/>
  <c r="BM17" i="26"/>
  <c r="AY19" i="26"/>
  <c r="BE19" i="26"/>
  <c r="BK19" i="26"/>
  <c r="AZ17" i="26"/>
  <c r="AU4" i="26"/>
  <c r="BA4" i="26"/>
  <c r="BG4" i="26"/>
  <c r="BM4" i="26"/>
  <c r="AU5" i="26"/>
  <c r="BA5" i="26"/>
  <c r="BG5" i="26"/>
  <c r="BM5" i="26"/>
  <c r="CK5" i="26" s="1"/>
  <c r="AU8" i="26"/>
  <c r="BA8" i="26"/>
  <c r="BG8" i="26"/>
  <c r="AU13" i="26"/>
  <c r="BA13" i="26"/>
  <c r="BG13" i="26"/>
  <c r="BM13" i="26"/>
  <c r="BC19" i="26"/>
  <c r="BO19" i="26"/>
  <c r="BF17" i="26"/>
  <c r="AZ7" i="26"/>
  <c r="BF7" i="26"/>
  <c r="BL7" i="26"/>
  <c r="AZ11" i="26"/>
  <c r="BF11" i="26"/>
  <c r="BL11" i="26"/>
  <c r="BL12" i="26"/>
  <c r="AU16" i="26"/>
  <c r="BA16" i="26"/>
  <c r="BG16" i="26"/>
  <c r="BM16" i="26"/>
  <c r="AY18" i="26"/>
  <c r="BE18" i="26"/>
  <c r="BK18" i="26"/>
  <c r="AU19" i="26"/>
  <c r="BA19" i="26"/>
  <c r="BG19" i="26"/>
  <c r="BM19" i="26"/>
  <c r="AW4" i="26"/>
  <c r="BC4" i="26"/>
  <c r="BI4" i="26"/>
  <c r="BO4" i="26"/>
  <c r="CM4" i="26" s="1"/>
  <c r="AW5" i="26"/>
  <c r="BI5" i="26"/>
  <c r="AW15" i="26"/>
  <c r="BI15" i="26"/>
  <c r="AW16" i="26"/>
  <c r="BC16" i="26"/>
  <c r="BI16" i="26"/>
  <c r="BO16" i="26"/>
  <c r="BF18" i="26"/>
  <c r="AZ19" i="26"/>
  <c r="BF19" i="26"/>
  <c r="BL19" i="26"/>
  <c r="AV11" i="26"/>
  <c r="CJ98" i="26"/>
  <c r="BL98" i="26"/>
  <c r="BD3" i="26"/>
  <c r="AZ10" i="26"/>
  <c r="BF10" i="26"/>
  <c r="BL10" i="26"/>
  <c r="AZ12" i="26"/>
  <c r="AZ13" i="26"/>
  <c r="BF13" i="26"/>
  <c r="BL13" i="26"/>
  <c r="BO13" i="26"/>
  <c r="AZ14" i="26"/>
  <c r="BL14" i="26"/>
  <c r="AX19" i="26"/>
  <c r="AZ72" i="26"/>
  <c r="AW138" i="26"/>
  <c r="BC138" i="26"/>
  <c r="BI138" i="26"/>
  <c r="BO138" i="26"/>
  <c r="BO141" i="26"/>
  <c r="BE3" i="26"/>
  <c r="AW7" i="26"/>
  <c r="BC7" i="26"/>
  <c r="BO7" i="26"/>
  <c r="AZ15" i="26"/>
  <c r="BF15" i="26"/>
  <c r="BL15" i="26"/>
  <c r="AZ16" i="26"/>
  <c r="BF16" i="26"/>
  <c r="BL16" i="26"/>
  <c r="AZ71" i="26"/>
  <c r="BF71" i="26"/>
  <c r="BL71" i="26"/>
  <c r="AZ75" i="26"/>
  <c r="BL75" i="26"/>
  <c r="AW8" i="26"/>
  <c r="BI8" i="26"/>
  <c r="AW11" i="26"/>
  <c r="BC11" i="26"/>
  <c r="BI11" i="26"/>
  <c r="BO11" i="26"/>
  <c r="AW17" i="26"/>
  <c r="BI17" i="26"/>
  <c r="BO17" i="26"/>
  <c r="AW133" i="26"/>
  <c r="AW131" i="26"/>
  <c r="AW160" i="26"/>
  <c r="BU160" i="26"/>
  <c r="BC8" i="26"/>
  <c r="BO8" i="26"/>
  <c r="AW6" i="26"/>
  <c r="BC6" i="26"/>
  <c r="BI6" i="26"/>
  <c r="BO6" i="26"/>
  <c r="AW10" i="26"/>
  <c r="BC10" i="26"/>
  <c r="BI10" i="26"/>
  <c r="BO10" i="26"/>
  <c r="AW12" i="26"/>
  <c r="BC12" i="26"/>
  <c r="BI12" i="26"/>
  <c r="BO12" i="26"/>
  <c r="AW13" i="26"/>
  <c r="BI13" i="26"/>
  <c r="AW14" i="26"/>
  <c r="BC14" i="26"/>
  <c r="BI14" i="26"/>
  <c r="BO14" i="26"/>
  <c r="AV15" i="26"/>
  <c r="AZ77" i="26"/>
  <c r="BF77" i="26"/>
  <c r="AW137" i="26"/>
  <c r="BN169" i="26"/>
  <c r="BN171" i="26"/>
  <c r="AW19" i="26"/>
  <c r="BI19" i="26"/>
  <c r="BG36" i="26"/>
  <c r="AY37" i="26"/>
  <c r="BW37" i="26" s="1"/>
  <c r="BE37" i="26"/>
  <c r="CC37" i="26" s="1"/>
  <c r="AY38" i="26"/>
  <c r="AY39" i="26"/>
  <c r="BE39" i="26"/>
  <c r="BK39" i="26"/>
  <c r="AY47" i="26"/>
  <c r="BE47" i="26"/>
  <c r="BK47" i="26"/>
  <c r="BD66" i="26"/>
  <c r="BF79" i="26"/>
  <c r="BL79" i="26"/>
  <c r="AY81" i="26"/>
  <c r="BK81" i="26"/>
  <c r="AV102" i="26"/>
  <c r="BB102" i="26"/>
  <c r="BH102" i="26"/>
  <c r="BN102" i="26"/>
  <c r="AV104" i="26"/>
  <c r="BB104" i="26"/>
  <c r="BH104" i="26"/>
  <c r="BN104" i="26"/>
  <c r="AV105" i="26"/>
  <c r="BB105" i="26"/>
  <c r="BH105" i="26"/>
  <c r="BN105" i="26"/>
  <c r="AV171" i="26"/>
  <c r="BH171" i="26"/>
  <c r="AV172" i="26"/>
  <c r="BB172" i="26"/>
  <c r="BH172" i="26"/>
  <c r="BN172" i="26"/>
  <c r="AY42" i="26"/>
  <c r="BK42" i="26"/>
  <c r="AY46" i="26"/>
  <c r="BE50" i="26"/>
  <c r="BS66" i="26"/>
  <c r="AZ70" i="26"/>
  <c r="BL70" i="26"/>
  <c r="AZ76" i="26"/>
  <c r="BF76" i="26"/>
  <c r="BL76" i="26"/>
  <c r="CM98" i="26"/>
  <c r="AV114" i="26"/>
  <c r="BB114" i="26"/>
  <c r="BH114" i="26"/>
  <c r="BN114" i="26"/>
  <c r="AW129" i="26"/>
  <c r="BU129" i="26" s="1"/>
  <c r="BC129" i="26"/>
  <c r="CA129" i="26" s="1"/>
  <c r="BO129" i="26"/>
  <c r="BA160" i="26"/>
  <c r="BB162" i="26"/>
  <c r="BH162" i="26"/>
  <c r="BB164" i="26"/>
  <c r="BN164" i="26"/>
  <c r="AV166" i="26"/>
  <c r="BB166" i="26"/>
  <c r="BH166" i="26"/>
  <c r="BN166" i="26"/>
  <c r="BC170" i="26"/>
  <c r="BB17" i="26"/>
  <c r="AY49" i="26"/>
  <c r="BE49" i="26"/>
  <c r="BK49" i="26"/>
  <c r="CE66" i="26"/>
  <c r="AZ69" i="26"/>
  <c r="BF69" i="26"/>
  <c r="BL69" i="26"/>
  <c r="BF73" i="26"/>
  <c r="AV103" i="26"/>
  <c r="BN103" i="26"/>
  <c r="AV108" i="26"/>
  <c r="BB108" i="26"/>
  <c r="BH108" i="26"/>
  <c r="BJ114" i="26"/>
  <c r="AX128" i="26"/>
  <c r="BC131" i="26"/>
  <c r="BI131" i="26"/>
  <c r="BC133" i="26"/>
  <c r="BI133" i="26"/>
  <c r="BC137" i="26"/>
  <c r="BI137" i="26"/>
  <c r="BO137" i="26"/>
  <c r="AV165" i="26"/>
  <c r="BB165" i="26"/>
  <c r="BH165" i="26"/>
  <c r="BN165" i="26"/>
  <c r="AV168" i="26"/>
  <c r="BB168" i="26"/>
  <c r="BH168" i="26"/>
  <c r="BN168" i="26"/>
  <c r="AV169" i="26"/>
  <c r="BB169" i="26"/>
  <c r="BH169" i="26"/>
  <c r="AV175" i="26"/>
  <c r="BB175" i="26"/>
  <c r="BH175" i="26"/>
  <c r="BN175" i="26"/>
  <c r="AV176" i="26"/>
  <c r="BB176" i="26"/>
  <c r="BH176" i="26"/>
  <c r="BN176" i="26"/>
  <c r="AY40" i="26"/>
  <c r="BE40" i="26"/>
  <c r="BK40" i="26"/>
  <c r="AY41" i="26"/>
  <c r="BE41" i="26"/>
  <c r="BK41" i="26"/>
  <c r="BE52" i="26"/>
  <c r="AV43" i="26"/>
  <c r="BN41" i="26"/>
  <c r="AZ67" i="26"/>
  <c r="BX67" i="26" s="1"/>
  <c r="BL67" i="26"/>
  <c r="CJ67" i="26" s="1"/>
  <c r="AZ81" i="26"/>
  <c r="BL81" i="26"/>
  <c r="AV99" i="26"/>
  <c r="BT99" i="26" s="1"/>
  <c r="BB99" i="26"/>
  <c r="BH99" i="26"/>
  <c r="CF99" i="26" s="1"/>
  <c r="BN99" i="26"/>
  <c r="AV100" i="26"/>
  <c r="BB100" i="26"/>
  <c r="BH100" i="26"/>
  <c r="BN100" i="26"/>
  <c r="AV113" i="26"/>
  <c r="BB113" i="26"/>
  <c r="BH113" i="26"/>
  <c r="BN113" i="26"/>
  <c r="BK128" i="26"/>
  <c r="AW130" i="26"/>
  <c r="BC130" i="26"/>
  <c r="BI130" i="26"/>
  <c r="BO130" i="26"/>
  <c r="AW132" i="26"/>
  <c r="BC132" i="26"/>
  <c r="BI132" i="26"/>
  <c r="BO132" i="26"/>
  <c r="AW134" i="26"/>
  <c r="BC134" i="26"/>
  <c r="BO134" i="26"/>
  <c r="AW136" i="26"/>
  <c r="BC136" i="26"/>
  <c r="BI136" i="26"/>
  <c r="BO136" i="26"/>
  <c r="AW140" i="26"/>
  <c r="BC140" i="26"/>
  <c r="BI140" i="26"/>
  <c r="BO140" i="26"/>
  <c r="AW142" i="26"/>
  <c r="BC142" i="26"/>
  <c r="BI142" i="26"/>
  <c r="BO142" i="26"/>
  <c r="AW143" i="26"/>
  <c r="BC143" i="26"/>
  <c r="BI143" i="26"/>
  <c r="BO143" i="26"/>
  <c r="AW144" i="26"/>
  <c r="BC144" i="26"/>
  <c r="BO144" i="26"/>
  <c r="AV174" i="26"/>
  <c r="BB174" i="26"/>
  <c r="BH174" i="26"/>
  <c r="BN174" i="26"/>
  <c r="BD18" i="26"/>
  <c r="AU36" i="26"/>
  <c r="BE48" i="26"/>
  <c r="AY51" i="26"/>
  <c r="BE51" i="26"/>
  <c r="BK51" i="26"/>
  <c r="AZ68" i="26"/>
  <c r="BL68" i="26"/>
  <c r="AZ78" i="26"/>
  <c r="BF78" i="26"/>
  <c r="BL78" i="26"/>
  <c r="AY98" i="26"/>
  <c r="AV106" i="26"/>
  <c r="BB106" i="26"/>
  <c r="BH106" i="26"/>
  <c r="BN106" i="26"/>
  <c r="AV107" i="26"/>
  <c r="BB107" i="26"/>
  <c r="BH107" i="26"/>
  <c r="BN107" i="26"/>
  <c r="AV110" i="26"/>
  <c r="BB110" i="26"/>
  <c r="BH110" i="26"/>
  <c r="BN110" i="26"/>
  <c r="AV111" i="26"/>
  <c r="BB111" i="26"/>
  <c r="BH111" i="26"/>
  <c r="BN111" i="26"/>
  <c r="AV112" i="26"/>
  <c r="BB112" i="26"/>
  <c r="BH112" i="26"/>
  <c r="BN112" i="26"/>
  <c r="BF108" i="26"/>
  <c r="CC128" i="26"/>
  <c r="AW135" i="26"/>
  <c r="BC135" i="26"/>
  <c r="BI135" i="26"/>
  <c r="BO135" i="26"/>
  <c r="AW139" i="26"/>
  <c r="BC139" i="26"/>
  <c r="BI139" i="26"/>
  <c r="BO139" i="26"/>
  <c r="BM144" i="26"/>
  <c r="BB161" i="26"/>
  <c r="BZ161" i="26" s="1"/>
  <c r="BH161" i="26"/>
  <c r="BN161" i="26"/>
  <c r="AV173" i="26"/>
  <c r="BB173" i="26"/>
  <c r="BH173" i="26"/>
  <c r="BN173" i="26"/>
  <c r="BK3" i="26"/>
  <c r="AV14" i="26"/>
  <c r="BB14" i="26"/>
  <c r="BD36" i="26"/>
  <c r="CB36" i="26"/>
  <c r="AV39" i="26"/>
  <c r="BB39" i="26"/>
  <c r="BH39" i="26"/>
  <c r="BN39" i="26"/>
  <c r="BB41" i="26"/>
  <c r="BH41" i="26"/>
  <c r="BN45" i="26"/>
  <c r="BX43" i="26"/>
  <c r="CW38" i="26" s="1"/>
  <c r="AV40" i="26"/>
  <c r="BB51" i="26"/>
  <c r="BN51" i="26"/>
  <c r="BF3" i="26"/>
  <c r="AX3" i="26"/>
  <c r="BJ3" i="26"/>
  <c r="AX12" i="26"/>
  <c r="BD12" i="26"/>
  <c r="BJ12" i="26"/>
  <c r="BD13" i="26"/>
  <c r="AX15" i="26"/>
  <c r="BD15" i="26"/>
  <c r="BJ15" i="26"/>
  <c r="AX18" i="26"/>
  <c r="BJ18" i="26"/>
  <c r="CJ45" i="26"/>
  <c r="BK80" i="26"/>
  <c r="AV19" i="26"/>
  <c r="BB15" i="26"/>
  <c r="AV41" i="26"/>
  <c r="AV51" i="26"/>
  <c r="AV45" i="26"/>
  <c r="AY3" i="26"/>
  <c r="AZ3" i="26"/>
  <c r="BL3" i="26"/>
  <c r="AX17" i="26"/>
  <c r="BD17" i="26"/>
  <c r="BJ17" i="26"/>
  <c r="AV17" i="26"/>
  <c r="BB40" i="26"/>
  <c r="BN40" i="26"/>
  <c r="BB43" i="26"/>
  <c r="BH43" i="26"/>
  <c r="BN43" i="26"/>
  <c r="BN47" i="26"/>
  <c r="AV49" i="26"/>
  <c r="BB49" i="26"/>
  <c r="BH49" i="26"/>
  <c r="BN49" i="26"/>
  <c r="CC98" i="26"/>
  <c r="BE98" i="26"/>
  <c r="CI98" i="26"/>
  <c r="BK98" i="26"/>
  <c r="BC36" i="26"/>
  <c r="BO36" i="26"/>
  <c r="AV38" i="26"/>
  <c r="BB38" i="26"/>
  <c r="BH38" i="26"/>
  <c r="BN38" i="26"/>
  <c r="CJ40" i="26"/>
  <c r="BC66" i="26"/>
  <c r="BO66" i="26"/>
  <c r="AY79" i="26"/>
  <c r="BE79" i="26"/>
  <c r="BK79" i="26"/>
  <c r="AX98" i="26"/>
  <c r="AW18" i="26"/>
  <c r="BC18" i="26"/>
  <c r="BI18" i="26"/>
  <c r="BO18" i="26"/>
  <c r="AV36" i="26"/>
  <c r="BH36" i="26"/>
  <c r="BC43" i="26"/>
  <c r="BE66" i="26"/>
  <c r="BY66" i="26"/>
  <c r="CH68" i="26"/>
  <c r="AY69" i="26"/>
  <c r="BE69" i="26"/>
  <c r="BK69" i="26"/>
  <c r="BE82" i="26"/>
  <c r="BK82" i="26"/>
  <c r="AZ98" i="26"/>
  <c r="BU98" i="26"/>
  <c r="BI176" i="26"/>
  <c r="BI174" i="26"/>
  <c r="BD19" i="26"/>
  <c r="BJ19" i="26"/>
  <c r="AW36" i="26"/>
  <c r="BI36" i="26"/>
  <c r="AV48" i="26"/>
  <c r="BB48" i="26"/>
  <c r="BH48" i="26"/>
  <c r="BN48" i="26"/>
  <c r="BD52" i="26"/>
  <c r="AW66" i="26"/>
  <c r="AY67" i="26"/>
  <c r="BW67" i="26" s="1"/>
  <c r="BE67" i="26"/>
  <c r="CC67" i="26" s="1"/>
  <c r="BK67" i="26"/>
  <c r="AY71" i="26"/>
  <c r="BE71" i="26"/>
  <c r="BK71" i="26"/>
  <c r="AY74" i="26"/>
  <c r="BE74" i="26"/>
  <c r="AU81" i="26"/>
  <c r="BA77" i="26"/>
  <c r="BG79" i="26"/>
  <c r="BM81" i="26"/>
  <c r="AZ108" i="26"/>
  <c r="BF114" i="26"/>
  <c r="BY161" i="26"/>
  <c r="AU17" i="26"/>
  <c r="BM7" i="26"/>
  <c r="BM36" i="26"/>
  <c r="AV37" i="26"/>
  <c r="BB37" i="26"/>
  <c r="BZ37" i="26" s="1"/>
  <c r="BH37" i="26"/>
  <c r="BN37" i="26"/>
  <c r="AY52" i="26"/>
  <c r="BE44" i="26"/>
  <c r="BK52" i="26"/>
  <c r="AX66" i="26"/>
  <c r="BJ66" i="26"/>
  <c r="AY73" i="26"/>
  <c r="BE73" i="26"/>
  <c r="BK73" i="26"/>
  <c r="AY80" i="26"/>
  <c r="BE80" i="26"/>
  <c r="AV71" i="26"/>
  <c r="BN71" i="26"/>
  <c r="AU144" i="26"/>
  <c r="AU136" i="26"/>
  <c r="AU134" i="26"/>
  <c r="BG142" i="26"/>
  <c r="BG134" i="26"/>
  <c r="BG129" i="26"/>
  <c r="BG144" i="26"/>
  <c r="BG136" i="26"/>
  <c r="BS160" i="26"/>
  <c r="AU160" i="26"/>
  <c r="CE160" i="26"/>
  <c r="BG160" i="26"/>
  <c r="CK160" i="26"/>
  <c r="BM160" i="26"/>
  <c r="AW175" i="26"/>
  <c r="BC175" i="26"/>
  <c r="BI175" i="26"/>
  <c r="BO175" i="26"/>
  <c r="AW176" i="26"/>
  <c r="BC176" i="26"/>
  <c r="BO176" i="26"/>
  <c r="BH17" i="26"/>
  <c r="BN19" i="26"/>
  <c r="BB36" i="26"/>
  <c r="BN36" i="26"/>
  <c r="CD43" i="26"/>
  <c r="AV44" i="26"/>
  <c r="BB44" i="26"/>
  <c r="BH44" i="26"/>
  <c r="BN44" i="26"/>
  <c r="AV46" i="26"/>
  <c r="BB46" i="26"/>
  <c r="BH46" i="26"/>
  <c r="BN46" i="26"/>
  <c r="AV50" i="26"/>
  <c r="BB50" i="26"/>
  <c r="BH50" i="26"/>
  <c r="BN50" i="26"/>
  <c r="AY66" i="26"/>
  <c r="BK66" i="26"/>
  <c r="AY68" i="26"/>
  <c r="BE68" i="26"/>
  <c r="BK68" i="26"/>
  <c r="BK70" i="26"/>
  <c r="AY78" i="26"/>
  <c r="BE78" i="26"/>
  <c r="BK78" i="26"/>
  <c r="AV82" i="26"/>
  <c r="BB82" i="26"/>
  <c r="BH82" i="26"/>
  <c r="BN82" i="26"/>
  <c r="BF98" i="26"/>
  <c r="AW174" i="26"/>
  <c r="BC174" i="26"/>
  <c r="BO174" i="26"/>
  <c r="AZ103" i="26"/>
  <c r="BL105" i="26"/>
  <c r="AY105" i="26"/>
  <c r="BE101" i="26"/>
  <c r="BK101" i="26"/>
  <c r="AW128" i="26"/>
  <c r="BJ128" i="26"/>
  <c r="BZ128" i="26"/>
  <c r="BM131" i="26"/>
  <c r="AZ137" i="26"/>
  <c r="BF129" i="26"/>
  <c r="CD131" i="26" s="1"/>
  <c r="BL132" i="26"/>
  <c r="AY160" i="26"/>
  <c r="CM160" i="26"/>
  <c r="BF109" i="26"/>
  <c r="AY128" i="26"/>
  <c r="BN128" i="26"/>
  <c r="BM133" i="26"/>
  <c r="AU143" i="26"/>
  <c r="BA143" i="26"/>
  <c r="BG143" i="26"/>
  <c r="BM143" i="26"/>
  <c r="BC160" i="26"/>
  <c r="BX160" i="26"/>
  <c r="BI165" i="26"/>
  <c r="AW166" i="26"/>
  <c r="BC166" i="26"/>
  <c r="BI166" i="26"/>
  <c r="BO166" i="26"/>
  <c r="AX172" i="26"/>
  <c r="BD162" i="26"/>
  <c r="BJ169" i="26"/>
  <c r="BL108" i="26"/>
  <c r="BT128" i="26"/>
  <c r="AU132" i="26"/>
  <c r="BA132" i="26"/>
  <c r="BG132" i="26"/>
  <c r="BM132" i="26"/>
  <c r="BM134" i="26"/>
  <c r="AW161" i="26"/>
  <c r="BC161" i="26"/>
  <c r="CA161" i="26" s="1"/>
  <c r="BI161" i="26"/>
  <c r="CG161" i="26" s="1"/>
  <c r="BO161" i="26"/>
  <c r="CM161" i="26" s="1"/>
  <c r="AW169" i="26"/>
  <c r="BC169" i="26"/>
  <c r="BI169" i="26"/>
  <c r="BO169" i="26"/>
  <c r="BL113" i="26"/>
  <c r="BD128" i="26"/>
  <c r="AU135" i="26"/>
  <c r="BA135" i="26"/>
  <c r="BG135" i="26"/>
  <c r="BM135" i="26"/>
  <c r="AU137" i="26"/>
  <c r="BA137" i="26"/>
  <c r="BG137" i="26"/>
  <c r="BM137" i="26"/>
  <c r="BI160" i="26"/>
  <c r="CC160" i="26"/>
  <c r="AW171" i="26"/>
  <c r="BC171" i="26"/>
  <c r="BI171" i="26"/>
  <c r="BO171" i="26"/>
  <c r="AZ106" i="26"/>
  <c r="BL106" i="26"/>
  <c r="BL107" i="26"/>
  <c r="BL110" i="26"/>
  <c r="AZ112" i="26"/>
  <c r="BL112" i="26"/>
  <c r="AX110" i="26"/>
  <c r="BL160" i="26"/>
  <c r="CI160" i="26"/>
  <c r="BG169" i="26"/>
  <c r="BG4" i="31"/>
  <c r="CG4" i="31"/>
  <c r="BR4" i="31"/>
  <c r="BZ11" i="31"/>
  <c r="BZ10" i="31"/>
  <c r="BZ9" i="31"/>
  <c r="BZ8" i="31"/>
  <c r="BZ12" i="31"/>
  <c r="BZ18" i="31"/>
  <c r="BZ7" i="31"/>
  <c r="CL9" i="31"/>
  <c r="CL8" i="31"/>
  <c r="CL7" i="31"/>
  <c r="CL14" i="31"/>
  <c r="CL6" i="31"/>
  <c r="CL5" i="31"/>
  <c r="CP19" i="31"/>
  <c r="CM6" i="31"/>
  <c r="CM5" i="31"/>
  <c r="CM7" i="31"/>
  <c r="CM8" i="31"/>
  <c r="BB4" i="31"/>
  <c r="BL4" i="31"/>
  <c r="CI6" i="31"/>
  <c r="CI5" i="31"/>
  <c r="CI10" i="31"/>
  <c r="CN6" i="31"/>
  <c r="CG6" i="31"/>
  <c r="CG5" i="31"/>
  <c r="CG8" i="31"/>
  <c r="CG9" i="31"/>
  <c r="CG7" i="31"/>
  <c r="BF21" i="31"/>
  <c r="CF19" i="31"/>
  <c r="CF11" i="31"/>
  <c r="CF10" i="31"/>
  <c r="CF9" i="31"/>
  <c r="CF8" i="31"/>
  <c r="CF7" i="31"/>
  <c r="CF15" i="31"/>
  <c r="CF12" i="31"/>
  <c r="CF16" i="31"/>
  <c r="CJ5" i="31"/>
  <c r="BY5" i="31"/>
  <c r="CS8" i="31"/>
  <c r="CM9" i="31"/>
  <c r="BN4" i="31"/>
  <c r="CN4" i="31"/>
  <c r="CH4" i="31"/>
  <c r="CQ5" i="31"/>
  <c r="AY4" i="31"/>
  <c r="BY4" i="31"/>
  <c r="BE4" i="31"/>
  <c r="CE4" i="31"/>
  <c r="CK4" i="31"/>
  <c r="CB5" i="31"/>
  <c r="CQ41" i="31"/>
  <c r="CS6" i="31"/>
  <c r="CS5" i="31"/>
  <c r="CS7" i="31"/>
  <c r="CS14" i="31"/>
  <c r="BZ4" i="31"/>
  <c r="AZ4" i="31"/>
  <c r="BF4" i="31"/>
  <c r="CE18" i="31"/>
  <c r="CC7" i="31"/>
  <c r="CC12" i="31"/>
  <c r="CC6" i="31"/>
  <c r="CF6" i="31"/>
  <c r="BB40" i="31"/>
  <c r="CB40" i="31"/>
  <c r="BN40" i="31"/>
  <c r="CN40" i="31"/>
  <c r="CG41" i="31"/>
  <c r="BX44" i="31"/>
  <c r="BW54" i="31"/>
  <c r="BW53" i="31"/>
  <c r="BW48" i="31"/>
  <c r="BW46" i="31"/>
  <c r="BW45" i="31"/>
  <c r="BW44" i="31"/>
  <c r="BW43" i="31"/>
  <c r="BW41" i="31"/>
  <c r="BW42" i="31"/>
  <c r="CI49" i="31"/>
  <c r="CI48" i="31"/>
  <c r="CI46" i="31"/>
  <c r="CI45" i="31"/>
  <c r="CI44" i="31"/>
  <c r="CI42" i="31"/>
  <c r="CI47" i="31"/>
  <c r="CI43" i="31"/>
  <c r="CI41" i="31"/>
  <c r="CO46" i="31"/>
  <c r="CO45" i="31"/>
  <c r="CO44" i="31"/>
  <c r="CO47" i="31"/>
  <c r="CO42" i="31"/>
  <c r="CO41" i="31"/>
  <c r="CO43" i="31"/>
  <c r="BZ42" i="31"/>
  <c r="BZ44" i="31"/>
  <c r="BZ41" i="31"/>
  <c r="BY41" i="31"/>
  <c r="BY46" i="31"/>
  <c r="CE41" i="31"/>
  <c r="CE44" i="31"/>
  <c r="CE42" i="31"/>
  <c r="CK46" i="31"/>
  <c r="CK42" i="31"/>
  <c r="BA19" i="31"/>
  <c r="DB5" i="31"/>
  <c r="BM19" i="31"/>
  <c r="BM21" i="31" s="1"/>
  <c r="DN5" i="31"/>
  <c r="CH41" i="31"/>
  <c r="CH51" i="31"/>
  <c r="CK41" i="31"/>
  <c r="AW40" i="31"/>
  <c r="BE40" i="31"/>
  <c r="BY40" i="31"/>
  <c r="BX42" i="31"/>
  <c r="BX41" i="31"/>
  <c r="BX43" i="31"/>
  <c r="CD41" i="31"/>
  <c r="CR43" i="31"/>
  <c r="CJ40" i="31"/>
  <c r="CC41" i="31"/>
  <c r="CB45" i="31"/>
  <c r="BC40" i="31"/>
  <c r="CD40" i="31"/>
  <c r="CN41" i="31"/>
  <c r="CC56" i="31"/>
  <c r="CC47" i="31"/>
  <c r="CC46" i="31"/>
  <c r="CC45" i="31"/>
  <c r="CC44" i="31"/>
  <c r="CN55" i="31"/>
  <c r="BA55" i="31"/>
  <c r="BA52" i="31"/>
  <c r="AX47" i="31"/>
  <c r="BD47" i="31"/>
  <c r="BJ47" i="31"/>
  <c r="BP47" i="31"/>
  <c r="CB8" i="30"/>
  <c r="CB7" i="30"/>
  <c r="CB14" i="30"/>
  <c r="CB11" i="30"/>
  <c r="CB4" i="30"/>
  <c r="CB3" i="30"/>
  <c r="CB6" i="30"/>
  <c r="CB5" i="30"/>
  <c r="BA2" i="30"/>
  <c r="CA2" i="30"/>
  <c r="BG2" i="30"/>
  <c r="CG2" i="30"/>
  <c r="BM2" i="30"/>
  <c r="CM2" i="30"/>
  <c r="CG3" i="30"/>
  <c r="CT7" i="30"/>
  <c r="CT9" i="30"/>
  <c r="CT4" i="30"/>
  <c r="CT3" i="30"/>
  <c r="CT6" i="30"/>
  <c r="CT5" i="30"/>
  <c r="BW5" i="30"/>
  <c r="CC4" i="30"/>
  <c r="BX4" i="30"/>
  <c r="BX3" i="30"/>
  <c r="CJ8" i="30"/>
  <c r="CP3" i="30"/>
  <c r="CN7" i="30"/>
  <c r="CN4" i="30"/>
  <c r="CN3" i="30"/>
  <c r="CN5" i="30"/>
  <c r="CH15" i="30"/>
  <c r="CH7" i="30"/>
  <c r="CH13" i="30"/>
  <c r="CH4" i="30"/>
  <c r="CH3" i="30"/>
  <c r="CH6" i="30"/>
  <c r="CH5" i="30"/>
  <c r="CL3" i="30"/>
  <c r="BY2" i="30"/>
  <c r="CE2" i="30"/>
  <c r="CK2" i="30"/>
  <c r="CQ2" i="30"/>
  <c r="DA3" i="30"/>
  <c r="DG3" i="30"/>
  <c r="DS3" i="30"/>
  <c r="AZ14" i="30"/>
  <c r="AZ15" i="30"/>
  <c r="BL15" i="30"/>
  <c r="BR15" i="30"/>
  <c r="BR17" i="30"/>
  <c r="BL17" i="30"/>
  <c r="BL14" i="30"/>
  <c r="BL11" i="30"/>
  <c r="BZ2" i="30"/>
  <c r="CF2" i="30"/>
  <c r="CL2" i="30"/>
  <c r="CR2" i="30"/>
  <c r="AZ12" i="30"/>
  <c r="BL12" i="30"/>
  <c r="BR12" i="30"/>
  <c r="AZ18" i="30"/>
  <c r="BL18" i="30"/>
  <c r="BR18" i="30"/>
  <c r="BF17" i="30"/>
  <c r="BF14" i="30"/>
  <c r="AZ10" i="30"/>
  <c r="BF10" i="30"/>
  <c r="AZ11" i="30"/>
  <c r="AZ13" i="30"/>
  <c r="BF13" i="30"/>
  <c r="BR13" i="30"/>
  <c r="AZ16" i="30"/>
  <c r="BF16" i="30"/>
  <c r="BL16" i="30"/>
  <c r="BR16" i="30"/>
  <c r="BN15" i="30"/>
  <c r="BZ12" i="29"/>
  <c r="BZ5" i="29"/>
  <c r="CF5" i="29"/>
  <c r="CM7" i="29"/>
  <c r="DN6" i="29" s="1"/>
  <c r="CC6" i="29"/>
  <c r="CI5" i="29"/>
  <c r="CO7" i="29"/>
  <c r="CO6" i="29"/>
  <c r="CO5" i="29"/>
  <c r="CG8" i="29"/>
  <c r="CG6" i="29"/>
  <c r="CG5" i="29"/>
  <c r="CJ5" i="29"/>
  <c r="BY5" i="29"/>
  <c r="BY7" i="29"/>
  <c r="CE5" i="29"/>
  <c r="CE9" i="29"/>
  <c r="CQ12" i="29"/>
  <c r="BG4" i="29"/>
  <c r="CL4" i="29"/>
  <c r="BB5" i="29"/>
  <c r="BH5" i="29"/>
  <c r="BN5" i="29"/>
  <c r="BT5" i="29"/>
  <c r="BB6" i="29"/>
  <c r="BH6" i="29"/>
  <c r="BN6" i="29"/>
  <c r="CN8" i="29" s="1"/>
  <c r="BT6" i="29"/>
  <c r="BB10" i="29"/>
  <c r="BH10" i="29"/>
  <c r="BN10" i="29"/>
  <c r="BT10" i="29"/>
  <c r="BN14" i="29"/>
  <c r="BN17" i="29"/>
  <c r="BH19" i="29"/>
  <c r="BN19" i="29"/>
  <c r="BB4" i="29"/>
  <c r="BZ4" i="29"/>
  <c r="CR7" i="29"/>
  <c r="BB11" i="29"/>
  <c r="BH11" i="29"/>
  <c r="BN11" i="29"/>
  <c r="BT11" i="29"/>
  <c r="BB17" i="29"/>
  <c r="BN20" i="29"/>
  <c r="CD5" i="29"/>
  <c r="CK5" i="29"/>
  <c r="CR5" i="29"/>
  <c r="CR6" i="29"/>
  <c r="CK15" i="29"/>
  <c r="BB20" i="29"/>
  <c r="DC5" i="29"/>
  <c r="BT20" i="29"/>
  <c r="BT17" i="29"/>
  <c r="DU5" i="29"/>
  <c r="BK21" i="29"/>
  <c r="CK11" i="29"/>
  <c r="BM4" i="29"/>
  <c r="AX11" i="29"/>
  <c r="BD11" i="29"/>
  <c r="BJ11" i="29"/>
  <c r="BP11" i="29"/>
  <c r="AY13" i="29"/>
  <c r="BQ13" i="29"/>
  <c r="AY16" i="29"/>
  <c r="BQ16" i="29"/>
  <c r="BU5" i="27"/>
  <c r="BU6" i="27"/>
  <c r="BC21" i="27"/>
  <c r="CB19" i="27"/>
  <c r="CB13" i="27"/>
  <c r="CB12" i="27"/>
  <c r="CB11" i="27"/>
  <c r="CB20" i="27"/>
  <c r="CB18" i="27"/>
  <c r="CB17" i="27"/>
  <c r="CB16" i="27"/>
  <c r="CB15" i="27"/>
  <c r="CB5" i="27"/>
  <c r="CB9" i="27"/>
  <c r="CB7" i="27"/>
  <c r="CB10" i="27"/>
  <c r="CB14" i="27"/>
  <c r="CB8" i="27"/>
  <c r="CB6" i="27"/>
  <c r="CH18" i="27"/>
  <c r="CH12" i="27"/>
  <c r="DH6" i="27" s="1"/>
  <c r="CH19" i="27"/>
  <c r="CH17" i="27"/>
  <c r="CH16" i="27"/>
  <c r="CH15" i="27"/>
  <c r="CH5" i="27"/>
  <c r="CH13" i="27"/>
  <c r="CH10" i="27"/>
  <c r="CH8" i="27"/>
  <c r="CH6" i="27"/>
  <c r="CH14" i="27"/>
  <c r="CH11" i="27"/>
  <c r="CH9" i="27"/>
  <c r="CH7" i="27"/>
  <c r="CN17" i="27"/>
  <c r="CN11" i="27"/>
  <c r="CN10" i="27"/>
  <c r="CN18" i="27"/>
  <c r="CN14" i="27"/>
  <c r="CN19" i="27"/>
  <c r="CN16" i="27"/>
  <c r="CN15" i="27"/>
  <c r="CN12" i="27"/>
  <c r="CN9" i="27"/>
  <c r="CN5" i="27"/>
  <c r="CN7" i="27"/>
  <c r="CN6" i="27"/>
  <c r="CN13" i="27"/>
  <c r="CN8" i="27"/>
  <c r="AX21" i="27"/>
  <c r="BW15" i="27"/>
  <c r="CW7" i="27" s="1"/>
  <c r="BW8" i="27"/>
  <c r="BW18" i="27"/>
  <c r="BW17" i="27"/>
  <c r="BW16" i="27"/>
  <c r="BW14" i="27"/>
  <c r="BW6" i="27"/>
  <c r="BW19" i="27"/>
  <c r="BW20" i="27"/>
  <c r="BW12" i="27"/>
  <c r="BW7" i="27"/>
  <c r="BW10" i="27"/>
  <c r="BW11" i="27"/>
  <c r="BW13" i="27"/>
  <c r="BW9" i="27"/>
  <c r="BW5" i="27"/>
  <c r="BJ21" i="27"/>
  <c r="CI19" i="27"/>
  <c r="CI13" i="27"/>
  <c r="CI8" i="27"/>
  <c r="CI6" i="27"/>
  <c r="CI14" i="27"/>
  <c r="CI16" i="27"/>
  <c r="CI10" i="27"/>
  <c r="CI17" i="27"/>
  <c r="CI11" i="27"/>
  <c r="CI5" i="27"/>
  <c r="CI18" i="27"/>
  <c r="CI15" i="27"/>
  <c r="CI12" i="27"/>
  <c r="CI9" i="27"/>
  <c r="CI7" i="27"/>
  <c r="CI20" i="27"/>
  <c r="CO18" i="27"/>
  <c r="CO12" i="27"/>
  <c r="CO8" i="27"/>
  <c r="CO19" i="27"/>
  <c r="CO17" i="27"/>
  <c r="CO16" i="27"/>
  <c r="CO15" i="27"/>
  <c r="CO6" i="27"/>
  <c r="CO20" i="27"/>
  <c r="CO13" i="27"/>
  <c r="CO11" i="27"/>
  <c r="CO14" i="27"/>
  <c r="CO7" i="27"/>
  <c r="CO9" i="27"/>
  <c r="CO10" i="27"/>
  <c r="CO5" i="27"/>
  <c r="CC17" i="27"/>
  <c r="CP7" i="27"/>
  <c r="CP9" i="27"/>
  <c r="CP8" i="27"/>
  <c r="CI4" i="27"/>
  <c r="BN4" i="27"/>
  <c r="CA5" i="27"/>
  <c r="BA4" i="27"/>
  <c r="BH4" i="27"/>
  <c r="CO4" i="27"/>
  <c r="CP6" i="27"/>
  <c r="CD5" i="27"/>
  <c r="BX7" i="27"/>
  <c r="CA8" i="27"/>
  <c r="CM8" i="27"/>
  <c r="BV14" i="27"/>
  <c r="BV8" i="27"/>
  <c r="BV7" i="27"/>
  <c r="BV18" i="27"/>
  <c r="BV17" i="27"/>
  <c r="BV16" i="27"/>
  <c r="BV15" i="27"/>
  <c r="BV19" i="27"/>
  <c r="BV13" i="27"/>
  <c r="BV10" i="27"/>
  <c r="BV9" i="27"/>
  <c r="BV5" i="27"/>
  <c r="CJ7" i="27"/>
  <c r="CJ6" i="27"/>
  <c r="CC15" i="27"/>
  <c r="AV4" i="27"/>
  <c r="CC4" i="27"/>
  <c r="CD8" i="27"/>
  <c r="CD9" i="27"/>
  <c r="CD7" i="27"/>
  <c r="CD6" i="27"/>
  <c r="CF5" i="27"/>
  <c r="BV6" i="27"/>
  <c r="CA7" i="27"/>
  <c r="CJ9" i="27"/>
  <c r="BZ9" i="27"/>
  <c r="BW4" i="27"/>
  <c r="CK4" i="27"/>
  <c r="BX9" i="27"/>
  <c r="BX8" i="27"/>
  <c r="BX6" i="27"/>
  <c r="CM9" i="27"/>
  <c r="CM5" i="27"/>
  <c r="CG6" i="27"/>
  <c r="CA9" i="27"/>
  <c r="BV11" i="27"/>
  <c r="BV12" i="27"/>
  <c r="BD21" i="27"/>
  <c r="CC14" i="27"/>
  <c r="CC8" i="27"/>
  <c r="CC13" i="27"/>
  <c r="DC7" i="27" s="1"/>
  <c r="CC10" i="27"/>
  <c r="CC9" i="27"/>
  <c r="CC7" i="27"/>
  <c r="CC6" i="27"/>
  <c r="CC20" i="27"/>
  <c r="CC18" i="27"/>
  <c r="CC19" i="27"/>
  <c r="CC12" i="27"/>
  <c r="CC11" i="27"/>
  <c r="BM4" i="27"/>
  <c r="CE4" i="27"/>
  <c r="CG11" i="27"/>
  <c r="CG5" i="27"/>
  <c r="BZ5" i="27"/>
  <c r="CJ5" i="27"/>
  <c r="BZ6" i="27"/>
  <c r="CC16" i="27"/>
  <c r="BG4" i="27"/>
  <c r="BY4" i="27"/>
  <c r="CC5" i="27"/>
  <c r="CA6" i="27"/>
  <c r="CG7" i="27"/>
  <c r="CJ8" i="27"/>
  <c r="CG9" i="27"/>
  <c r="CM14" i="27"/>
  <c r="BF8" i="27"/>
  <c r="AY10" i="27"/>
  <c r="BX10" i="27" s="1"/>
  <c r="BE10" i="27"/>
  <c r="BK10" i="27"/>
  <c r="CJ13" i="27" s="1"/>
  <c r="BQ10" i="27"/>
  <c r="CP13" i="27" s="1"/>
  <c r="BE14" i="27"/>
  <c r="BM14" i="27"/>
  <c r="BF15" i="27"/>
  <c r="BG16" i="27"/>
  <c r="BA17" i="27"/>
  <c r="AZ17" i="27"/>
  <c r="AZ18" i="27"/>
  <c r="AZ19" i="27"/>
  <c r="BL19" i="27"/>
  <c r="AZ20" i="27"/>
  <c r="BF20" i="27"/>
  <c r="BL20" i="27"/>
  <c r="AY15" i="27"/>
  <c r="AZ16" i="27"/>
  <c r="BM16" i="27"/>
  <c r="CI4" i="26"/>
  <c r="BS3" i="26"/>
  <c r="CA3" i="26"/>
  <c r="BG3" i="26"/>
  <c r="AV3" i="26"/>
  <c r="BB3" i="26"/>
  <c r="BN3" i="26"/>
  <c r="BT4" i="26"/>
  <c r="AW3" i="26"/>
  <c r="BI3" i="26"/>
  <c r="BO3" i="26"/>
  <c r="CA4" i="26"/>
  <c r="BA10" i="26"/>
  <c r="BG12" i="26"/>
  <c r="BX51" i="26"/>
  <c r="BX49" i="26"/>
  <c r="BX42" i="26"/>
  <c r="BX38" i="26"/>
  <c r="BX37" i="26"/>
  <c r="BX39" i="26"/>
  <c r="BX45" i="26"/>
  <c r="BX46" i="26"/>
  <c r="BX50" i="26"/>
  <c r="BX48" i="26"/>
  <c r="BX44" i="26"/>
  <c r="BX41" i="26"/>
  <c r="AW38" i="26"/>
  <c r="BC38" i="26"/>
  <c r="BI38" i="26"/>
  <c r="BO38" i="26"/>
  <c r="AW44" i="26"/>
  <c r="BC44" i="26"/>
  <c r="BI44" i="26"/>
  <c r="BO44" i="26"/>
  <c r="CF3" i="26"/>
  <c r="CD36" i="26"/>
  <c r="CK3" i="26"/>
  <c r="CH36" i="26"/>
  <c r="CD51" i="26"/>
  <c r="CD49" i="26"/>
  <c r="CD42" i="26"/>
  <c r="CD38" i="26"/>
  <c r="CD37" i="26"/>
  <c r="CD39" i="26"/>
  <c r="CD52" i="26"/>
  <c r="CD50" i="26"/>
  <c r="CD48" i="26"/>
  <c r="CD47" i="26"/>
  <c r="CD41" i="26"/>
  <c r="CD45" i="26"/>
  <c r="CD46" i="26"/>
  <c r="DC38" i="26" s="1"/>
  <c r="CD44" i="26"/>
  <c r="BX40" i="26"/>
  <c r="AW43" i="26"/>
  <c r="AW47" i="26"/>
  <c r="AW52" i="26"/>
  <c r="AW50" i="26"/>
  <c r="AW41" i="26"/>
  <c r="BC52" i="26"/>
  <c r="BC50" i="26"/>
  <c r="BC45" i="26"/>
  <c r="BC41" i="26"/>
  <c r="BI47" i="26"/>
  <c r="BI41" i="26"/>
  <c r="BI45" i="26"/>
  <c r="BI52" i="26"/>
  <c r="BI50" i="26"/>
  <c r="BO52" i="26"/>
  <c r="BO50" i="26"/>
  <c r="BO48" i="26"/>
  <c r="BO43" i="26"/>
  <c r="BO47" i="26"/>
  <c r="BO41" i="26"/>
  <c r="BY3" i="26"/>
  <c r="BY4" i="26"/>
  <c r="CE4" i="26"/>
  <c r="CK4" i="26"/>
  <c r="AY36" i="26"/>
  <c r="BW36" i="26"/>
  <c r="BE36" i="26"/>
  <c r="CC36" i="26"/>
  <c r="BV36" i="26"/>
  <c r="CI36" i="26"/>
  <c r="BF53" i="26"/>
  <c r="CK67" i="26"/>
  <c r="BZ4" i="26"/>
  <c r="BX36" i="26"/>
  <c r="CJ36" i="26"/>
  <c r="CJ51" i="26"/>
  <c r="CJ49" i="26"/>
  <c r="CJ42" i="26"/>
  <c r="DI38" i="26" s="1"/>
  <c r="CJ38" i="26"/>
  <c r="CJ37" i="26"/>
  <c r="CJ39" i="26"/>
  <c r="CJ43" i="26"/>
  <c r="CJ44" i="26"/>
  <c r="CJ47" i="26"/>
  <c r="CJ50" i="26"/>
  <c r="CJ48" i="26"/>
  <c r="CJ41" i="26"/>
  <c r="CJ46" i="26"/>
  <c r="CD40" i="26"/>
  <c r="AV10" i="26"/>
  <c r="BB10" i="26"/>
  <c r="BH10" i="26"/>
  <c r="BN10" i="26"/>
  <c r="BH11" i="26"/>
  <c r="AV13" i="26"/>
  <c r="BN13" i="26"/>
  <c r="AV16" i="26"/>
  <c r="BB16" i="26"/>
  <c r="BH16" i="26"/>
  <c r="BN16" i="26"/>
  <c r="BK37" i="26"/>
  <c r="BE38" i="26"/>
  <c r="AW42" i="26"/>
  <c r="BC42" i="26"/>
  <c r="BI42" i="26"/>
  <c r="BO42" i="26"/>
  <c r="AY44" i="26"/>
  <c r="AY45" i="26"/>
  <c r="BE45" i="26"/>
  <c r="BK45" i="26"/>
  <c r="BE46" i="26"/>
  <c r="BD48" i="26"/>
  <c r="BD50" i="26"/>
  <c r="BT66" i="26"/>
  <c r="CL66" i="26"/>
  <c r="BZ66" i="26"/>
  <c r="BZ67" i="26"/>
  <c r="AZ66" i="26"/>
  <c r="BX66" i="26"/>
  <c r="BF66" i="26"/>
  <c r="CD66" i="26"/>
  <c r="BL66" i="26"/>
  <c r="CJ66" i="26"/>
  <c r="BV99" i="26"/>
  <c r="CB99" i="26"/>
  <c r="AY43" i="26"/>
  <c r="BE43" i="26"/>
  <c r="BK43" i="26"/>
  <c r="BK46" i="26"/>
  <c r="AY48" i="26"/>
  <c r="BK48" i="26"/>
  <c r="AY50" i="26"/>
  <c r="BK50" i="26"/>
  <c r="CF66" i="26"/>
  <c r="BV71" i="26"/>
  <c r="BV70" i="26"/>
  <c r="BV69" i="26"/>
  <c r="CB71" i="26"/>
  <c r="CB70" i="26"/>
  <c r="CB69" i="26"/>
  <c r="CH69" i="26"/>
  <c r="CH71" i="26"/>
  <c r="CH70" i="26"/>
  <c r="CB68" i="26"/>
  <c r="CF67" i="26"/>
  <c r="BM71" i="26"/>
  <c r="AZ73" i="26"/>
  <c r="AZ74" i="26"/>
  <c r="BF74" i="26"/>
  <c r="BL74" i="26"/>
  <c r="BF75" i="26"/>
  <c r="BL77" i="26"/>
  <c r="AZ79" i="26"/>
  <c r="AZ80" i="26"/>
  <c r="BF80" i="26"/>
  <c r="BL80" i="26"/>
  <c r="AV98" i="26"/>
  <c r="CE98" i="26"/>
  <c r="CA100" i="26"/>
  <c r="CA99" i="26"/>
  <c r="BA73" i="26"/>
  <c r="AU74" i="26"/>
  <c r="BA74" i="26"/>
  <c r="BG74" i="26"/>
  <c r="BM74" i="26"/>
  <c r="BG75" i="26"/>
  <c r="AU77" i="26"/>
  <c r="BM77" i="26"/>
  <c r="BA79" i="26"/>
  <c r="AU80" i="26"/>
  <c r="BA80" i="26"/>
  <c r="BG80" i="26"/>
  <c r="BM80" i="26"/>
  <c r="BG81" i="26"/>
  <c r="CF98" i="26"/>
  <c r="CM100" i="26"/>
  <c r="CM99" i="26"/>
  <c r="AU98" i="26"/>
  <c r="BS98" i="26"/>
  <c r="BY98" i="26"/>
  <c r="CK98" i="26"/>
  <c r="AU82" i="26"/>
  <c r="BG82" i="26"/>
  <c r="BB98" i="26"/>
  <c r="BZ98" i="26"/>
  <c r="CL98" i="26"/>
  <c r="BU100" i="26"/>
  <c r="BU99" i="26"/>
  <c r="AU75" i="26"/>
  <c r="BM75" i="26"/>
  <c r="AU78" i="26"/>
  <c r="BA78" i="26"/>
  <c r="BG78" i="26"/>
  <c r="BM78" i="26"/>
  <c r="CD99" i="26"/>
  <c r="CG98" i="26"/>
  <c r="CG100" i="26"/>
  <c r="CG99" i="26"/>
  <c r="BK100" i="26"/>
  <c r="BK102" i="26"/>
  <c r="AY102" i="26"/>
  <c r="BL111" i="26"/>
  <c r="AZ111" i="26"/>
  <c r="BE114" i="26"/>
  <c r="BK114" i="26"/>
  <c r="AY114" i="26"/>
  <c r="CD128" i="26"/>
  <c r="CL133" i="26"/>
  <c r="BJ98" i="26"/>
  <c r="CA98" i="26"/>
  <c r="AZ101" i="26"/>
  <c r="AZ102" i="26"/>
  <c r="AZ104" i="26"/>
  <c r="BF104" i="26"/>
  <c r="BE105" i="26"/>
  <c r="BK105" i="26"/>
  <c r="AZ109" i="26"/>
  <c r="BL114" i="26"/>
  <c r="CE128" i="26"/>
  <c r="CJ128" i="26"/>
  <c r="BS129" i="26"/>
  <c r="AU128" i="26"/>
  <c r="BS128" i="26"/>
  <c r="BA128" i="26"/>
  <c r="BY128" i="26"/>
  <c r="BX128" i="26"/>
  <c r="CK128" i="26"/>
  <c r="AY104" i="26"/>
  <c r="AY101" i="26"/>
  <c r="BE111" i="26"/>
  <c r="BK111" i="26"/>
  <c r="AY111" i="26"/>
  <c r="AZ113" i="26"/>
  <c r="AZ110" i="26"/>
  <c r="AZ107" i="26"/>
  <c r="BF113" i="26"/>
  <c r="BF110" i="26"/>
  <c r="BF107" i="26"/>
  <c r="BI128" i="26"/>
  <c r="BL136" i="26"/>
  <c r="AZ138" i="26"/>
  <c r="BF138" i="26"/>
  <c r="BL138" i="26"/>
  <c r="AY103" i="26"/>
  <c r="BE103" i="26"/>
  <c r="BK103" i="26"/>
  <c r="BC128" i="26"/>
  <c r="AZ129" i="26"/>
  <c r="AZ135" i="26"/>
  <c r="BF135" i="26"/>
  <c r="BL137" i="26"/>
  <c r="BF142" i="26"/>
  <c r="AZ143" i="26"/>
  <c r="AZ141" i="26"/>
  <c r="AZ140" i="26"/>
  <c r="AZ136" i="26"/>
  <c r="BF144" i="26"/>
  <c r="BF137" i="26"/>
  <c r="BF143" i="26"/>
  <c r="BF140" i="26"/>
  <c r="BL142" i="26"/>
  <c r="BL139" i="26"/>
  <c r="AX160" i="26"/>
  <c r="BV160" i="26"/>
  <c r="BD160" i="26"/>
  <c r="CB160" i="26"/>
  <c r="CI161" i="26"/>
  <c r="CK167" i="26"/>
  <c r="BJ108" i="26"/>
  <c r="AX111" i="26"/>
  <c r="BD111" i="26"/>
  <c r="BJ111" i="26"/>
  <c r="BH128" i="26"/>
  <c r="BO128" i="26"/>
  <c r="BG138" i="26"/>
  <c r="AU139" i="26"/>
  <c r="BA139" i="26"/>
  <c r="BG139" i="26"/>
  <c r="BM139" i="26"/>
  <c r="BC141" i="26"/>
  <c r="AZ142" i="26"/>
  <c r="CF160" i="26"/>
  <c r="BJ166" i="26"/>
  <c r="BL143" i="26"/>
  <c r="BI144" i="26"/>
  <c r="AV160" i="26"/>
  <c r="BF160" i="26"/>
  <c r="BN160" i="26"/>
  <c r="CH161" i="26"/>
  <c r="BW161" i="26"/>
  <c r="AZ139" i="26"/>
  <c r="BZ160" i="26"/>
  <c r="BB160" i="26"/>
  <c r="BD165" i="26"/>
  <c r="BD174" i="26"/>
  <c r="BJ172" i="26"/>
  <c r="BJ162" i="26"/>
  <c r="BJ176" i="26"/>
  <c r="CH160" i="26"/>
  <c r="BD168" i="26"/>
  <c r="BJ168" i="26"/>
  <c r="BD173" i="26"/>
  <c r="CK171" i="26"/>
  <c r="CE161" i="26"/>
  <c r="AX164" i="26"/>
  <c r="BD164" i="26"/>
  <c r="BJ164" i="26"/>
  <c r="AX167" i="26"/>
  <c r="BJ167" i="26"/>
  <c r="BG164" i="26"/>
  <c r="AU172" i="26"/>
  <c r="BM172" i="26"/>
  <c r="AX166" i="26"/>
  <c r="BJ174" i="26"/>
  <c r="AX176" i="26"/>
  <c r="AW167" i="26"/>
  <c r="BC167" i="26"/>
  <c r="BI167" i="26"/>
  <c r="BO167" i="26"/>
  <c r="AW173" i="26"/>
  <c r="BC173" i="26"/>
  <c r="BI173" i="26"/>
  <c r="BO173" i="26"/>
  <c r="DQ35" i="30" l="1"/>
  <c r="DQ36" i="30"/>
  <c r="DM36" i="30"/>
  <c r="BX5" i="30"/>
  <c r="BW4" i="30"/>
  <c r="CT11" i="30"/>
  <c r="CD14" i="30"/>
  <c r="BX13" i="30"/>
  <c r="CJ13" i="30"/>
  <c r="CP9" i="29"/>
  <c r="DQ6" i="29" s="1"/>
  <c r="CA7" i="29"/>
  <c r="CD10" i="29"/>
  <c r="BW19" i="29"/>
  <c r="CQ14" i="29"/>
  <c r="CK17" i="29"/>
  <c r="CK10" i="29"/>
  <c r="CQ7" i="29"/>
  <c r="CE6" i="29"/>
  <c r="BX7" i="29"/>
  <c r="CA5" i="29"/>
  <c r="BY12" i="29"/>
  <c r="CQ10" i="29"/>
  <c r="CE17" i="29"/>
  <c r="CF8" i="29"/>
  <c r="CD7" i="29"/>
  <c r="CK6" i="29"/>
  <c r="CQ5" i="29"/>
  <c r="CE10" i="29"/>
  <c r="CA8" i="29"/>
  <c r="CK20" i="29"/>
  <c r="BZ14" i="29"/>
  <c r="CK14" i="29"/>
  <c r="CR12" i="29"/>
  <c r="DS6" i="29" s="1"/>
  <c r="CJ6" i="29"/>
  <c r="CC18" i="29"/>
  <c r="CI15" i="29"/>
  <c r="CK176" i="26"/>
  <c r="CK162" i="26"/>
  <c r="CK165" i="26"/>
  <c r="DJ162" i="26" s="1"/>
  <c r="CK170" i="26"/>
  <c r="CK169" i="26"/>
  <c r="CK164" i="26"/>
  <c r="CE162" i="26"/>
  <c r="CJ167" i="26"/>
  <c r="BY169" i="26"/>
  <c r="CK168" i="26"/>
  <c r="CK163" i="26"/>
  <c r="BU163" i="26"/>
  <c r="BY9" i="27"/>
  <c r="CG17" i="27"/>
  <c r="BU12" i="27"/>
  <c r="BZ10" i="27"/>
  <c r="BU7" i="27"/>
  <c r="CD12" i="27"/>
  <c r="DD6" i="27" s="1"/>
  <c r="CM10" i="27"/>
  <c r="CA12" i="27"/>
  <c r="CF10" i="27"/>
  <c r="BZ7" i="27"/>
  <c r="CG14" i="27"/>
  <c r="CG12" i="27"/>
  <c r="CM20" i="27"/>
  <c r="CG16" i="27"/>
  <c r="CL13" i="27"/>
  <c r="CM6" i="27"/>
  <c r="CM11" i="27"/>
  <c r="CM12" i="27"/>
  <c r="CM13" i="27"/>
  <c r="CA20" i="27"/>
  <c r="CM19" i="27"/>
  <c r="BY131" i="26"/>
  <c r="BY134" i="26"/>
  <c r="CA69" i="26"/>
  <c r="CM68" i="26"/>
  <c r="CB37" i="26"/>
  <c r="CB42" i="26"/>
  <c r="CR41" i="31"/>
  <c r="CH44" i="31"/>
  <c r="CK45" i="31"/>
  <c r="CT41" i="31"/>
  <c r="CT51" i="31"/>
  <c r="CP45" i="31"/>
  <c r="CD45" i="31"/>
  <c r="CD42" i="31"/>
  <c r="BY45" i="31"/>
  <c r="CI50" i="31"/>
  <c r="CR51" i="31"/>
  <c r="CD44" i="31"/>
  <c r="CI55" i="31"/>
  <c r="CT47" i="31"/>
  <c r="CK43" i="31"/>
  <c r="CA47" i="31"/>
  <c r="CH43" i="31"/>
  <c r="BY56" i="31"/>
  <c r="CF48" i="31"/>
  <c r="CN48" i="31"/>
  <c r="CN54" i="31"/>
  <c r="CH42" i="31"/>
  <c r="BY44" i="31"/>
  <c r="CO50" i="31"/>
  <c r="CI51" i="31"/>
  <c r="CR45" i="31"/>
  <c r="CS43" i="31"/>
  <c r="CM45" i="31"/>
  <c r="CC51" i="31"/>
  <c r="CT50" i="31"/>
  <c r="CG46" i="31"/>
  <c r="CG55" i="31"/>
  <c r="CH45" i="31"/>
  <c r="CQ42" i="31"/>
  <c r="CM46" i="31"/>
  <c r="CK51" i="31"/>
  <c r="AW57" i="31"/>
  <c r="CB55" i="31"/>
  <c r="CK47" i="31"/>
  <c r="CK52" i="31"/>
  <c r="CE46" i="31"/>
  <c r="CP42" i="31"/>
  <c r="BX46" i="31"/>
  <c r="CS18" i="31"/>
  <c r="CR13" i="31"/>
  <c r="DS6" i="31" s="1"/>
  <c r="CR20" i="31"/>
  <c r="CL19" i="31"/>
  <c r="BZ14" i="31"/>
  <c r="AZ21" i="31"/>
  <c r="CR7" i="31"/>
  <c r="CL17" i="31"/>
  <c r="CS19" i="31"/>
  <c r="CM16" i="31"/>
  <c r="CA11" i="31"/>
  <c r="BG21" i="31"/>
  <c r="CR19" i="31"/>
  <c r="CR12" i="31"/>
  <c r="CR9" i="31"/>
  <c r="BZ17" i="31"/>
  <c r="AX21" i="31"/>
  <c r="CC8" i="31"/>
  <c r="CS13" i="31"/>
  <c r="CF14" i="31"/>
  <c r="CF18" i="31"/>
  <c r="CG10" i="31"/>
  <c r="CG19" i="31"/>
  <c r="CT5" i="31"/>
  <c r="CR15" i="31"/>
  <c r="CR10" i="31"/>
  <c r="CR18" i="31"/>
  <c r="CL16" i="31"/>
  <c r="CL11" i="31"/>
  <c r="BZ20" i="31"/>
  <c r="BI21" i="31"/>
  <c r="CT8" i="31"/>
  <c r="CB16" i="31"/>
  <c r="BY9" i="31"/>
  <c r="CS20" i="31"/>
  <c r="DT8" i="31" s="1"/>
  <c r="BW9" i="31"/>
  <c r="CF17" i="31"/>
  <c r="CL15" i="31"/>
  <c r="CT6" i="31"/>
  <c r="CR14" i="31"/>
  <c r="CR11" i="31"/>
  <c r="CL13" i="31"/>
  <c r="BL21" i="31"/>
  <c r="CA16" i="31"/>
  <c r="BY17" i="31"/>
  <c r="CD10" i="31"/>
  <c r="CN8" i="31"/>
  <c r="CR8" i="31"/>
  <c r="CR6" i="31"/>
  <c r="CG15" i="31"/>
  <c r="CS17" i="31"/>
  <c r="BR21" i="31"/>
  <c r="CL10" i="31"/>
  <c r="CS11" i="31"/>
  <c r="CF13" i="31"/>
  <c r="CG20" i="31"/>
  <c r="CR16" i="31"/>
  <c r="CR17" i="31"/>
  <c r="CL20" i="31"/>
  <c r="BZ15" i="31"/>
  <c r="CA6" i="31"/>
  <c r="CC13" i="31"/>
  <c r="DD7" i="31" s="1"/>
  <c r="CF10" i="26"/>
  <c r="CK6" i="26"/>
  <c r="BX9" i="26"/>
  <c r="CF9" i="26"/>
  <c r="BT6" i="26"/>
  <c r="CB6" i="26"/>
  <c r="CC5" i="26"/>
  <c r="BV14" i="26"/>
  <c r="BZ5" i="26"/>
  <c r="DK36" i="30"/>
  <c r="CD9" i="30"/>
  <c r="CT14" i="30"/>
  <c r="BX15" i="30"/>
  <c r="CJ14" i="30"/>
  <c r="CI4" i="30"/>
  <c r="CD4" i="30"/>
  <c r="CT10" i="30"/>
  <c r="CN12" i="30"/>
  <c r="CJ4" i="30"/>
  <c r="BX14" i="30"/>
  <c r="BW3" i="30"/>
  <c r="CT16" i="30"/>
  <c r="CT15" i="30"/>
  <c r="CK8" i="30"/>
  <c r="CE10" i="30"/>
  <c r="CC7" i="30"/>
  <c r="CJ9" i="30"/>
  <c r="DK4" i="30" s="1"/>
  <c r="BX8" i="30"/>
  <c r="CT13" i="30"/>
  <c r="CL5" i="30"/>
  <c r="CS5" i="30"/>
  <c r="CB16" i="30"/>
  <c r="AW19" i="30"/>
  <c r="CT18" i="30"/>
  <c r="CT12" i="30"/>
  <c r="CJ16" i="30"/>
  <c r="CI17" i="30"/>
  <c r="CT8" i="30"/>
  <c r="DU4" i="30" s="1"/>
  <c r="CD8" i="30"/>
  <c r="CP8" i="30"/>
  <c r="CO6" i="30"/>
  <c r="BX17" i="30"/>
  <c r="CQ9" i="29"/>
  <c r="CE15" i="29"/>
  <c r="CA18" i="29"/>
  <c r="CP7" i="29"/>
  <c r="CK16" i="29"/>
  <c r="CP15" i="29"/>
  <c r="CK19" i="29"/>
  <c r="CQ8" i="29"/>
  <c r="CE8" i="29"/>
  <c r="CE20" i="29"/>
  <c r="BY11" i="29"/>
  <c r="CK8" i="29"/>
  <c r="BX6" i="29"/>
  <c r="CO19" i="29"/>
  <c r="BW13" i="29"/>
  <c r="CR11" i="29"/>
  <c r="BY9" i="29"/>
  <c r="CI7" i="29"/>
  <c r="CM14" i="29"/>
  <c r="CK9" i="29"/>
  <c r="DL6" i="29" s="1"/>
  <c r="CQ11" i="29"/>
  <c r="CE14" i="29"/>
  <c r="DF6" i="29" s="1"/>
  <c r="BE21" i="29"/>
  <c r="CE18" i="29"/>
  <c r="CJ7" i="29"/>
  <c r="CF13" i="29"/>
  <c r="CR13" i="29"/>
  <c r="CM20" i="29"/>
  <c r="CS17" i="29"/>
  <c r="CG20" i="29"/>
  <c r="BO21" i="29"/>
  <c r="CP20" i="29"/>
  <c r="CF15" i="29"/>
  <c r="CI14" i="29"/>
  <c r="BW20" i="29"/>
  <c r="CJ9" i="29"/>
  <c r="CC17" i="29"/>
  <c r="CE7" i="29"/>
  <c r="CK12" i="29"/>
  <c r="CI6" i="29"/>
  <c r="CR9" i="29"/>
  <c r="CK13" i="29"/>
  <c r="CR10" i="29"/>
  <c r="CE19" i="29"/>
  <c r="CE13" i="29"/>
  <c r="BY10" i="29"/>
  <c r="BY6" i="29"/>
  <c r="BX8" i="29"/>
  <c r="CO13" i="29"/>
  <c r="CI9" i="29"/>
  <c r="BW6" i="29"/>
  <c r="BX9" i="29"/>
  <c r="BW18" i="29"/>
  <c r="CP12" i="29"/>
  <c r="CD9" i="29"/>
  <c r="CO18" i="29"/>
  <c r="CE11" i="29"/>
  <c r="BZ9" i="29"/>
  <c r="CK18" i="29"/>
  <c r="BW5" i="29"/>
  <c r="CE16" i="29"/>
  <c r="BY8" i="29"/>
  <c r="CA19" i="29"/>
  <c r="CR8" i="29"/>
  <c r="BY162" i="26"/>
  <c r="CB162" i="26"/>
  <c r="BY176" i="26"/>
  <c r="CM163" i="26"/>
  <c r="CL6" i="27"/>
  <c r="CG15" i="27"/>
  <c r="CG20" i="27"/>
  <c r="BZ11" i="27"/>
  <c r="CF6" i="27"/>
  <c r="BU8" i="27"/>
  <c r="CG18" i="27"/>
  <c r="CG19" i="27"/>
  <c r="CM17" i="27"/>
  <c r="CL7" i="27"/>
  <c r="BU14" i="27"/>
  <c r="BU10" i="27"/>
  <c r="CK14" i="27"/>
  <c r="BN21" i="27"/>
  <c r="CL17" i="27"/>
  <c r="CE16" i="27"/>
  <c r="CG13" i="27"/>
  <c r="CA17" i="27"/>
  <c r="AW21" i="27"/>
  <c r="CF7" i="27"/>
  <c r="BU15" i="27"/>
  <c r="BU13" i="27"/>
  <c r="CA18" i="27"/>
  <c r="BU11" i="27"/>
  <c r="CL11" i="27"/>
  <c r="DL7" i="27" s="1"/>
  <c r="BU19" i="27"/>
  <c r="BB21" i="27"/>
  <c r="BH21" i="27"/>
  <c r="CA16" i="27"/>
  <c r="CA13" i="27"/>
  <c r="CA15" i="27"/>
  <c r="CF8" i="27"/>
  <c r="CM15" i="27"/>
  <c r="BY130" i="26"/>
  <c r="CI130" i="26"/>
  <c r="BZ140" i="26"/>
  <c r="CJ131" i="26"/>
  <c r="CC130" i="26"/>
  <c r="CD129" i="26"/>
  <c r="BT130" i="26"/>
  <c r="CJ102" i="26"/>
  <c r="CC100" i="26"/>
  <c r="CH100" i="26"/>
  <c r="BU103" i="26"/>
  <c r="CB100" i="26"/>
  <c r="CD100" i="26"/>
  <c r="BY101" i="26"/>
  <c r="CA102" i="26"/>
  <c r="CM69" i="26"/>
  <c r="CM67" i="26"/>
  <c r="CG69" i="26"/>
  <c r="BU79" i="26"/>
  <c r="CB41" i="26"/>
  <c r="BV47" i="26"/>
  <c r="CC48" i="31"/>
  <c r="CT45" i="31"/>
  <c r="DU42" i="31" s="1"/>
  <c r="CS41" i="31"/>
  <c r="CR48" i="31"/>
  <c r="CN50" i="31"/>
  <c r="CN52" i="31"/>
  <c r="CC52" i="31"/>
  <c r="CT46" i="31"/>
  <c r="CT48" i="31"/>
  <c r="CF47" i="31"/>
  <c r="CJ42" i="31"/>
  <c r="CE43" i="31"/>
  <c r="BW52" i="31"/>
  <c r="CN46" i="31"/>
  <c r="CM42" i="31"/>
  <c r="CG44" i="31"/>
  <c r="CQ55" i="31"/>
  <c r="BQ57" i="31"/>
  <c r="CJ48" i="31"/>
  <c r="CM48" i="31"/>
  <c r="CJ44" i="31"/>
  <c r="CN56" i="31"/>
  <c r="CC49" i="31"/>
  <c r="DD43" i="31" s="1"/>
  <c r="BX45" i="31"/>
  <c r="CN53" i="31"/>
  <c r="CP41" i="31"/>
  <c r="CE45" i="31"/>
  <c r="BY48" i="31"/>
  <c r="BY47" i="31"/>
  <c r="BW49" i="31"/>
  <c r="BW55" i="31"/>
  <c r="CS42" i="31"/>
  <c r="CM43" i="31"/>
  <c r="CQ45" i="31"/>
  <c r="CP44" i="31"/>
  <c r="CC54" i="31"/>
  <c r="CD47" i="31"/>
  <c r="CN42" i="31"/>
  <c r="CT42" i="31"/>
  <c r="BC57" i="31"/>
  <c r="CS55" i="31"/>
  <c r="CA55" i="31"/>
  <c r="CP43" i="31"/>
  <c r="CC50" i="31"/>
  <c r="CT43" i="31"/>
  <c r="CF51" i="31"/>
  <c r="CN51" i="31"/>
  <c r="CF46" i="31"/>
  <c r="CE56" i="31"/>
  <c r="BY43" i="31"/>
  <c r="BW50" i="31"/>
  <c r="BW56" i="31"/>
  <c r="CS44" i="31"/>
  <c r="CM44" i="31"/>
  <c r="CG45" i="31"/>
  <c r="CQ51" i="31"/>
  <c r="CL51" i="31"/>
  <c r="CL47" i="31"/>
  <c r="CN45" i="31"/>
  <c r="CA50" i="31"/>
  <c r="AY57" i="31"/>
  <c r="CB49" i="31"/>
  <c r="BZ45" i="31"/>
  <c r="CM56" i="31"/>
  <c r="CH56" i="31"/>
  <c r="CJ43" i="31"/>
  <c r="CD43" i="31"/>
  <c r="CT52" i="31"/>
  <c r="CG43" i="31"/>
  <c r="CN49" i="31"/>
  <c r="CF41" i="31"/>
  <c r="CT44" i="31"/>
  <c r="BY51" i="31"/>
  <c r="BW51" i="31"/>
  <c r="CF50" i="31"/>
  <c r="CF42" i="31"/>
  <c r="CN43" i="31"/>
  <c r="CO56" i="31"/>
  <c r="CE51" i="31"/>
  <c r="CQ53" i="31"/>
  <c r="CT54" i="31"/>
  <c r="CN7" i="31"/>
  <c r="CT18" i="31"/>
  <c r="CD9" i="31"/>
  <c r="CN20" i="31"/>
  <c r="CH8" i="31"/>
  <c r="CI12" i="31"/>
  <c r="CC5" i="31"/>
  <c r="CS9" i="31"/>
  <c r="CS10" i="31"/>
  <c r="BS21" i="31"/>
  <c r="CN9" i="31"/>
  <c r="CS15" i="31"/>
  <c r="CG11" i="31"/>
  <c r="CA7" i="31"/>
  <c r="CT10" i="31"/>
  <c r="CH7" i="31"/>
  <c r="CM11" i="31"/>
  <c r="CA13" i="31"/>
  <c r="CA5" i="31"/>
  <c r="CH10" i="31"/>
  <c r="CG16" i="31"/>
  <c r="CJ13" i="31"/>
  <c r="CD7" i="31"/>
  <c r="CE12" i="31"/>
  <c r="CG18" i="31"/>
  <c r="CM17" i="31"/>
  <c r="BY14" i="31"/>
  <c r="CK10" i="31"/>
  <c r="CI19" i="31"/>
  <c r="CO5" i="31"/>
  <c r="CM14" i="31"/>
  <c r="CA17" i="31"/>
  <c r="CQ14" i="31"/>
  <c r="CA20" i="31"/>
  <c r="CT12" i="31"/>
  <c r="CA12" i="31"/>
  <c r="CO17" i="31"/>
  <c r="CD8" i="31"/>
  <c r="CG12" i="31"/>
  <c r="CG17" i="31"/>
  <c r="CA10" i="31"/>
  <c r="CT11" i="31"/>
  <c r="CH14" i="31"/>
  <c r="CM12" i="31"/>
  <c r="CA9" i="31"/>
  <c r="CA8" i="31"/>
  <c r="CA15" i="31"/>
  <c r="CN14" i="31"/>
  <c r="CH17" i="31"/>
  <c r="CB12" i="31"/>
  <c r="BT21" i="31"/>
  <c r="CI13" i="31"/>
  <c r="CM18" i="31"/>
  <c r="CA18" i="31"/>
  <c r="CD20" i="31"/>
  <c r="CT9" i="31"/>
  <c r="DU6" i="31" s="1"/>
  <c r="CG14" i="31"/>
  <c r="CM13" i="31"/>
  <c r="CN10" i="31"/>
  <c r="CH9" i="31"/>
  <c r="CH11" i="31"/>
  <c r="CM15" i="31"/>
  <c r="CI8" i="31"/>
  <c r="CA14" i="31"/>
  <c r="CP7" i="31"/>
  <c r="CH18" i="31"/>
  <c r="CC18" i="31"/>
  <c r="BT5" i="26"/>
  <c r="CA5" i="26"/>
  <c r="BT8" i="26"/>
  <c r="BT9" i="26"/>
  <c r="DJ36" i="30"/>
  <c r="CH10" i="26"/>
  <c r="BY170" i="26"/>
  <c r="CJ130" i="26"/>
  <c r="CH4" i="26"/>
  <c r="CM162" i="26"/>
  <c r="BU101" i="26"/>
  <c r="CL68" i="26"/>
  <c r="CH7" i="26"/>
  <c r="CI8" i="26"/>
  <c r="DH5" i="26" s="1"/>
  <c r="BU78" i="26"/>
  <c r="CE166" i="26"/>
  <c r="CJ129" i="26"/>
  <c r="CD101" i="26"/>
  <c r="CG76" i="26"/>
  <c r="BZ9" i="26"/>
  <c r="CM108" i="26"/>
  <c r="CF73" i="26"/>
  <c r="BY108" i="26"/>
  <c r="CB5" i="26"/>
  <c r="CM79" i="26"/>
  <c r="BZ6" i="26"/>
  <c r="BV38" i="26"/>
  <c r="CI162" i="26"/>
  <c r="CE110" i="26"/>
  <c r="CJ163" i="26"/>
  <c r="BU104" i="26"/>
  <c r="BZ8" i="26"/>
  <c r="CC4" i="26"/>
  <c r="CG132" i="26"/>
  <c r="CD103" i="26"/>
  <c r="CD164" i="26"/>
  <c r="CB163" i="26"/>
  <c r="CF7" i="26"/>
  <c r="CC6" i="26"/>
  <c r="BS135" i="26"/>
  <c r="CJ134" i="26"/>
  <c r="DI130" i="26" s="1"/>
  <c r="CM8" i="30"/>
  <c r="CO18" i="30"/>
  <c r="CB13" i="30"/>
  <c r="CH11" i="30"/>
  <c r="DI5" i="30" s="1"/>
  <c r="CH12" i="30"/>
  <c r="CP6" i="30"/>
  <c r="CJ7" i="30"/>
  <c r="CJ3" i="30"/>
  <c r="CJ17" i="30"/>
  <c r="CD6" i="30"/>
  <c r="CD15" i="30"/>
  <c r="BX7" i="30"/>
  <c r="CY4" i="30" s="1"/>
  <c r="BX10" i="30"/>
  <c r="BX18" i="30"/>
  <c r="CO3" i="30"/>
  <c r="CI11" i="30"/>
  <c r="BC19" i="30"/>
  <c r="CM3" i="30"/>
  <c r="CB18" i="30"/>
  <c r="CL9" i="30"/>
  <c r="DM4" i="30" s="1"/>
  <c r="CS15" i="30"/>
  <c r="CH14" i="30"/>
  <c r="CH16" i="30"/>
  <c r="CP4" i="30"/>
  <c r="CD11" i="30"/>
  <c r="CD10" i="30"/>
  <c r="BX16" i="30"/>
  <c r="CO10" i="30"/>
  <c r="CK3" i="30"/>
  <c r="CL4" i="30"/>
  <c r="CE12" i="30"/>
  <c r="DF4" i="30" s="1"/>
  <c r="CP7" i="30"/>
  <c r="DQ4" i="30" s="1"/>
  <c r="CJ5" i="30"/>
  <c r="CJ15" i="30"/>
  <c r="CD12" i="30"/>
  <c r="CD13" i="30"/>
  <c r="BX6" i="30"/>
  <c r="BX9" i="30"/>
  <c r="AX19" i="30"/>
  <c r="CO16" i="30"/>
  <c r="CB10" i="30"/>
  <c r="CB9" i="30"/>
  <c r="CB17" i="30"/>
  <c r="CK4" i="30"/>
  <c r="CM6" i="30"/>
  <c r="CA15" i="30"/>
  <c r="CF7" i="30"/>
  <c r="BQ19" i="30"/>
  <c r="CE17" i="30"/>
  <c r="CD17" i="30"/>
  <c r="CP13" i="30"/>
  <c r="CO14" i="30"/>
  <c r="CC17" i="30"/>
  <c r="BH19" i="30"/>
  <c r="CH8" i="30"/>
  <c r="CP10" i="30"/>
  <c r="CP9" i="30"/>
  <c r="CJ6" i="30"/>
  <c r="CJ18" i="30"/>
  <c r="CD18" i="30"/>
  <c r="CD7" i="30"/>
  <c r="CD16" i="30"/>
  <c r="BX12" i="30"/>
  <c r="CO5" i="30"/>
  <c r="CI3" i="30"/>
  <c r="BW13" i="30"/>
  <c r="BT19" i="30"/>
  <c r="CB12" i="30"/>
  <c r="BB19" i="30"/>
  <c r="CK16" i="30"/>
  <c r="BJ19" i="30"/>
  <c r="BW6" i="30"/>
  <c r="CC15" i="30"/>
  <c r="CH17" i="30"/>
  <c r="CH9" i="30"/>
  <c r="CP5" i="30"/>
  <c r="CJ10" i="30"/>
  <c r="CD5" i="30"/>
  <c r="BX11" i="30"/>
  <c r="CC13" i="30"/>
  <c r="CB15" i="30"/>
  <c r="CJ18" i="29"/>
  <c r="CI10" i="29"/>
  <c r="CC7" i="29"/>
  <c r="BW14" i="29"/>
  <c r="BZ10" i="29"/>
  <c r="BL21" i="29"/>
  <c r="CO20" i="29"/>
  <c r="CJ11" i="29"/>
  <c r="DK7" i="29" s="1"/>
  <c r="CP10" i="29"/>
  <c r="DQ7" i="29" s="1"/>
  <c r="CJ13" i="29"/>
  <c r="CJ19" i="29"/>
  <c r="BX10" i="29"/>
  <c r="CG14" i="29"/>
  <c r="CO8" i="29"/>
  <c r="CO15" i="29"/>
  <c r="CI11" i="29"/>
  <c r="DJ7" i="29" s="1"/>
  <c r="CI17" i="29"/>
  <c r="CC11" i="29"/>
  <c r="CC14" i="29"/>
  <c r="CC20" i="29"/>
  <c r="BW8" i="29"/>
  <c r="CX6" i="29" s="1"/>
  <c r="CX8" i="29" s="1"/>
  <c r="BW15" i="29"/>
  <c r="AW21" i="29"/>
  <c r="BZ13" i="29"/>
  <c r="BZ18" i="29"/>
  <c r="CA12" i="29"/>
  <c r="CG18" i="29"/>
  <c r="CM18" i="29"/>
  <c r="CA16" i="29"/>
  <c r="BF21" i="29"/>
  <c r="AZ21" i="29"/>
  <c r="CI20" i="29"/>
  <c r="CD17" i="29"/>
  <c r="CD8" i="29"/>
  <c r="CJ8" i="29"/>
  <c r="BJ21" i="29"/>
  <c r="CO9" i="29"/>
  <c r="CO16" i="29"/>
  <c r="CI12" i="29"/>
  <c r="CI18" i="29"/>
  <c r="CC8" i="29"/>
  <c r="CC15" i="29"/>
  <c r="BC21" i="29"/>
  <c r="BW9" i="29"/>
  <c r="BW16" i="29"/>
  <c r="CS7" i="29"/>
  <c r="CL10" i="29"/>
  <c r="BZ15" i="29"/>
  <c r="BZ11" i="29"/>
  <c r="CA13" i="29"/>
  <c r="CG19" i="29"/>
  <c r="CP8" i="29"/>
  <c r="BZ17" i="29"/>
  <c r="CI16" i="29"/>
  <c r="CC19" i="29"/>
  <c r="CM15" i="29"/>
  <c r="CF18" i="29"/>
  <c r="BY17" i="29"/>
  <c r="BX18" i="29"/>
  <c r="CR18" i="29"/>
  <c r="CJ12" i="29"/>
  <c r="CO10" i="29"/>
  <c r="CO17" i="29"/>
  <c r="CI13" i="29"/>
  <c r="CI19" i="29"/>
  <c r="CC9" i="29"/>
  <c r="CC16" i="29"/>
  <c r="BW11" i="29"/>
  <c r="BW10" i="29"/>
  <c r="BW17" i="29"/>
  <c r="CS13" i="29"/>
  <c r="CL18" i="29"/>
  <c r="BZ7" i="29"/>
  <c r="CA17" i="29"/>
  <c r="CP11" i="29"/>
  <c r="CC13" i="29"/>
  <c r="BZ20" i="29"/>
  <c r="BG21" i="29"/>
  <c r="CJ10" i="29"/>
  <c r="CO12" i="29"/>
  <c r="DP7" i="29" s="1"/>
  <c r="CI8" i="29"/>
  <c r="CC5" i="29"/>
  <c r="CC10" i="29"/>
  <c r="BW12" i="29"/>
  <c r="CS19" i="29"/>
  <c r="CL20" i="29"/>
  <c r="BZ6" i="29"/>
  <c r="CJ165" i="26"/>
  <c r="BS176" i="26"/>
  <c r="BS163" i="26"/>
  <c r="CD163" i="26"/>
  <c r="CJ166" i="26"/>
  <c r="DI162" i="26" s="1"/>
  <c r="CG162" i="26"/>
  <c r="BW164" i="26"/>
  <c r="CM165" i="26"/>
  <c r="BS169" i="26"/>
  <c r="BY167" i="26"/>
  <c r="CX162" i="26" s="1"/>
  <c r="CJ162" i="26"/>
  <c r="BZ167" i="26"/>
  <c r="CD162" i="26"/>
  <c r="CJ164" i="26"/>
  <c r="CL8" i="27"/>
  <c r="CA19" i="27"/>
  <c r="DC8" i="27"/>
  <c r="CM16" i="27"/>
  <c r="CL12" i="27"/>
  <c r="CF9" i="27"/>
  <c r="CN20" i="27"/>
  <c r="BI21" i="27"/>
  <c r="AV21" i="27"/>
  <c r="BU20" i="27"/>
  <c r="CE7" i="27"/>
  <c r="CK6" i="27"/>
  <c r="CK8" i="27"/>
  <c r="CM18" i="27"/>
  <c r="CK9" i="27"/>
  <c r="CL9" i="27"/>
  <c r="BU17" i="27"/>
  <c r="BU16" i="27"/>
  <c r="CF14" i="27"/>
  <c r="CK13" i="27"/>
  <c r="CL10" i="27"/>
  <c r="BU18" i="27"/>
  <c r="BY6" i="27"/>
  <c r="CI129" i="26"/>
  <c r="CF136" i="26"/>
  <c r="DE130" i="26" s="1"/>
  <c r="BW131" i="26"/>
  <c r="BW134" i="26"/>
  <c r="CF138" i="26"/>
  <c r="CI131" i="26"/>
  <c r="CJ103" i="26"/>
  <c r="BU102" i="26"/>
  <c r="BT100" i="26"/>
  <c r="BY107" i="26"/>
  <c r="CL103" i="26"/>
  <c r="CC101" i="26"/>
  <c r="CE99" i="26"/>
  <c r="CA106" i="26"/>
  <c r="CZ100" i="26" s="1"/>
  <c r="CC99" i="26"/>
  <c r="CJ100" i="26"/>
  <c r="CM80" i="26"/>
  <c r="BU81" i="26"/>
  <c r="CG79" i="26"/>
  <c r="BU69" i="26"/>
  <c r="BU67" i="26"/>
  <c r="BV78" i="26"/>
  <c r="CL75" i="26"/>
  <c r="BT69" i="26"/>
  <c r="CM76" i="26"/>
  <c r="CA80" i="26"/>
  <c r="BY70" i="26"/>
  <c r="CM70" i="26"/>
  <c r="BU68" i="26"/>
  <c r="CL73" i="26"/>
  <c r="BS69" i="26"/>
  <c r="BV81" i="26"/>
  <c r="CA68" i="26"/>
  <c r="BC83" i="26"/>
  <c r="CH73" i="26"/>
  <c r="CB47" i="26"/>
  <c r="AZ53" i="26"/>
  <c r="BV37" i="26"/>
  <c r="BV39" i="26"/>
  <c r="CK38" i="26"/>
  <c r="CH52" i="26"/>
  <c r="CB40" i="26"/>
  <c r="CB39" i="26"/>
  <c r="CH51" i="26"/>
  <c r="CB46" i="31"/>
  <c r="CB52" i="31"/>
  <c r="CK54" i="31"/>
  <c r="BY49" i="31"/>
  <c r="CZ42" i="31" s="1"/>
  <c r="CD48" i="31"/>
  <c r="CF52" i="31"/>
  <c r="CC55" i="31"/>
  <c r="CJ46" i="31"/>
  <c r="CT56" i="31"/>
  <c r="DU44" i="31" s="1"/>
  <c r="BL57" i="31"/>
  <c r="BB57" i="31"/>
  <c r="CL49" i="31"/>
  <c r="CB42" i="31"/>
  <c r="CH46" i="31"/>
  <c r="CK50" i="31"/>
  <c r="BK57" i="31"/>
  <c r="CE47" i="31"/>
  <c r="CE54" i="31"/>
  <c r="BY50" i="31"/>
  <c r="CS47" i="31"/>
  <c r="CO49" i="31"/>
  <c r="CI53" i="31"/>
  <c r="CA43" i="31"/>
  <c r="CQ49" i="31"/>
  <c r="DR42" i="31" s="1"/>
  <c r="CQ54" i="31"/>
  <c r="CQ56" i="31"/>
  <c r="CH54" i="31"/>
  <c r="CO53" i="31"/>
  <c r="CG48" i="31"/>
  <c r="BY53" i="31"/>
  <c r="CF45" i="31"/>
  <c r="CH55" i="31"/>
  <c r="CH47" i="31"/>
  <c r="BZ51" i="31"/>
  <c r="CT53" i="31"/>
  <c r="CB54" i="31"/>
  <c r="CT55" i="31"/>
  <c r="CB50" i="31"/>
  <c r="CD49" i="31"/>
  <c r="CD46" i="31"/>
  <c r="BH57" i="31"/>
  <c r="CH50" i="31"/>
  <c r="CK55" i="31"/>
  <c r="CK49" i="31"/>
  <c r="CE50" i="31"/>
  <c r="CE49" i="31"/>
  <c r="BY52" i="31"/>
  <c r="CB43" i="31"/>
  <c r="BZ52" i="31"/>
  <c r="CO52" i="31"/>
  <c r="CI56" i="31"/>
  <c r="CA41" i="31"/>
  <c r="CQ48" i="31"/>
  <c r="CQ44" i="31"/>
  <c r="CK53" i="31"/>
  <c r="CA44" i="31"/>
  <c r="CS50" i="31"/>
  <c r="BJ57" i="31"/>
  <c r="CF43" i="31"/>
  <c r="CC53" i="31"/>
  <c r="CB48" i="31"/>
  <c r="BT57" i="31"/>
  <c r="CB53" i="31"/>
  <c r="CB44" i="31"/>
  <c r="CJ45" i="31"/>
  <c r="CH53" i="31"/>
  <c r="CB51" i="31"/>
  <c r="CK56" i="31"/>
  <c r="CE52" i="31"/>
  <c r="CE53" i="31"/>
  <c r="CE48" i="31"/>
  <c r="BY54" i="31"/>
  <c r="BY55" i="31"/>
  <c r="CO55" i="31"/>
  <c r="BI57" i="31"/>
  <c r="CG50" i="31"/>
  <c r="CG47" i="31"/>
  <c r="CA42" i="31"/>
  <c r="CQ47" i="31"/>
  <c r="CQ50" i="31"/>
  <c r="CH52" i="31"/>
  <c r="CL56" i="31"/>
  <c r="CL43" i="31"/>
  <c r="CJ47" i="31"/>
  <c r="CL45" i="31"/>
  <c r="CD54" i="31"/>
  <c r="CF44" i="31"/>
  <c r="CB47" i="31"/>
  <c r="CL46" i="31"/>
  <c r="CB56" i="31"/>
  <c r="CH48" i="31"/>
  <c r="CS45" i="31"/>
  <c r="CK48" i="31"/>
  <c r="CE55" i="31"/>
  <c r="CO48" i="31"/>
  <c r="CL44" i="31"/>
  <c r="CS46" i="31"/>
  <c r="CQ46" i="31"/>
  <c r="CQ52" i="31"/>
  <c r="CS52" i="31"/>
  <c r="BG57" i="31"/>
  <c r="CR52" i="31"/>
  <c r="CF55" i="31"/>
  <c r="CD50" i="31"/>
  <c r="CS54" i="31"/>
  <c r="BM57" i="31"/>
  <c r="CA49" i="31"/>
  <c r="CL42" i="31"/>
  <c r="CN15" i="31"/>
  <c r="CB7" i="31"/>
  <c r="CQ19" i="31"/>
  <c r="CT17" i="31"/>
  <c r="CD11" i="31"/>
  <c r="CI7" i="31"/>
  <c r="CD18" i="31"/>
  <c r="CO13" i="31"/>
  <c r="CC14" i="31"/>
  <c r="BE21" i="31"/>
  <c r="CN13" i="31"/>
  <c r="CN17" i="31"/>
  <c r="CB13" i="31"/>
  <c r="CB15" i="31"/>
  <c r="BX15" i="31"/>
  <c r="BY10" i="31"/>
  <c r="BY19" i="31"/>
  <c r="CB18" i="31"/>
  <c r="CI11" i="31"/>
  <c r="CI20" i="31"/>
  <c r="CT15" i="31"/>
  <c r="CH15" i="31"/>
  <c r="CH20" i="31"/>
  <c r="CP6" i="31"/>
  <c r="BC21" i="31"/>
  <c r="BW15" i="31"/>
  <c r="CQ15" i="31"/>
  <c r="CK16" i="31"/>
  <c r="BP21" i="31"/>
  <c r="BX19" i="31"/>
  <c r="CI14" i="31"/>
  <c r="CP16" i="31"/>
  <c r="CQ13" i="31"/>
  <c r="DR6" i="31" s="1"/>
  <c r="CP14" i="31"/>
  <c r="CE5" i="31"/>
  <c r="CT13" i="31"/>
  <c r="BW7" i="31"/>
  <c r="CD16" i="31"/>
  <c r="CB14" i="31"/>
  <c r="CC15" i="31"/>
  <c r="CC16" i="31"/>
  <c r="CE6" i="31"/>
  <c r="CN11" i="31"/>
  <c r="BN21" i="31"/>
  <c r="CB17" i="31"/>
  <c r="CJ7" i="31"/>
  <c r="BY7" i="31"/>
  <c r="BW10" i="31"/>
  <c r="CI16" i="31"/>
  <c r="CI17" i="31"/>
  <c r="CT14" i="31"/>
  <c r="CT20" i="31"/>
  <c r="DU8" i="31" s="1"/>
  <c r="CH13" i="31"/>
  <c r="CH19" i="31"/>
  <c r="CP17" i="31"/>
  <c r="CO16" i="31"/>
  <c r="CC11" i="31"/>
  <c r="CN19" i="31"/>
  <c r="BW11" i="31"/>
  <c r="CI15" i="31"/>
  <c r="BW12" i="31"/>
  <c r="CD13" i="31"/>
  <c r="CC9" i="31"/>
  <c r="CE10" i="31"/>
  <c r="CN16" i="31"/>
  <c r="CN18" i="31"/>
  <c r="CB11" i="31"/>
  <c r="CB20" i="31"/>
  <c r="CJ8" i="31"/>
  <c r="BY8" i="31"/>
  <c r="BW13" i="31"/>
  <c r="CI9" i="31"/>
  <c r="CI18" i="31"/>
  <c r="CT16" i="31"/>
  <c r="CT19" i="31"/>
  <c r="CH16" i="31"/>
  <c r="BH21" i="31"/>
  <c r="CM20" i="31"/>
  <c r="CP9" i="31"/>
  <c r="BB21" i="31"/>
  <c r="CB9" i="31"/>
  <c r="BY11" i="31"/>
  <c r="BD21" i="31"/>
  <c r="CB10" i="31"/>
  <c r="BW8" i="31"/>
  <c r="AW21" i="31"/>
  <c r="CH12" i="31"/>
  <c r="CM19" i="31"/>
  <c r="BW6" i="31"/>
  <c r="CD15" i="31"/>
  <c r="AY21" i="31"/>
  <c r="CJ20" i="31"/>
  <c r="BZ7" i="26"/>
  <c r="CH8" i="26"/>
  <c r="CL11" i="26"/>
  <c r="CF6" i="26"/>
  <c r="CF5" i="26"/>
  <c r="CF4" i="26"/>
  <c r="CH5" i="26"/>
  <c r="CL6" i="26"/>
  <c r="BZ12" i="26"/>
  <c r="CH9" i="26"/>
  <c r="BT7" i="26"/>
  <c r="CK8" i="26"/>
  <c r="DJ5" i="26" s="1"/>
  <c r="BV6" i="26"/>
  <c r="BW7" i="26"/>
  <c r="CC7" i="26"/>
  <c r="CL5" i="26"/>
  <c r="CL8" i="26"/>
  <c r="CL9" i="26"/>
  <c r="CH6" i="26"/>
  <c r="CM5" i="26"/>
  <c r="CL7" i="26"/>
  <c r="BY109" i="26"/>
  <c r="CA72" i="26"/>
  <c r="BY173" i="26"/>
  <c r="BA177" i="26"/>
  <c r="BS170" i="26"/>
  <c r="CR162" i="26" s="1"/>
  <c r="BV161" i="26"/>
  <c r="BY163" i="26"/>
  <c r="CG164" i="26"/>
  <c r="CF137" i="26"/>
  <c r="CD102" i="26"/>
  <c r="CK105" i="26"/>
  <c r="BY106" i="26"/>
  <c r="CM82" i="26"/>
  <c r="CA73" i="26"/>
  <c r="BW4" i="26"/>
  <c r="BY175" i="26"/>
  <c r="BY166" i="26"/>
  <c r="BS171" i="26"/>
  <c r="CG163" i="26"/>
  <c r="BW132" i="26"/>
  <c r="CF132" i="26"/>
  <c r="CA104" i="26"/>
  <c r="CA105" i="26"/>
  <c r="BY105" i="26"/>
  <c r="CX100" i="26" s="1"/>
  <c r="BY102" i="26"/>
  <c r="CM73" i="26"/>
  <c r="CM71" i="26"/>
  <c r="CM78" i="26"/>
  <c r="CA79" i="26"/>
  <c r="CH43" i="26"/>
  <c r="BV7" i="26"/>
  <c r="BW6" i="26"/>
  <c r="CF39" i="26"/>
  <c r="CA103" i="26"/>
  <c r="CA70" i="26"/>
  <c r="CE40" i="26"/>
  <c r="BY165" i="26"/>
  <c r="BT162" i="26"/>
  <c r="BY164" i="26"/>
  <c r="CK103" i="26"/>
  <c r="DJ100" i="26" s="1"/>
  <c r="CM72" i="26"/>
  <c r="AX53" i="26"/>
  <c r="BY174" i="26"/>
  <c r="BY171" i="26"/>
  <c r="BY172" i="26"/>
  <c r="BS165" i="26"/>
  <c r="BV162" i="26"/>
  <c r="CF129" i="26"/>
  <c r="CF134" i="26"/>
  <c r="CK106" i="26"/>
  <c r="CK104" i="26"/>
  <c r="BY104" i="26"/>
  <c r="BY111" i="26"/>
  <c r="BV80" i="26"/>
  <c r="CM77" i="26"/>
  <c r="CM81" i="26"/>
  <c r="CA75" i="26"/>
  <c r="CA77" i="26"/>
  <c r="CA76" i="26"/>
  <c r="CE39" i="26"/>
  <c r="BV40" i="26"/>
  <c r="BV5" i="26"/>
  <c r="CC68" i="26"/>
  <c r="CE131" i="26"/>
  <c r="BS167" i="26"/>
  <c r="CM164" i="26"/>
  <c r="BW133" i="26"/>
  <c r="BS164" i="26"/>
  <c r="BW130" i="26"/>
  <c r="CF131" i="26"/>
  <c r="BT102" i="26"/>
  <c r="CK102" i="26"/>
  <c r="CK101" i="26"/>
  <c r="BY103" i="26"/>
  <c r="CM75" i="26"/>
  <c r="CM74" i="26"/>
  <c r="CA81" i="26"/>
  <c r="CA82" i="26"/>
  <c r="CA78" i="26"/>
  <c r="BY67" i="26"/>
  <c r="CK100" i="26"/>
  <c r="CF164" i="26"/>
  <c r="BY13" i="26"/>
  <c r="CJ9" i="26"/>
  <c r="DI5" i="26" s="1"/>
  <c r="CE41" i="26"/>
  <c r="CK41" i="26"/>
  <c r="DJ38" i="26" s="1"/>
  <c r="CL43" i="26"/>
  <c r="BS72" i="26"/>
  <c r="BN83" i="26"/>
  <c r="CF69" i="26"/>
  <c r="BV101" i="26"/>
  <c r="CB130" i="26"/>
  <c r="BZ137" i="26"/>
  <c r="BV141" i="26"/>
  <c r="BX175" i="26"/>
  <c r="CA107" i="26"/>
  <c r="CD12" i="26"/>
  <c r="CG105" i="26"/>
  <c r="BV11" i="26"/>
  <c r="CI14" i="26"/>
  <c r="BV102" i="26"/>
  <c r="CB44" i="26"/>
  <c r="DA38" i="26" s="1"/>
  <c r="BW13" i="26"/>
  <c r="CB7" i="26"/>
  <c r="BT163" i="26"/>
  <c r="BS112" i="26"/>
  <c r="CC10" i="26"/>
  <c r="CL77" i="26"/>
  <c r="BV50" i="26"/>
  <c r="BX163" i="26"/>
  <c r="BY112" i="26"/>
  <c r="CK114" i="26"/>
  <c r="BU70" i="26"/>
  <c r="CG81" i="26"/>
  <c r="CD134" i="26"/>
  <c r="CH48" i="26"/>
  <c r="BY168" i="26"/>
  <c r="CG165" i="26"/>
  <c r="BO83" i="26"/>
  <c r="CA74" i="26"/>
  <c r="CZ68" i="26" s="1"/>
  <c r="BS168" i="26"/>
  <c r="BS166" i="26"/>
  <c r="BT101" i="26"/>
  <c r="CA71" i="26"/>
  <c r="BU40" i="26"/>
  <c r="CH14" i="26"/>
  <c r="CA6" i="26"/>
  <c r="BS8" i="26"/>
  <c r="CD5" i="26"/>
  <c r="CK70" i="26"/>
  <c r="BY68" i="26"/>
  <c r="BZ143" i="26"/>
  <c r="CD132" i="26"/>
  <c r="CG106" i="26"/>
  <c r="CK107" i="26"/>
  <c r="BY113" i="26"/>
  <c r="CF76" i="26"/>
  <c r="CG72" i="26"/>
  <c r="BU71" i="26"/>
  <c r="CL70" i="26"/>
  <c r="BZ139" i="26"/>
  <c r="BZ130" i="26"/>
  <c r="CD133" i="26"/>
  <c r="CB135" i="26"/>
  <c r="CK113" i="26"/>
  <c r="BA115" i="26"/>
  <c r="BV100" i="26"/>
  <c r="CG68" i="26"/>
  <c r="CG82" i="26"/>
  <c r="BU74" i="26"/>
  <c r="CJ136" i="26"/>
  <c r="BZ132" i="26"/>
  <c r="BZ142" i="26"/>
  <c r="CD130" i="26"/>
  <c r="CG107" i="26"/>
  <c r="CK112" i="26"/>
  <c r="CK110" i="26"/>
  <c r="BY110" i="26"/>
  <c r="CG73" i="26"/>
  <c r="CG74" i="26"/>
  <c r="BU73" i="26"/>
  <c r="BU75" i="26"/>
  <c r="BU76" i="26"/>
  <c r="CT68" i="26" s="1"/>
  <c r="CL74" i="26"/>
  <c r="CL69" i="26"/>
  <c r="CB46" i="26"/>
  <c r="CH37" i="26"/>
  <c r="CH49" i="26"/>
  <c r="CH50" i="26"/>
  <c r="BV41" i="26"/>
  <c r="BV52" i="26"/>
  <c r="BV12" i="26"/>
  <c r="BV8" i="26"/>
  <c r="BW5" i="26"/>
  <c r="CB101" i="26"/>
  <c r="BL177" i="26"/>
  <c r="CI167" i="26"/>
  <c r="CG113" i="26"/>
  <c r="BU105" i="26"/>
  <c r="CM107" i="26"/>
  <c r="CC162" i="26"/>
  <c r="BS131" i="26"/>
  <c r="CB9" i="26"/>
  <c r="BW16" i="26"/>
  <c r="CH47" i="26"/>
  <c r="CH45" i="26"/>
  <c r="BJ53" i="26"/>
  <c r="BV49" i="26"/>
  <c r="BV44" i="26"/>
  <c r="BV13" i="26"/>
  <c r="CU5" i="26" s="1"/>
  <c r="BV10" i="26"/>
  <c r="BW8" i="26"/>
  <c r="BW10" i="26"/>
  <c r="CV5" i="26" s="1"/>
  <c r="CC14" i="26"/>
  <c r="BU164" i="26"/>
  <c r="CB45" i="26"/>
  <c r="BT103" i="26"/>
  <c r="BZ164" i="26"/>
  <c r="CB104" i="26"/>
  <c r="BV142" i="26"/>
  <c r="CC144" i="26"/>
  <c r="CH140" i="26"/>
  <c r="BM115" i="26"/>
  <c r="BZ136" i="26"/>
  <c r="CJ132" i="26"/>
  <c r="BS133" i="26"/>
  <c r="CK109" i="26"/>
  <c r="BY114" i="26"/>
  <c r="CX102" i="26" s="1"/>
  <c r="CG77" i="26"/>
  <c r="CG70" i="26"/>
  <c r="CG80" i="26"/>
  <c r="AW83" i="26"/>
  <c r="BU72" i="26"/>
  <c r="BU82" i="26"/>
  <c r="CL72" i="26"/>
  <c r="CL71" i="26"/>
  <c r="CB48" i="26"/>
  <c r="BL53" i="26"/>
  <c r="CH38" i="26"/>
  <c r="CH44" i="26"/>
  <c r="DG38" i="26" s="1"/>
  <c r="BV43" i="26"/>
  <c r="BV51" i="26"/>
  <c r="BV46" i="26"/>
  <c r="CU38" i="26" s="1"/>
  <c r="BV9" i="26"/>
  <c r="BW9" i="26"/>
  <c r="CC13" i="26"/>
  <c r="BZ131" i="26"/>
  <c r="CB134" i="26"/>
  <c r="CC135" i="26"/>
  <c r="CG6" i="26"/>
  <c r="BS105" i="26"/>
  <c r="BX164" i="26"/>
  <c r="BU80" i="26"/>
  <c r="CB129" i="26"/>
  <c r="CB132" i="26"/>
  <c r="BS109" i="26"/>
  <c r="CK108" i="26"/>
  <c r="CK111" i="26"/>
  <c r="CG67" i="26"/>
  <c r="CG71" i="26"/>
  <c r="BI83" i="26"/>
  <c r="BU77" i="26"/>
  <c r="CL76" i="26"/>
  <c r="CB43" i="26"/>
  <c r="CH40" i="26"/>
  <c r="CH41" i="26"/>
  <c r="CH46" i="26"/>
  <c r="BV45" i="26"/>
  <c r="BV48" i="26"/>
  <c r="BX162" i="26"/>
  <c r="CE105" i="26"/>
  <c r="CE109" i="26"/>
  <c r="CG75" i="26"/>
  <c r="CG78" i="26"/>
  <c r="DF68" i="26" s="1"/>
  <c r="CL78" i="26"/>
  <c r="AZ177" i="26"/>
  <c r="CB131" i="26"/>
  <c r="BS110" i="26"/>
  <c r="CH42" i="26"/>
  <c r="CH39" i="26"/>
  <c r="BV42" i="26"/>
  <c r="BV17" i="26"/>
  <c r="CH11" i="26"/>
  <c r="DG5" i="26" s="1"/>
  <c r="CI10" i="26"/>
  <c r="CI171" i="26"/>
  <c r="BT164" i="26"/>
  <c r="BK177" i="26"/>
  <c r="CA163" i="26"/>
  <c r="BT142" i="26"/>
  <c r="BS142" i="26"/>
  <c r="CJ135" i="26"/>
  <c r="BT140" i="26"/>
  <c r="BS130" i="26"/>
  <c r="CD68" i="26"/>
  <c r="BW100" i="26"/>
  <c r="CD71" i="26"/>
  <c r="CE114" i="26"/>
  <c r="CE107" i="26"/>
  <c r="BS106" i="26"/>
  <c r="BS107" i="26"/>
  <c r="CM103" i="26"/>
  <c r="CE103" i="26"/>
  <c r="CF68" i="26"/>
  <c r="CF72" i="26"/>
  <c r="BT80" i="26"/>
  <c r="CH72" i="26"/>
  <c r="BV106" i="26"/>
  <c r="CI11" i="26"/>
  <c r="CI12" i="26"/>
  <c r="BW15" i="26"/>
  <c r="CC12" i="26"/>
  <c r="BW101" i="26"/>
  <c r="BS101" i="26"/>
  <c r="CH99" i="26"/>
  <c r="CE101" i="26"/>
  <c r="CE111" i="26"/>
  <c r="BS104" i="26"/>
  <c r="BS111" i="26"/>
  <c r="CM105" i="26"/>
  <c r="CF74" i="26"/>
  <c r="DE68" i="26" s="1"/>
  <c r="CF77" i="26"/>
  <c r="CF38" i="26"/>
  <c r="CL79" i="26"/>
  <c r="CI5" i="26"/>
  <c r="CI9" i="26"/>
  <c r="CH13" i="26"/>
  <c r="CB8" i="26"/>
  <c r="BW17" i="26"/>
  <c r="BW12" i="26"/>
  <c r="CC15" i="26"/>
  <c r="CC9" i="26"/>
  <c r="CC16" i="26"/>
  <c r="CE108" i="26"/>
  <c r="CM102" i="26"/>
  <c r="CM143" i="26"/>
  <c r="CA138" i="26"/>
  <c r="BU144" i="26"/>
  <c r="CF166" i="26"/>
  <c r="CL112" i="26"/>
  <c r="CJ10" i="26"/>
  <c r="DI6" i="26" s="1"/>
  <c r="BU11" i="26"/>
  <c r="CI16" i="26"/>
  <c r="BY49" i="26"/>
  <c r="CE48" i="26"/>
  <c r="BS51" i="26"/>
  <c r="CF78" i="26"/>
  <c r="BZ81" i="26"/>
  <c r="CH76" i="26"/>
  <c r="CH106" i="26"/>
  <c r="DG100" i="26" s="1"/>
  <c r="BV108" i="26"/>
  <c r="CU100" i="26" s="1"/>
  <c r="BV144" i="26"/>
  <c r="CH137" i="26"/>
  <c r="CI144" i="26"/>
  <c r="BW144" i="26"/>
  <c r="CF142" i="26"/>
  <c r="CD171" i="26"/>
  <c r="BW171" i="26"/>
  <c r="CC170" i="26"/>
  <c r="CM112" i="26"/>
  <c r="BI115" i="26"/>
  <c r="BW165" i="26"/>
  <c r="CK130" i="26"/>
  <c r="BU109" i="26"/>
  <c r="CD73" i="26"/>
  <c r="CM106" i="26"/>
  <c r="CJ133" i="26"/>
  <c r="CE100" i="26"/>
  <c r="CE102" i="26"/>
  <c r="CE104" i="26"/>
  <c r="CE113" i="26"/>
  <c r="AU115" i="26"/>
  <c r="BS113" i="26"/>
  <c r="CD72" i="26"/>
  <c r="CD70" i="26"/>
  <c r="CM114" i="26"/>
  <c r="CF75" i="26"/>
  <c r="CF71" i="26"/>
  <c r="BV104" i="26"/>
  <c r="CI15" i="26"/>
  <c r="CI13" i="26"/>
  <c r="CH17" i="26"/>
  <c r="CB10" i="26"/>
  <c r="BW11" i="26"/>
  <c r="BW14" i="26"/>
  <c r="CC11" i="26"/>
  <c r="DB5" i="26" s="1"/>
  <c r="CL44" i="26"/>
  <c r="CH15" i="26"/>
  <c r="BS99" i="26"/>
  <c r="CL167" i="26"/>
  <c r="BU106" i="26"/>
  <c r="BS138" i="26"/>
  <c r="CR130" i="26" s="1"/>
  <c r="BS132" i="26"/>
  <c r="BS100" i="26"/>
  <c r="BU113" i="26"/>
  <c r="CE112" i="26"/>
  <c r="BG115" i="26"/>
  <c r="BS108" i="26"/>
  <c r="CR100" i="26" s="1"/>
  <c r="BS102" i="26"/>
  <c r="BU107" i="26"/>
  <c r="CM104" i="26"/>
  <c r="CF70" i="26"/>
  <c r="BT70" i="26"/>
  <c r="BV103" i="26"/>
  <c r="CM39" i="26"/>
  <c r="CI6" i="26"/>
  <c r="CI19" i="26"/>
  <c r="CH16" i="26"/>
  <c r="CB12" i="26"/>
  <c r="CJ7" i="26"/>
  <c r="CC17" i="26"/>
  <c r="BU166" i="26"/>
  <c r="BS114" i="26"/>
  <c r="CI166" i="26"/>
  <c r="CE106" i="26"/>
  <c r="DD100" i="26" s="1"/>
  <c r="BS103" i="26"/>
  <c r="CI7" i="26"/>
  <c r="CB11" i="26"/>
  <c r="DA5" i="26" s="1"/>
  <c r="CC8" i="26"/>
  <c r="CD69" i="26"/>
  <c r="BY38" i="26"/>
  <c r="BW167" i="26"/>
  <c r="CV162" i="26" s="1"/>
  <c r="BW162" i="26"/>
  <c r="BW168" i="26"/>
  <c r="BX166" i="26"/>
  <c r="BW163" i="26"/>
  <c r="BW170" i="26"/>
  <c r="CB133" i="26"/>
  <c r="BU108" i="26"/>
  <c r="CT100" i="26" s="1"/>
  <c r="BZ172" i="26"/>
  <c r="BX167" i="26"/>
  <c r="CW162" i="26" s="1"/>
  <c r="CF144" i="26"/>
  <c r="BU111" i="26"/>
  <c r="CG110" i="26"/>
  <c r="DF100" i="26" s="1"/>
  <c r="CM110" i="26"/>
  <c r="BZ163" i="26"/>
  <c r="BX174" i="26"/>
  <c r="BX171" i="26"/>
  <c r="BW166" i="26"/>
  <c r="CK131" i="26"/>
  <c r="CC136" i="26"/>
  <c r="DB130" i="26" s="1"/>
  <c r="CB140" i="26"/>
  <c r="CF102" i="26"/>
  <c r="CL139" i="26"/>
  <c r="BU112" i="26"/>
  <c r="BU114" i="26"/>
  <c r="CG108" i="26"/>
  <c r="CM113" i="26"/>
  <c r="CB81" i="26"/>
  <c r="CB106" i="26"/>
  <c r="DA100" i="26" s="1"/>
  <c r="BY72" i="26"/>
  <c r="BS15" i="26"/>
  <c r="CI18" i="26"/>
  <c r="CH12" i="26"/>
  <c r="BJ20" i="26"/>
  <c r="CD7" i="26"/>
  <c r="CA110" i="26"/>
  <c r="AY20" i="26"/>
  <c r="CJ6" i="26"/>
  <c r="CJ168" i="26"/>
  <c r="BW176" i="26"/>
  <c r="CC172" i="26"/>
  <c r="CD169" i="26"/>
  <c r="CI176" i="26"/>
  <c r="CC140" i="26"/>
  <c r="CB137" i="26"/>
  <c r="CC132" i="26"/>
  <c r="CL138" i="26"/>
  <c r="CG109" i="26"/>
  <c r="CG102" i="26"/>
  <c r="CI137" i="26"/>
  <c r="AW115" i="26"/>
  <c r="CG114" i="26"/>
  <c r="CC102" i="26"/>
  <c r="BY73" i="26"/>
  <c r="CX68" i="26" s="1"/>
  <c r="CA108" i="26"/>
  <c r="BZ72" i="26"/>
  <c r="CD14" i="26"/>
  <c r="BT107" i="26"/>
  <c r="CL104" i="26"/>
  <c r="BZ105" i="26"/>
  <c r="CC168" i="26"/>
  <c r="DB162" i="26" s="1"/>
  <c r="BU172" i="26"/>
  <c r="CC134" i="26"/>
  <c r="CC133" i="26"/>
  <c r="CB142" i="26"/>
  <c r="CL134" i="26"/>
  <c r="CG112" i="26"/>
  <c r="CG103" i="26"/>
  <c r="BO115" i="26"/>
  <c r="CA113" i="26"/>
  <c r="CA109" i="26"/>
  <c r="CA111" i="26"/>
  <c r="CC76" i="26"/>
  <c r="BZ79" i="26"/>
  <c r="CC39" i="26"/>
  <c r="CK69" i="26"/>
  <c r="BY42" i="26"/>
  <c r="CD9" i="26"/>
  <c r="CD16" i="26"/>
  <c r="CF170" i="26"/>
  <c r="BX172" i="26"/>
  <c r="CC164" i="26"/>
  <c r="CC167" i="26"/>
  <c r="CG104" i="26"/>
  <c r="CM109" i="26"/>
  <c r="BC115" i="26"/>
  <c r="CA112" i="26"/>
  <c r="CA114" i="26"/>
  <c r="BT15" i="26"/>
  <c r="CA7" i="26"/>
  <c r="BS44" i="26"/>
  <c r="BY46" i="26"/>
  <c r="CD13" i="26"/>
  <c r="DC5" i="26" s="1"/>
  <c r="CM111" i="26"/>
  <c r="CM166" i="26"/>
  <c r="CH105" i="26"/>
  <c r="BZ169" i="26"/>
  <c r="BZ162" i="26"/>
  <c r="BZ170" i="26"/>
  <c r="BX176" i="26"/>
  <c r="CF114" i="26"/>
  <c r="BU110" i="26"/>
  <c r="CG101" i="26"/>
  <c r="CG111" i="26"/>
  <c r="CW39" i="26"/>
  <c r="CG166" i="26"/>
  <c r="CF40" i="26"/>
  <c r="BT167" i="26"/>
  <c r="BZ168" i="26"/>
  <c r="CM17" i="26"/>
  <c r="BU6" i="26"/>
  <c r="BE20" i="26"/>
  <c r="CJ12" i="26"/>
  <c r="CE9" i="26"/>
  <c r="CJ104" i="26"/>
  <c r="DI100" i="26" s="1"/>
  <c r="CE6" i="30"/>
  <c r="CE9" i="30"/>
  <c r="BE19" i="30"/>
  <c r="CP17" i="30"/>
  <c r="CP16" i="30"/>
  <c r="CJ11" i="30"/>
  <c r="BD19" i="30"/>
  <c r="CO9" i="30"/>
  <c r="DP4" i="30" s="1"/>
  <c r="CO15" i="30"/>
  <c r="CC12" i="30"/>
  <c r="CC18" i="30"/>
  <c r="BW7" i="30"/>
  <c r="CK15" i="30"/>
  <c r="CQ5" i="30"/>
  <c r="CH18" i="30"/>
  <c r="CE13" i="30"/>
  <c r="CE15" i="30"/>
  <c r="CP11" i="30"/>
  <c r="CP12" i="30"/>
  <c r="CO11" i="30"/>
  <c r="CO17" i="30"/>
  <c r="CC8" i="30"/>
  <c r="CC14" i="30"/>
  <c r="CK5" i="30"/>
  <c r="CQ15" i="30"/>
  <c r="CE4" i="30"/>
  <c r="CE16" i="30"/>
  <c r="CE18" i="30"/>
  <c r="DF6" i="30" s="1"/>
  <c r="CP14" i="30"/>
  <c r="CP15" i="30"/>
  <c r="CJ12" i="30"/>
  <c r="BY4" i="30"/>
  <c r="CO12" i="30"/>
  <c r="CC5" i="30"/>
  <c r="CC9" i="30"/>
  <c r="CA3" i="30"/>
  <c r="CE11" i="30"/>
  <c r="CE7" i="30"/>
  <c r="CE14" i="30"/>
  <c r="BP19" i="30"/>
  <c r="CP18" i="30"/>
  <c r="DQ6" i="30" s="1"/>
  <c r="BY10" i="30"/>
  <c r="CO7" i="30"/>
  <c r="CO13" i="30"/>
  <c r="BO19" i="30"/>
  <c r="CC6" i="30"/>
  <c r="CC10" i="30"/>
  <c r="CC16" i="30"/>
  <c r="CA7" i="30"/>
  <c r="CM11" i="30"/>
  <c r="CG16" i="30"/>
  <c r="CS8" i="30"/>
  <c r="CR5" i="30"/>
  <c r="BZ6" i="30"/>
  <c r="CK10" i="30"/>
  <c r="AY19" i="30"/>
  <c r="CN13" i="30"/>
  <c r="BW17" i="30"/>
  <c r="CI15" i="30"/>
  <c r="CE5" i="30"/>
  <c r="CE8" i="30"/>
  <c r="BY18" i="30"/>
  <c r="CO8" i="30"/>
  <c r="CC11" i="30"/>
  <c r="CQ4" i="30"/>
  <c r="CQ12" i="30"/>
  <c r="CQ17" i="30"/>
  <c r="CN9" i="30"/>
  <c r="DO4" i="30" s="1"/>
  <c r="BY6" i="30"/>
  <c r="BY15" i="30"/>
  <c r="CI6" i="30"/>
  <c r="CI10" i="30"/>
  <c r="CI16" i="30"/>
  <c r="BW12" i="30"/>
  <c r="BW18" i="30"/>
  <c r="CS10" i="30"/>
  <c r="CG6" i="30"/>
  <c r="CG15" i="30"/>
  <c r="CK11" i="30"/>
  <c r="CK7" i="30"/>
  <c r="DL4" i="30" s="1"/>
  <c r="CK13" i="30"/>
  <c r="CR13" i="30"/>
  <c r="BZ16" i="30"/>
  <c r="CQ6" i="30"/>
  <c r="CQ18" i="30"/>
  <c r="CQ16" i="30"/>
  <c r="CL7" i="30"/>
  <c r="BZ4" i="30"/>
  <c r="CN11" i="30"/>
  <c r="BY9" i="30"/>
  <c r="BY16" i="30"/>
  <c r="BY11" i="30"/>
  <c r="CI12" i="30"/>
  <c r="CI18" i="30"/>
  <c r="BW8" i="30"/>
  <c r="BW14" i="30"/>
  <c r="CS6" i="30"/>
  <c r="CK14" i="30"/>
  <c r="BN19" i="30"/>
  <c r="CQ8" i="30"/>
  <c r="CQ7" i="30"/>
  <c r="CR3" i="30"/>
  <c r="CL8" i="30"/>
  <c r="CN14" i="30"/>
  <c r="BY7" i="30"/>
  <c r="BY14" i="30"/>
  <c r="CI7" i="30"/>
  <c r="CI13" i="30"/>
  <c r="BI19" i="30"/>
  <c r="BW9" i="30"/>
  <c r="BW15" i="30"/>
  <c r="CS3" i="30"/>
  <c r="CG11" i="30"/>
  <c r="CK17" i="30"/>
  <c r="CQ13" i="30"/>
  <c r="CQ11" i="30"/>
  <c r="DR4" i="30" s="1"/>
  <c r="CL6" i="30"/>
  <c r="CN10" i="30"/>
  <c r="BY13" i="30"/>
  <c r="BY8" i="30"/>
  <c r="BY17" i="30"/>
  <c r="CI8" i="30"/>
  <c r="CI14" i="30"/>
  <c r="BW10" i="30"/>
  <c r="BW16" i="30"/>
  <c r="CS4" i="30"/>
  <c r="CG14" i="30"/>
  <c r="DH4" i="30" s="1"/>
  <c r="CK9" i="30"/>
  <c r="CK6" i="30"/>
  <c r="BK19" i="30"/>
  <c r="BZ11" i="30"/>
  <c r="CS18" i="30"/>
  <c r="CR10" i="30"/>
  <c r="CM15" i="30"/>
  <c r="CA9" i="30"/>
  <c r="CQ10" i="30"/>
  <c r="CQ9" i="30"/>
  <c r="CQ14" i="30"/>
  <c r="BY5" i="30"/>
  <c r="BY12" i="30"/>
  <c r="CI5" i="30"/>
  <c r="CI9" i="30"/>
  <c r="DJ4" i="30" s="1"/>
  <c r="BW11" i="30"/>
  <c r="CK18" i="30"/>
  <c r="CK12" i="30"/>
  <c r="CL10" i="30"/>
  <c r="DM5" i="30" s="1"/>
  <c r="CF11" i="30"/>
  <c r="BS19" i="30"/>
  <c r="CG10" i="30"/>
  <c r="BZ8" i="30"/>
  <c r="CW8" i="27"/>
  <c r="BZ13" i="27"/>
  <c r="CK18" i="27"/>
  <c r="BY7" i="27"/>
  <c r="CE6" i="27"/>
  <c r="BY14" i="27"/>
  <c r="BY5" i="27"/>
  <c r="BZ19" i="27"/>
  <c r="BY8" i="27"/>
  <c r="BY13" i="27"/>
  <c r="BF21" i="27"/>
  <c r="CF6" i="30"/>
  <c r="CM16" i="30"/>
  <c r="CA8" i="30"/>
  <c r="BZ13" i="30"/>
  <c r="CR16" i="30"/>
  <c r="CR11" i="30"/>
  <c r="DS4" i="30" s="1"/>
  <c r="CF8" i="30"/>
  <c r="BZ9" i="30"/>
  <c r="CS11" i="30"/>
  <c r="DT4" i="30" s="1"/>
  <c r="CS12" i="30"/>
  <c r="CM5" i="30"/>
  <c r="DN4" i="30" s="1"/>
  <c r="CM7" i="30"/>
  <c r="CM18" i="30"/>
  <c r="DN6" i="30" s="1"/>
  <c r="CG5" i="30"/>
  <c r="CG12" i="30"/>
  <c r="CG13" i="30"/>
  <c r="CA14" i="30"/>
  <c r="BA19" i="30"/>
  <c r="CA12" i="30"/>
  <c r="CR7" i="30"/>
  <c r="BZ12" i="30"/>
  <c r="CM13" i="30"/>
  <c r="CA4" i="30"/>
  <c r="CR9" i="30"/>
  <c r="CF3" i="30"/>
  <c r="CF9" i="30"/>
  <c r="DG4" i="30" s="1"/>
  <c r="BZ5" i="30"/>
  <c r="BZ10" i="30"/>
  <c r="CS7" i="30"/>
  <c r="CS13" i="30"/>
  <c r="CS14" i="30"/>
  <c r="CM10" i="30"/>
  <c r="CM17" i="30"/>
  <c r="CG8" i="30"/>
  <c r="CG17" i="30"/>
  <c r="CG18" i="30"/>
  <c r="CA11" i="30"/>
  <c r="CA13" i="30"/>
  <c r="BF19" i="30"/>
  <c r="CR6" i="30"/>
  <c r="AZ19" i="30"/>
  <c r="CR4" i="30"/>
  <c r="CR8" i="30"/>
  <c r="CF4" i="30"/>
  <c r="CF12" i="30"/>
  <c r="BZ7" i="30"/>
  <c r="CS16" i="30"/>
  <c r="CS17" i="30"/>
  <c r="CM4" i="30"/>
  <c r="CM12" i="30"/>
  <c r="BM19" i="30"/>
  <c r="BG19" i="30"/>
  <c r="CA5" i="30"/>
  <c r="CA17" i="30"/>
  <c r="CA16" i="30"/>
  <c r="BL19" i="30"/>
  <c r="CM14" i="30"/>
  <c r="CA18" i="30"/>
  <c r="CF15" i="30"/>
  <c r="CR12" i="30"/>
  <c r="CF10" i="30"/>
  <c r="CS9" i="30"/>
  <c r="CM9" i="30"/>
  <c r="CG9" i="30"/>
  <c r="CG4" i="30"/>
  <c r="CA6" i="30"/>
  <c r="CA10" i="30"/>
  <c r="CS5" i="29"/>
  <c r="CM10" i="29"/>
  <c r="DN7" i="29" s="1"/>
  <c r="CL5" i="29"/>
  <c r="BP21" i="29"/>
  <c r="CR20" i="29"/>
  <c r="DS8" i="29" s="1"/>
  <c r="CP17" i="29"/>
  <c r="CG10" i="29"/>
  <c r="CG13" i="29"/>
  <c r="BI21" i="29"/>
  <c r="CS10" i="29"/>
  <c r="CS12" i="29"/>
  <c r="DT6" i="29" s="1"/>
  <c r="CS18" i="29"/>
  <c r="CM11" i="29"/>
  <c r="CM13" i="29"/>
  <c r="CM19" i="29"/>
  <c r="CL7" i="29"/>
  <c r="CL8" i="29"/>
  <c r="CL17" i="29"/>
  <c r="CF17" i="29"/>
  <c r="CF12" i="29"/>
  <c r="CF20" i="29"/>
  <c r="BZ8" i="29"/>
  <c r="CA6" i="29"/>
  <c r="CA11" i="29"/>
  <c r="CG15" i="29"/>
  <c r="CS14" i="29"/>
  <c r="BM21" i="29"/>
  <c r="BY20" i="29"/>
  <c r="BR21" i="29"/>
  <c r="CR15" i="29"/>
  <c r="BY14" i="29"/>
  <c r="CG9" i="29"/>
  <c r="CG16" i="29"/>
  <c r="DH6" i="29" s="1"/>
  <c r="CS6" i="29"/>
  <c r="CS15" i="29"/>
  <c r="BS21" i="29"/>
  <c r="CM5" i="29"/>
  <c r="CM16" i="29"/>
  <c r="CL9" i="29"/>
  <c r="CL6" i="29"/>
  <c r="CL16" i="29"/>
  <c r="CF9" i="29"/>
  <c r="CF6" i="29"/>
  <c r="CF16" i="29"/>
  <c r="BZ19" i="29"/>
  <c r="CA10" i="29"/>
  <c r="CA14" i="29"/>
  <c r="CA20" i="29"/>
  <c r="CR16" i="29"/>
  <c r="CP16" i="29"/>
  <c r="CR14" i="29"/>
  <c r="CP14" i="29"/>
  <c r="CG7" i="29"/>
  <c r="CG17" i="29"/>
  <c r="CS8" i="29"/>
  <c r="CS16" i="29"/>
  <c r="CM8" i="29"/>
  <c r="CM6" i="29"/>
  <c r="CM17" i="29"/>
  <c r="CL12" i="29"/>
  <c r="CL15" i="29"/>
  <c r="CL19" i="29"/>
  <c r="CF7" i="29"/>
  <c r="CF10" i="29"/>
  <c r="CF19" i="29"/>
  <c r="BZ16" i="29"/>
  <c r="CA15" i="29"/>
  <c r="BA21" i="29"/>
  <c r="CR19" i="29"/>
  <c r="CS20" i="29"/>
  <c r="CL13" i="29"/>
  <c r="CP19" i="29"/>
  <c r="CR17" i="29"/>
  <c r="CP13" i="29"/>
  <c r="CG12" i="29"/>
  <c r="CS9" i="29"/>
  <c r="CS11" i="29"/>
  <c r="CM9" i="29"/>
  <c r="CM12" i="29"/>
  <c r="CL14" i="29"/>
  <c r="CL11" i="29"/>
  <c r="DM6" i="29" s="1"/>
  <c r="CF14" i="29"/>
  <c r="CF11" i="29"/>
  <c r="DG6" i="29" s="1"/>
  <c r="CD170" i="26"/>
  <c r="DC162" i="26" s="1"/>
  <c r="CD173" i="26"/>
  <c r="BW172" i="26"/>
  <c r="BT170" i="26"/>
  <c r="CS162" i="26" s="1"/>
  <c r="CL174" i="26"/>
  <c r="CJ169" i="26"/>
  <c r="CI169" i="26"/>
  <c r="CI168" i="26"/>
  <c r="CA164" i="26"/>
  <c r="BW169" i="26"/>
  <c r="BZ174" i="26"/>
  <c r="BZ171" i="26"/>
  <c r="BX168" i="26"/>
  <c r="CD172" i="26"/>
  <c r="BF177" i="26"/>
  <c r="CD175" i="26"/>
  <c r="BX170" i="26"/>
  <c r="BX169" i="26"/>
  <c r="BW175" i="26"/>
  <c r="BW174" i="26"/>
  <c r="CL171" i="26"/>
  <c r="CF174" i="26"/>
  <c r="CJ174" i="26"/>
  <c r="CJ170" i="26"/>
  <c r="CJ171" i="26"/>
  <c r="CI163" i="26"/>
  <c r="CI170" i="26"/>
  <c r="CC166" i="26"/>
  <c r="CC174" i="26"/>
  <c r="CA162" i="26"/>
  <c r="BU162" i="26"/>
  <c r="BZ173" i="26"/>
  <c r="CD166" i="26"/>
  <c r="CF161" i="26"/>
  <c r="CF167" i="26"/>
  <c r="CJ176" i="26"/>
  <c r="DI164" i="26" s="1"/>
  <c r="CJ172" i="26"/>
  <c r="CJ173" i="26"/>
  <c r="CI175" i="26"/>
  <c r="CI172" i="26"/>
  <c r="CC163" i="26"/>
  <c r="CC169" i="26"/>
  <c r="CC176" i="26"/>
  <c r="CA165" i="26"/>
  <c r="BU165" i="26"/>
  <c r="CE174" i="26"/>
  <c r="BZ165" i="26"/>
  <c r="CD167" i="26"/>
  <c r="CI165" i="26"/>
  <c r="DH162" i="26" s="1"/>
  <c r="CC175" i="26"/>
  <c r="BU161" i="26"/>
  <c r="CD165" i="26"/>
  <c r="CD168" i="26"/>
  <c r="CD174" i="26"/>
  <c r="BX173" i="26"/>
  <c r="BW173" i="26"/>
  <c r="AY177" i="26"/>
  <c r="CF163" i="26"/>
  <c r="CJ175" i="26"/>
  <c r="CI174" i="26"/>
  <c r="CC165" i="26"/>
  <c r="BE177" i="26"/>
  <c r="CA172" i="26"/>
  <c r="BZ166" i="26"/>
  <c r="CD176" i="26"/>
  <c r="BX165" i="26"/>
  <c r="CF162" i="26"/>
  <c r="CC173" i="26"/>
  <c r="CI164" i="26"/>
  <c r="CI173" i="26"/>
  <c r="CC171" i="26"/>
  <c r="CF13" i="27"/>
  <c r="BY15" i="27"/>
  <c r="CY7" i="27" s="1"/>
  <c r="CF11" i="27"/>
  <c r="CP15" i="27"/>
  <c r="BQ21" i="27"/>
  <c r="AZ21" i="27"/>
  <c r="CF20" i="27"/>
  <c r="BZ12" i="27"/>
  <c r="BY10" i="27"/>
  <c r="BY16" i="27"/>
  <c r="CK10" i="27"/>
  <c r="DK7" i="27" s="1"/>
  <c r="CK15" i="27"/>
  <c r="CJ16" i="27"/>
  <c r="CF12" i="27"/>
  <c r="CP16" i="27"/>
  <c r="CP10" i="27"/>
  <c r="CK19" i="27"/>
  <c r="BY11" i="27"/>
  <c r="BZ15" i="27"/>
  <c r="BL21" i="27"/>
  <c r="CK16" i="27"/>
  <c r="CF15" i="27"/>
  <c r="DF6" i="27" s="1"/>
  <c r="CP14" i="27"/>
  <c r="DP6" i="27" s="1"/>
  <c r="CP17" i="27"/>
  <c r="CP19" i="27"/>
  <c r="CP11" i="27"/>
  <c r="CE19" i="27"/>
  <c r="BZ16" i="27"/>
  <c r="CK11" i="27"/>
  <c r="CK17" i="27"/>
  <c r="CJ14" i="27"/>
  <c r="BZ14" i="27"/>
  <c r="DA8" i="27"/>
  <c r="CP12" i="27"/>
  <c r="BY19" i="27"/>
  <c r="CL20" i="27"/>
  <c r="DL8" i="27" s="1"/>
  <c r="BY12" i="27"/>
  <c r="CP18" i="27"/>
  <c r="BX19" i="27"/>
  <c r="CK7" i="27"/>
  <c r="CK12" i="27"/>
  <c r="CP20" i="27"/>
  <c r="DH8" i="27"/>
  <c r="BB177" i="26"/>
  <c r="CF173" i="26"/>
  <c r="BT175" i="26"/>
  <c r="BT113" i="26"/>
  <c r="CK51" i="26"/>
  <c r="CB107" i="26"/>
  <c r="BD145" i="26"/>
  <c r="CC143" i="26"/>
  <c r="CL137" i="26"/>
  <c r="CL46" i="26"/>
  <c r="CA15" i="26"/>
  <c r="BY19" i="26"/>
  <c r="BS17" i="26"/>
  <c r="BX8" i="26"/>
  <c r="BV107" i="26"/>
  <c r="CB172" i="26"/>
  <c r="CD138" i="26"/>
  <c r="DC130" i="26" s="1"/>
  <c r="CD82" i="26"/>
  <c r="CG9" i="26"/>
  <c r="BF20" i="26"/>
  <c r="BY5" i="26"/>
  <c r="CH78" i="26"/>
  <c r="BT81" i="26"/>
  <c r="CE73" i="26"/>
  <c r="CD74" i="26"/>
  <c r="CA8" i="26"/>
  <c r="BK20" i="26"/>
  <c r="CD8" i="26"/>
  <c r="CB80" i="26"/>
  <c r="CF81" i="26"/>
  <c r="BZ80" i="26"/>
  <c r="BZ144" i="26"/>
  <c r="BH145" i="26"/>
  <c r="BT141" i="26"/>
  <c r="CL15" i="26"/>
  <c r="CC79" i="26"/>
  <c r="CH18" i="26"/>
  <c r="BV16" i="26"/>
  <c r="CJ69" i="26"/>
  <c r="BX77" i="26"/>
  <c r="BV76" i="26"/>
  <c r="CU68" i="26" s="1"/>
  <c r="CH74" i="26"/>
  <c r="DG68" i="26" s="1"/>
  <c r="CL82" i="26"/>
  <c r="BT82" i="26"/>
  <c r="BS73" i="26"/>
  <c r="CK133" i="26"/>
  <c r="DJ130" i="26" s="1"/>
  <c r="CE137" i="26"/>
  <c r="CC82" i="26"/>
  <c r="CG137" i="26"/>
  <c r="CA131" i="26"/>
  <c r="CJ70" i="26"/>
  <c r="BW38" i="26"/>
  <c r="BU141" i="26"/>
  <c r="BI20" i="26"/>
  <c r="CJ8" i="26"/>
  <c r="BA53" i="26"/>
  <c r="CK52" i="26"/>
  <c r="DJ40" i="26" s="1"/>
  <c r="CB144" i="26"/>
  <c r="BV139" i="26"/>
  <c r="CC141" i="26"/>
  <c r="CH134" i="26"/>
  <c r="CI139" i="26"/>
  <c r="BT143" i="26"/>
  <c r="CL142" i="26"/>
  <c r="BW143" i="26"/>
  <c r="BT132" i="26"/>
  <c r="BY132" i="26"/>
  <c r="BE145" i="26"/>
  <c r="BV143" i="26"/>
  <c r="CL144" i="26"/>
  <c r="BK145" i="26"/>
  <c r="BU140" i="26"/>
  <c r="BZ141" i="26"/>
  <c r="BT137" i="26"/>
  <c r="CC137" i="26"/>
  <c r="BW141" i="26"/>
  <c r="CF133" i="26"/>
  <c r="CF140" i="26"/>
  <c r="BS134" i="26"/>
  <c r="CH133" i="26"/>
  <c r="CH142" i="26"/>
  <c r="CH141" i="26"/>
  <c r="CB138" i="26"/>
  <c r="CB139" i="26"/>
  <c r="BV134" i="26"/>
  <c r="BV140" i="26"/>
  <c r="CH131" i="26"/>
  <c r="CA132" i="26"/>
  <c r="CL131" i="26"/>
  <c r="BN145" i="26"/>
  <c r="CL135" i="26"/>
  <c r="CI135" i="26"/>
  <c r="CI136" i="26"/>
  <c r="BT133" i="26"/>
  <c r="AY145" i="26"/>
  <c r="CH139" i="26"/>
  <c r="BV138" i="26"/>
  <c r="CU130" i="26" s="1"/>
  <c r="CA134" i="26"/>
  <c r="CL143" i="26"/>
  <c r="CI142" i="26"/>
  <c r="CE134" i="26"/>
  <c r="CA137" i="26"/>
  <c r="CG139" i="26"/>
  <c r="CE129" i="26"/>
  <c r="CC131" i="26"/>
  <c r="BZ135" i="26"/>
  <c r="BZ134" i="26"/>
  <c r="BY136" i="26"/>
  <c r="CG130" i="26"/>
  <c r="AV145" i="26"/>
  <c r="CC142" i="26"/>
  <c r="BW140" i="26"/>
  <c r="CF130" i="26"/>
  <c r="CE130" i="26"/>
  <c r="BZ138" i="26"/>
  <c r="CY130" i="26" s="1"/>
  <c r="BB145" i="26"/>
  <c r="BY133" i="26"/>
  <c r="CG131" i="26"/>
  <c r="BT139" i="26"/>
  <c r="CC138" i="26"/>
  <c r="BW135" i="26"/>
  <c r="CV130" i="26" s="1"/>
  <c r="BW142" i="26"/>
  <c r="CF135" i="26"/>
  <c r="CF139" i="26"/>
  <c r="CH136" i="26"/>
  <c r="DG130" i="26" s="1"/>
  <c r="CH138" i="26"/>
  <c r="CH143" i="26"/>
  <c r="CB136" i="26"/>
  <c r="DA130" i="26" s="1"/>
  <c r="CB141" i="26"/>
  <c r="BV129" i="26"/>
  <c r="BV135" i="26"/>
  <c r="CL132" i="26"/>
  <c r="CA130" i="26"/>
  <c r="CA133" i="26"/>
  <c r="CL136" i="26"/>
  <c r="CL140" i="26"/>
  <c r="CL141" i="26"/>
  <c r="CI132" i="26"/>
  <c r="CI138" i="26"/>
  <c r="CI141" i="26"/>
  <c r="BS137" i="26"/>
  <c r="CK138" i="26"/>
  <c r="CM140" i="26"/>
  <c r="BI145" i="26"/>
  <c r="BY135" i="26"/>
  <c r="CX130" i="26" s="1"/>
  <c r="BJ145" i="26"/>
  <c r="AX145" i="26"/>
  <c r="BV130" i="26"/>
  <c r="BT135" i="26"/>
  <c r="BT144" i="26"/>
  <c r="BW137" i="26"/>
  <c r="CV131" i="26" s="1"/>
  <c r="BW138" i="26"/>
  <c r="CH144" i="26"/>
  <c r="CB143" i="26"/>
  <c r="CI143" i="26"/>
  <c r="BV131" i="26"/>
  <c r="CE133" i="26"/>
  <c r="BW136" i="26"/>
  <c r="BV132" i="26"/>
  <c r="BV137" i="26"/>
  <c r="CM130" i="26"/>
  <c r="CI140" i="26"/>
  <c r="CI133" i="26"/>
  <c r="DH130" i="26" s="1"/>
  <c r="BY138" i="26"/>
  <c r="BT131" i="26"/>
  <c r="BZ133" i="26"/>
  <c r="CH130" i="26"/>
  <c r="BT136" i="26"/>
  <c r="BT138" i="26"/>
  <c r="CS130" i="26" s="1"/>
  <c r="BT134" i="26"/>
  <c r="CC139" i="26"/>
  <c r="BW139" i="26"/>
  <c r="CF141" i="26"/>
  <c r="CF143" i="26"/>
  <c r="CH132" i="26"/>
  <c r="CH135" i="26"/>
  <c r="BV133" i="26"/>
  <c r="BV136" i="26"/>
  <c r="BU139" i="26"/>
  <c r="CM131" i="26"/>
  <c r="CA135" i="26"/>
  <c r="CL130" i="26"/>
  <c r="CI134" i="26"/>
  <c r="CE132" i="26"/>
  <c r="BH115" i="26"/>
  <c r="BT104" i="26"/>
  <c r="CH107" i="26"/>
  <c r="CF112" i="26"/>
  <c r="BT112" i="26"/>
  <c r="CH101" i="26"/>
  <c r="CH104" i="26"/>
  <c r="CL102" i="26"/>
  <c r="CB105" i="26"/>
  <c r="CB110" i="26"/>
  <c r="BV110" i="26"/>
  <c r="CJ111" i="26"/>
  <c r="CB114" i="26"/>
  <c r="CL113" i="26"/>
  <c r="BB115" i="26"/>
  <c r="BT105" i="26"/>
  <c r="CH102" i="26"/>
  <c r="CB102" i="26"/>
  <c r="BT106" i="26"/>
  <c r="CB108" i="26"/>
  <c r="CD111" i="26"/>
  <c r="CL101" i="26"/>
  <c r="BZ102" i="26"/>
  <c r="CH103" i="26"/>
  <c r="CB109" i="26"/>
  <c r="CB103" i="26"/>
  <c r="BV105" i="26"/>
  <c r="AX115" i="26"/>
  <c r="CC107" i="26"/>
  <c r="CH110" i="26"/>
  <c r="BZ103" i="26"/>
  <c r="BV109" i="26"/>
  <c r="CL106" i="26"/>
  <c r="BZ112" i="26"/>
  <c r="CF79" i="26"/>
  <c r="BT73" i="26"/>
  <c r="CH79" i="26"/>
  <c r="BZ76" i="26"/>
  <c r="CY68" i="26" s="1"/>
  <c r="BT72" i="26"/>
  <c r="BT78" i="26"/>
  <c r="BW79" i="26"/>
  <c r="CE70" i="26"/>
  <c r="CH82" i="26"/>
  <c r="CH81" i="26"/>
  <c r="CH80" i="26"/>
  <c r="CB77" i="26"/>
  <c r="CB74" i="26"/>
  <c r="DA68" i="26" s="1"/>
  <c r="BV79" i="26"/>
  <c r="BV77" i="26"/>
  <c r="BV82" i="26"/>
  <c r="BW68" i="26"/>
  <c r="BZ77" i="26"/>
  <c r="BZ70" i="26"/>
  <c r="BY71" i="26"/>
  <c r="CJ71" i="26"/>
  <c r="BT68" i="26"/>
  <c r="BT76" i="26"/>
  <c r="CS68" i="26" s="1"/>
  <c r="BT79" i="26"/>
  <c r="BW81" i="26"/>
  <c r="CE72" i="26"/>
  <c r="BS70" i="26"/>
  <c r="CH75" i="26"/>
  <c r="CB73" i="26"/>
  <c r="CB76" i="26"/>
  <c r="BV72" i="26"/>
  <c r="CL80" i="26"/>
  <c r="CL81" i="26"/>
  <c r="BZ82" i="26"/>
  <c r="CY70" i="26" s="1"/>
  <c r="BZ74" i="26"/>
  <c r="BY69" i="26"/>
  <c r="CF82" i="26"/>
  <c r="DE70" i="26" s="1"/>
  <c r="CE69" i="26"/>
  <c r="BZ69" i="26"/>
  <c r="BT71" i="26"/>
  <c r="BS71" i="26"/>
  <c r="CB78" i="26"/>
  <c r="BV74" i="26"/>
  <c r="BZ73" i="26"/>
  <c r="BB83" i="26"/>
  <c r="CI80" i="26"/>
  <c r="AV83" i="26"/>
  <c r="CE68" i="26"/>
  <c r="CB82" i="26"/>
  <c r="BZ71" i="26"/>
  <c r="CJ68" i="26"/>
  <c r="CF80" i="26"/>
  <c r="BT74" i="26"/>
  <c r="BT77" i="26"/>
  <c r="CE71" i="26"/>
  <c r="CH77" i="26"/>
  <c r="CB79" i="26"/>
  <c r="AX83" i="26"/>
  <c r="BZ75" i="26"/>
  <c r="CE79" i="26"/>
  <c r="BT75" i="26"/>
  <c r="BJ83" i="26"/>
  <c r="CB75" i="26"/>
  <c r="BD83" i="26"/>
  <c r="BV75" i="26"/>
  <c r="BZ68" i="26"/>
  <c r="BZ78" i="26"/>
  <c r="BW44" i="26"/>
  <c r="CL41" i="26"/>
  <c r="BS42" i="26"/>
  <c r="BS47" i="26"/>
  <c r="CG40" i="26"/>
  <c r="CE46" i="26"/>
  <c r="CE49" i="26"/>
  <c r="BY50" i="26"/>
  <c r="BY45" i="26"/>
  <c r="CE44" i="26"/>
  <c r="DD38" i="26" s="1"/>
  <c r="CK42" i="26"/>
  <c r="CK40" i="26"/>
  <c r="CK39" i="26"/>
  <c r="CL39" i="26"/>
  <c r="CL40" i="26"/>
  <c r="AU53" i="26"/>
  <c r="BS49" i="26"/>
  <c r="CE42" i="26"/>
  <c r="CE51" i="26"/>
  <c r="BY52" i="26"/>
  <c r="BY47" i="26"/>
  <c r="CE38" i="26"/>
  <c r="CK48" i="26"/>
  <c r="CK43" i="26"/>
  <c r="BY37" i="26"/>
  <c r="CK50" i="26"/>
  <c r="CK45" i="26"/>
  <c r="CL45" i="26"/>
  <c r="BS38" i="26"/>
  <c r="CE50" i="26"/>
  <c r="CE43" i="26"/>
  <c r="BY51" i="26"/>
  <c r="CK47" i="26"/>
  <c r="BT42" i="26"/>
  <c r="CF37" i="26"/>
  <c r="BS50" i="26"/>
  <c r="BS43" i="26"/>
  <c r="CA41" i="26"/>
  <c r="CE52" i="26"/>
  <c r="CE45" i="26"/>
  <c r="BY44" i="26"/>
  <c r="BY40" i="26"/>
  <c r="BY39" i="26"/>
  <c r="CK46" i="26"/>
  <c r="CK44" i="26"/>
  <c r="CK49" i="26"/>
  <c r="BZ38" i="26"/>
  <c r="BS48" i="26"/>
  <c r="BS40" i="26"/>
  <c r="BS39" i="26"/>
  <c r="CF48" i="26"/>
  <c r="BZ49" i="26"/>
  <c r="BS52" i="26"/>
  <c r="BS45" i="26"/>
  <c r="BU39" i="26"/>
  <c r="BG53" i="26"/>
  <c r="CE47" i="26"/>
  <c r="BY48" i="26"/>
  <c r="BY43" i="26"/>
  <c r="CX38" i="26" s="1"/>
  <c r="BM53" i="26"/>
  <c r="CL52" i="26"/>
  <c r="BS41" i="26"/>
  <c r="BY41" i="26"/>
  <c r="BS46" i="26"/>
  <c r="CR38" i="26" s="1"/>
  <c r="CR54" i="31"/>
  <c r="BZ55" i="31"/>
  <c r="CS53" i="31"/>
  <c r="BX54" i="31"/>
  <c r="CR44" i="31"/>
  <c r="CF49" i="31"/>
  <c r="CD56" i="31"/>
  <c r="CL54" i="31"/>
  <c r="BR57" i="31"/>
  <c r="CR50" i="31"/>
  <c r="CP46" i="31"/>
  <c r="BZ54" i="31"/>
  <c r="BZ49" i="31"/>
  <c r="CO54" i="31"/>
  <c r="BS57" i="31"/>
  <c r="CM47" i="31"/>
  <c r="CM54" i="31"/>
  <c r="CG54" i="31"/>
  <c r="CG52" i="31"/>
  <c r="CA51" i="31"/>
  <c r="CA48" i="31"/>
  <c r="CA45" i="31"/>
  <c r="CM51" i="31"/>
  <c r="CP47" i="31"/>
  <c r="CF54" i="31"/>
  <c r="CR42" i="31"/>
  <c r="BF57" i="31"/>
  <c r="CL50" i="31"/>
  <c r="CD53" i="31"/>
  <c r="CL52" i="31"/>
  <c r="CR55" i="31"/>
  <c r="CL55" i="31"/>
  <c r="BZ53" i="31"/>
  <c r="AZ57" i="31"/>
  <c r="BO57" i="31"/>
  <c r="CS48" i="31"/>
  <c r="DT42" i="31" s="1"/>
  <c r="CM53" i="31"/>
  <c r="CM52" i="31"/>
  <c r="CG51" i="31"/>
  <c r="CG56" i="31"/>
  <c r="CJ55" i="31"/>
  <c r="CJ49" i="31"/>
  <c r="CL48" i="31"/>
  <c r="CR56" i="31"/>
  <c r="DS44" i="31" s="1"/>
  <c r="BZ46" i="31"/>
  <c r="BZ50" i="31"/>
  <c r="BZ56" i="31"/>
  <c r="CS56" i="31"/>
  <c r="DT44" i="31" s="1"/>
  <c r="CS51" i="31"/>
  <c r="CM55" i="31"/>
  <c r="CG53" i="31"/>
  <c r="CR53" i="31"/>
  <c r="CM49" i="31"/>
  <c r="CA46" i="31"/>
  <c r="CD52" i="31"/>
  <c r="CF53" i="31"/>
  <c r="CF56" i="31"/>
  <c r="CR46" i="31"/>
  <c r="CR47" i="31"/>
  <c r="CJ50" i="31"/>
  <c r="CD51" i="31"/>
  <c r="BZ48" i="31"/>
  <c r="CS49" i="31"/>
  <c r="CM50" i="31"/>
  <c r="CG49" i="31"/>
  <c r="CL53" i="31"/>
  <c r="CC19" i="31"/>
  <c r="BX13" i="31"/>
  <c r="BQ21" i="31"/>
  <c r="BW16" i="31"/>
  <c r="CK7" i="31"/>
  <c r="CE7" i="31"/>
  <c r="CE9" i="31"/>
  <c r="CD19" i="31"/>
  <c r="CO12" i="31"/>
  <c r="BO21" i="31"/>
  <c r="CO7" i="31"/>
  <c r="CO14" i="31"/>
  <c r="CC17" i="31"/>
  <c r="CK11" i="31"/>
  <c r="CE19" i="31"/>
  <c r="CE17" i="31"/>
  <c r="CE16" i="31"/>
  <c r="BX12" i="31"/>
  <c r="BX10" i="31"/>
  <c r="CQ10" i="31"/>
  <c r="CJ15" i="31"/>
  <c r="CJ18" i="31"/>
  <c r="BY13" i="31"/>
  <c r="CZ6" i="31" s="1"/>
  <c r="BY20" i="31"/>
  <c r="BW20" i="31"/>
  <c r="CP13" i="31"/>
  <c r="CP15" i="31"/>
  <c r="CK5" i="31"/>
  <c r="CK6" i="31"/>
  <c r="CK8" i="31"/>
  <c r="CJ11" i="31"/>
  <c r="CQ11" i="31"/>
  <c r="CO11" i="31"/>
  <c r="CO18" i="31"/>
  <c r="BX9" i="31"/>
  <c r="CC20" i="31"/>
  <c r="DD8" i="31" s="1"/>
  <c r="CK13" i="31"/>
  <c r="CK19" i="31"/>
  <c r="CE11" i="31"/>
  <c r="CE13" i="31"/>
  <c r="BX16" i="31"/>
  <c r="BX8" i="31"/>
  <c r="CQ6" i="31"/>
  <c r="CQ9" i="31"/>
  <c r="CQ16" i="31"/>
  <c r="CJ14" i="31"/>
  <c r="CJ16" i="31"/>
  <c r="BY16" i="31"/>
  <c r="BW17" i="31"/>
  <c r="CP18" i="31"/>
  <c r="CO9" i="31"/>
  <c r="BX20" i="31"/>
  <c r="BX7" i="31"/>
  <c r="CP8" i="31"/>
  <c r="BX18" i="31"/>
  <c r="CJ9" i="31"/>
  <c r="BY15" i="31"/>
  <c r="CD12" i="31"/>
  <c r="CD17" i="31"/>
  <c r="CO19" i="31"/>
  <c r="CK14" i="31"/>
  <c r="BK21" i="31"/>
  <c r="CE20" i="31"/>
  <c r="CE14" i="31"/>
  <c r="CD14" i="31"/>
  <c r="BX14" i="31"/>
  <c r="CQ7" i="31"/>
  <c r="CQ18" i="31"/>
  <c r="CQ17" i="31"/>
  <c r="BJ21" i="31"/>
  <c r="CJ17" i="31"/>
  <c r="BY18" i="31"/>
  <c r="BW18" i="31"/>
  <c r="BX17" i="31"/>
  <c r="CP11" i="31"/>
  <c r="CP20" i="31"/>
  <c r="CO10" i="31"/>
  <c r="CJ19" i="31"/>
  <c r="CK12" i="31"/>
  <c r="CK20" i="31"/>
  <c r="BX11" i="31"/>
  <c r="CO15" i="31"/>
  <c r="CO20" i="31"/>
  <c r="CK9" i="31"/>
  <c r="CK15" i="31"/>
  <c r="CK18" i="31"/>
  <c r="CE8" i="31"/>
  <c r="CE15" i="31"/>
  <c r="BX6" i="31"/>
  <c r="CQ8" i="31"/>
  <c r="CQ12" i="31"/>
  <c r="CQ20" i="31"/>
  <c r="CJ12" i="31"/>
  <c r="CJ10" i="31"/>
  <c r="BY12" i="31"/>
  <c r="BW14" i="31"/>
  <c r="BW19" i="31"/>
  <c r="CP10" i="31"/>
  <c r="CP12" i="31"/>
  <c r="CA9" i="26"/>
  <c r="BX4" i="26"/>
  <c r="CC18" i="26"/>
  <c r="CM9" i="26"/>
  <c r="CM6" i="26"/>
  <c r="CE6" i="26"/>
  <c r="BS7" i="26"/>
  <c r="BV15" i="26"/>
  <c r="CJ14" i="26"/>
  <c r="CE10" i="26"/>
  <c r="BY9" i="26"/>
  <c r="BU9" i="26"/>
  <c r="CE8" i="26"/>
  <c r="CE7" i="26"/>
  <c r="AU20" i="26"/>
  <c r="BX7" i="26"/>
  <c r="BX10" i="26"/>
  <c r="CW5" i="26" s="1"/>
  <c r="CD11" i="26"/>
  <c r="CD10" i="26"/>
  <c r="CJ11" i="26"/>
  <c r="CC19" i="26"/>
  <c r="BU18" i="26"/>
  <c r="CM7" i="26"/>
  <c r="BS13" i="26"/>
  <c r="CR5" i="26" s="1"/>
  <c r="BA20" i="26"/>
  <c r="CK15" i="26"/>
  <c r="CM11" i="26"/>
  <c r="BS14" i="26"/>
  <c r="CK13" i="26"/>
  <c r="BS4" i="26"/>
  <c r="BS19" i="26"/>
  <c r="BY8" i="26"/>
  <c r="CM10" i="26"/>
  <c r="BU5" i="26"/>
  <c r="BU19" i="26"/>
  <c r="BY7" i="26"/>
  <c r="BY15" i="26"/>
  <c r="BS11" i="26"/>
  <c r="CM8" i="26"/>
  <c r="BX6" i="26"/>
  <c r="CI17" i="26"/>
  <c r="CH19" i="26"/>
  <c r="AX20" i="26"/>
  <c r="CD15" i="26"/>
  <c r="CD6" i="26"/>
  <c r="CD18" i="26"/>
  <c r="BW19" i="26"/>
  <c r="BU10" i="26"/>
  <c r="BU14" i="26"/>
  <c r="BU8" i="26"/>
  <c r="BU13" i="26"/>
  <c r="CT5" i="26" s="1"/>
  <c r="BS16" i="26"/>
  <c r="BU4" i="26"/>
  <c r="BS6" i="26"/>
  <c r="BS18" i="26"/>
  <c r="BS9" i="26"/>
  <c r="BY18" i="26"/>
  <c r="BS12" i="26"/>
  <c r="BU15" i="26"/>
  <c r="CE11" i="26"/>
  <c r="DD5" i="26" s="1"/>
  <c r="BG20" i="26"/>
  <c r="CE5" i="26"/>
  <c r="BX17" i="26"/>
  <c r="BW18" i="26"/>
  <c r="CJ17" i="26"/>
  <c r="CK12" i="26"/>
  <c r="BU12" i="26"/>
  <c r="BY6" i="26"/>
  <c r="BS5" i="26"/>
  <c r="BS10" i="26"/>
  <c r="BU7" i="26"/>
  <c r="CE17" i="26"/>
  <c r="BX5" i="26"/>
  <c r="CD17" i="26"/>
  <c r="CJ5" i="26"/>
  <c r="BV19" i="26"/>
  <c r="CB18" i="26"/>
  <c r="CM13" i="26"/>
  <c r="CA11" i="26"/>
  <c r="CZ5" i="26" s="1"/>
  <c r="CJ13" i="26"/>
  <c r="BX18" i="26"/>
  <c r="CD19" i="26"/>
  <c r="DC7" i="26" s="1"/>
  <c r="BU16" i="26"/>
  <c r="CG17" i="26"/>
  <c r="CG172" i="26"/>
  <c r="DF162" i="26" s="1"/>
  <c r="CE164" i="26"/>
  <c r="BZ176" i="26"/>
  <c r="BT172" i="26"/>
  <c r="AV177" i="26"/>
  <c r="CL170" i="26"/>
  <c r="CL169" i="26"/>
  <c r="CF172" i="26"/>
  <c r="CF175" i="26"/>
  <c r="CG176" i="26"/>
  <c r="CG135" i="26"/>
  <c r="CG142" i="26"/>
  <c r="BS136" i="26"/>
  <c r="BU137" i="26"/>
  <c r="BU134" i="26"/>
  <c r="BU136" i="26"/>
  <c r="BZ110" i="26"/>
  <c r="CL110" i="26"/>
  <c r="CF104" i="26"/>
  <c r="CF109" i="26"/>
  <c r="BZ104" i="26"/>
  <c r="BT109" i="26"/>
  <c r="CM132" i="26"/>
  <c r="CM138" i="26"/>
  <c r="CF100" i="26"/>
  <c r="CJ110" i="26"/>
  <c r="CJ73" i="26"/>
  <c r="BX75" i="26"/>
  <c r="BZ114" i="26"/>
  <c r="CJ72" i="26"/>
  <c r="DI68" i="26" s="1"/>
  <c r="BX71" i="26"/>
  <c r="BW74" i="26"/>
  <c r="BW76" i="26"/>
  <c r="BW42" i="26"/>
  <c r="CF41" i="26"/>
  <c r="CF51" i="26"/>
  <c r="CM15" i="26"/>
  <c r="CA13" i="26"/>
  <c r="BU17" i="26"/>
  <c r="BW41" i="26"/>
  <c r="CM12" i="26"/>
  <c r="CG7" i="26"/>
  <c r="CG19" i="26"/>
  <c r="CM14" i="26"/>
  <c r="BX13" i="26"/>
  <c r="CB13" i="26"/>
  <c r="DA6" i="26" s="1"/>
  <c r="BV18" i="26"/>
  <c r="CJ15" i="26"/>
  <c r="CA16" i="26"/>
  <c r="CL99" i="26"/>
  <c r="CL100" i="26"/>
  <c r="CL163" i="26"/>
  <c r="BT166" i="26"/>
  <c r="BT169" i="26"/>
  <c r="CL161" i="26"/>
  <c r="CL176" i="26"/>
  <c r="CL173" i="26"/>
  <c r="CE138" i="26"/>
  <c r="CE135" i="26"/>
  <c r="CG133" i="26"/>
  <c r="CG140" i="26"/>
  <c r="DF130" i="26" s="1"/>
  <c r="AU145" i="26"/>
  <c r="BU132" i="26"/>
  <c r="AW145" i="26"/>
  <c r="BU143" i="26"/>
  <c r="BX109" i="26"/>
  <c r="CF107" i="26"/>
  <c r="CF103" i="26"/>
  <c r="CM134" i="26"/>
  <c r="CM135" i="26"/>
  <c r="CM139" i="26"/>
  <c r="CA140" i="26"/>
  <c r="CA139" i="26"/>
  <c r="BZ113" i="26"/>
  <c r="BZ111" i="26"/>
  <c r="BX68" i="26"/>
  <c r="BX70" i="26"/>
  <c r="CF105" i="26"/>
  <c r="CJ82" i="26"/>
  <c r="BH83" i="26"/>
  <c r="BW77" i="26"/>
  <c r="BW80" i="26"/>
  <c r="BW71" i="26"/>
  <c r="CF43" i="26"/>
  <c r="BT47" i="26"/>
  <c r="CM19" i="26"/>
  <c r="CG16" i="26"/>
  <c r="CA17" i="26"/>
  <c r="AW20" i="26"/>
  <c r="BW39" i="26"/>
  <c r="CA10" i="26"/>
  <c r="CG11" i="26"/>
  <c r="BX19" i="26"/>
  <c r="BX12" i="26"/>
  <c r="CJ16" i="26"/>
  <c r="CK137" i="26"/>
  <c r="CL105" i="26"/>
  <c r="BC177" i="26"/>
  <c r="CJ114" i="26"/>
  <c r="BU130" i="26"/>
  <c r="CI74" i="26"/>
  <c r="CF50" i="26"/>
  <c r="CC78" i="26"/>
  <c r="BT39" i="26"/>
  <c r="CL49" i="26"/>
  <c r="BZ101" i="26"/>
  <c r="BZ100" i="26"/>
  <c r="BZ99" i="26"/>
  <c r="BZ175" i="26"/>
  <c r="BT165" i="26"/>
  <c r="BT171" i="26"/>
  <c r="CL162" i="26"/>
  <c r="CL164" i="26"/>
  <c r="CL175" i="26"/>
  <c r="CF176" i="26"/>
  <c r="CF169" i="26"/>
  <c r="BC145" i="26"/>
  <c r="CE136" i="26"/>
  <c r="DD130" i="26" s="1"/>
  <c r="CG138" i="26"/>
  <c r="CG141" i="26"/>
  <c r="BU133" i="26"/>
  <c r="BU142" i="26"/>
  <c r="CF101" i="26"/>
  <c r="CF110" i="26"/>
  <c r="BZ106" i="26"/>
  <c r="BT108" i="26"/>
  <c r="CS100" i="26" s="1"/>
  <c r="CM133" i="26"/>
  <c r="CM137" i="26"/>
  <c r="CM141" i="26"/>
  <c r="CM142" i="26"/>
  <c r="CA136" i="26"/>
  <c r="CZ130" i="26" s="1"/>
  <c r="BZ108" i="26"/>
  <c r="CY100" i="26" s="1"/>
  <c r="CL109" i="26"/>
  <c r="CD79" i="26"/>
  <c r="AZ83" i="26"/>
  <c r="CE81" i="26"/>
  <c r="CI77" i="26"/>
  <c r="BW78" i="26"/>
  <c r="BW70" i="26"/>
  <c r="BW82" i="26"/>
  <c r="BZ46" i="26"/>
  <c r="CY38" i="26" s="1"/>
  <c r="BT44" i="26"/>
  <c r="CF45" i="26"/>
  <c r="BO20" i="26"/>
  <c r="CG8" i="26"/>
  <c r="CA19" i="26"/>
  <c r="BW40" i="26"/>
  <c r="CG18" i="26"/>
  <c r="CA14" i="26"/>
  <c r="CG4" i="26"/>
  <c r="CA18" i="26"/>
  <c r="CG13" i="26"/>
  <c r="AZ20" i="26"/>
  <c r="BX14" i="26"/>
  <c r="CM18" i="26"/>
  <c r="CJ19" i="26"/>
  <c r="CJ18" i="26"/>
  <c r="CL111" i="26"/>
  <c r="BZ107" i="26"/>
  <c r="BT174" i="26"/>
  <c r="BT173" i="26"/>
  <c r="CF168" i="26"/>
  <c r="DE162" i="26" s="1"/>
  <c r="CL166" i="26"/>
  <c r="CL165" i="26"/>
  <c r="BN177" i="26"/>
  <c r="BH177" i="26"/>
  <c r="CF171" i="26"/>
  <c r="CL172" i="26"/>
  <c r="CG134" i="26"/>
  <c r="CG136" i="26"/>
  <c r="BU135" i="26"/>
  <c r="BU138" i="26"/>
  <c r="CT130" i="26" s="1"/>
  <c r="BN115" i="26"/>
  <c r="CF113" i="26"/>
  <c r="BZ109" i="26"/>
  <c r="BT111" i="26"/>
  <c r="CM129" i="26"/>
  <c r="CM136" i="26"/>
  <c r="BO145" i="26"/>
  <c r="CL114" i="26"/>
  <c r="BT110" i="26"/>
  <c r="CD78" i="26"/>
  <c r="CD81" i="26"/>
  <c r="CL108" i="26"/>
  <c r="BW69" i="26"/>
  <c r="AY83" i="26"/>
  <c r="BW72" i="26"/>
  <c r="BH53" i="26"/>
  <c r="CF44" i="26"/>
  <c r="DE38" i="26" s="1"/>
  <c r="CF47" i="26"/>
  <c r="CG14" i="26"/>
  <c r="BC20" i="26"/>
  <c r="CG52" i="26"/>
  <c r="AW53" i="26"/>
  <c r="CM16" i="26"/>
  <c r="CG12" i="26"/>
  <c r="CG15" i="26"/>
  <c r="DF5" i="26" s="1"/>
  <c r="BX15" i="26"/>
  <c r="BX11" i="26"/>
  <c r="BX16" i="26"/>
  <c r="CA12" i="26"/>
  <c r="BL20" i="26"/>
  <c r="CF108" i="26"/>
  <c r="AV115" i="26"/>
  <c r="CF42" i="26"/>
  <c r="BX69" i="26"/>
  <c r="CF165" i="26"/>
  <c r="BT168" i="26"/>
  <c r="BT176" i="26"/>
  <c r="CL168" i="26"/>
  <c r="CE140" i="26"/>
  <c r="BJ115" i="26"/>
  <c r="BU168" i="26"/>
  <c r="CG143" i="26"/>
  <c r="BU131" i="26"/>
  <c r="CD112" i="26"/>
  <c r="CL107" i="26"/>
  <c r="CF106" i="26"/>
  <c r="DE100" i="26" s="1"/>
  <c r="BT114" i="26"/>
  <c r="CM144" i="26"/>
  <c r="BX72" i="26"/>
  <c r="CD76" i="26"/>
  <c r="DC68" i="26" s="1"/>
  <c r="CF111" i="26"/>
  <c r="BX78" i="26"/>
  <c r="BW73" i="26"/>
  <c r="CV68" i="26" s="1"/>
  <c r="BW75" i="26"/>
  <c r="CF49" i="26"/>
  <c r="CF13" i="26"/>
  <c r="CG10" i="26"/>
  <c r="CG5" i="26"/>
  <c r="CB17" i="26"/>
  <c r="BZ39" i="26"/>
  <c r="BS173" i="26"/>
  <c r="CK144" i="26"/>
  <c r="DJ132" i="26" s="1"/>
  <c r="CG174" i="26"/>
  <c r="CA169" i="26"/>
  <c r="CK135" i="26"/>
  <c r="CK136" i="26"/>
  <c r="CK132" i="26"/>
  <c r="BS144" i="26"/>
  <c r="BL115" i="26"/>
  <c r="CJ105" i="26"/>
  <c r="CD109" i="26"/>
  <c r="CC104" i="26"/>
  <c r="CE80" i="26"/>
  <c r="CJ106" i="26"/>
  <c r="DJ102" i="26"/>
  <c r="CK77" i="26"/>
  <c r="CI69" i="26"/>
  <c r="CI79" i="26"/>
  <c r="CC74" i="26"/>
  <c r="DB68" i="26" s="1"/>
  <c r="CC75" i="26"/>
  <c r="CC72" i="26"/>
  <c r="CE76" i="26"/>
  <c r="CL48" i="26"/>
  <c r="CJ76" i="26"/>
  <c r="CL51" i="26"/>
  <c r="BZ47" i="26"/>
  <c r="BT45" i="26"/>
  <c r="CE13" i="26"/>
  <c r="BU51" i="26"/>
  <c r="CE12" i="26"/>
  <c r="CA48" i="26"/>
  <c r="CB49" i="26"/>
  <c r="CG41" i="26"/>
  <c r="CK14" i="26"/>
  <c r="BZ48" i="26"/>
  <c r="CF52" i="26"/>
  <c r="CH175" i="26"/>
  <c r="BY142" i="26"/>
  <c r="BU170" i="26"/>
  <c r="CT162" i="26" s="1"/>
  <c r="CK140" i="26"/>
  <c r="CA144" i="26"/>
  <c r="BW114" i="26"/>
  <c r="CJ112" i="26"/>
  <c r="CJ74" i="26"/>
  <c r="BS79" i="26"/>
  <c r="CD80" i="26"/>
  <c r="CI75" i="26"/>
  <c r="CI78" i="26"/>
  <c r="CI81" i="26"/>
  <c r="CC80" i="26"/>
  <c r="CC81" i="26"/>
  <c r="BZ52" i="26"/>
  <c r="BW46" i="26"/>
  <c r="AV53" i="26"/>
  <c r="BW52" i="26"/>
  <c r="BZ41" i="26"/>
  <c r="BZ51" i="26"/>
  <c r="BT49" i="26"/>
  <c r="DI39" i="26"/>
  <c r="CK11" i="26"/>
  <c r="CK10" i="26"/>
  <c r="CK19" i="26"/>
  <c r="DJ7" i="26" s="1"/>
  <c r="CK7" i="26"/>
  <c r="CE15" i="26"/>
  <c r="CA47" i="26"/>
  <c r="CE18" i="26"/>
  <c r="CB15" i="26"/>
  <c r="CL38" i="26"/>
  <c r="CL37" i="26"/>
  <c r="CL42" i="26"/>
  <c r="BT52" i="26"/>
  <c r="CK175" i="26"/>
  <c r="CH167" i="26"/>
  <c r="CE175" i="26"/>
  <c r="CX164" i="26"/>
  <c r="BS175" i="26"/>
  <c r="CE170" i="26"/>
  <c r="CD140" i="26"/>
  <c r="CG167" i="26"/>
  <c r="CA168" i="26"/>
  <c r="CZ162" i="26" s="1"/>
  <c r="CK139" i="26"/>
  <c r="CK142" i="26"/>
  <c r="BY137" i="26"/>
  <c r="BS139" i="26"/>
  <c r="AZ115" i="26"/>
  <c r="BW112" i="26"/>
  <c r="CJ107" i="26"/>
  <c r="CJ75" i="26"/>
  <c r="CI76" i="26"/>
  <c r="BK83" i="26"/>
  <c r="CI82" i="26"/>
  <c r="BE83" i="26"/>
  <c r="CC71" i="26"/>
  <c r="CE74" i="26"/>
  <c r="DD68" i="26" s="1"/>
  <c r="BZ50" i="26"/>
  <c r="BW48" i="26"/>
  <c r="BT46" i="26"/>
  <c r="CS38" i="26" s="1"/>
  <c r="BN53" i="26"/>
  <c r="CM50" i="26"/>
  <c r="BZ40" i="26"/>
  <c r="BT41" i="26"/>
  <c r="BT51" i="26"/>
  <c r="BT50" i="26"/>
  <c r="CK17" i="26"/>
  <c r="CA52" i="26"/>
  <c r="CK18" i="26"/>
  <c r="CE19" i="26"/>
  <c r="CA38" i="26"/>
  <c r="CA40" i="26"/>
  <c r="BZ13" i="26"/>
  <c r="CK16" i="26"/>
  <c r="BU38" i="26"/>
  <c r="CB16" i="26"/>
  <c r="CB19" i="26"/>
  <c r="BZ42" i="26"/>
  <c r="BU174" i="26"/>
  <c r="CK174" i="26"/>
  <c r="CE167" i="26"/>
  <c r="CE142" i="26"/>
  <c r="CG173" i="26"/>
  <c r="CA166" i="26"/>
  <c r="CA170" i="26"/>
  <c r="BU167" i="26"/>
  <c r="CK134" i="26"/>
  <c r="CD114" i="26"/>
  <c r="CC112" i="26"/>
  <c r="CD107" i="26"/>
  <c r="CI112" i="26"/>
  <c r="CJ108" i="26"/>
  <c r="CD110" i="26"/>
  <c r="CJ78" i="26"/>
  <c r="CC105" i="26"/>
  <c r="CI70" i="26"/>
  <c r="CI73" i="26"/>
  <c r="CI72" i="26"/>
  <c r="CC69" i="26"/>
  <c r="CC77" i="26"/>
  <c r="BW45" i="26"/>
  <c r="BB53" i="26"/>
  <c r="CG51" i="26"/>
  <c r="CL47" i="26"/>
  <c r="BZ43" i="26"/>
  <c r="BT40" i="26"/>
  <c r="CF11" i="26"/>
  <c r="DE5" i="26" s="1"/>
  <c r="BT48" i="26"/>
  <c r="BM20" i="26"/>
  <c r="CE16" i="26"/>
  <c r="CK9" i="26"/>
  <c r="CA43" i="26"/>
  <c r="BZ15" i="26"/>
  <c r="CE14" i="26"/>
  <c r="BD20" i="26"/>
  <c r="CI67" i="26"/>
  <c r="CI68" i="26"/>
  <c r="CL50" i="26"/>
  <c r="CJ109" i="26"/>
  <c r="CM174" i="26"/>
  <c r="BV168" i="26"/>
  <c r="BS172" i="26"/>
  <c r="BV170" i="26"/>
  <c r="CU162" i="26" s="1"/>
  <c r="CE176" i="26"/>
  <c r="AU177" i="26"/>
  <c r="CA167" i="26"/>
  <c r="BL145" i="26"/>
  <c r="CJ141" i="26"/>
  <c r="CC103" i="26"/>
  <c r="CJ81" i="26"/>
  <c r="CI71" i="26"/>
  <c r="DH68" i="26" s="1"/>
  <c r="CC73" i="26"/>
  <c r="CC70" i="26"/>
  <c r="BZ44" i="26"/>
  <c r="BW43" i="26"/>
  <c r="CV38" i="26" s="1"/>
  <c r="BD53" i="26"/>
  <c r="BZ45" i="26"/>
  <c r="BT43" i="26"/>
  <c r="CL17" i="26"/>
  <c r="CA50" i="26"/>
  <c r="BU50" i="26"/>
  <c r="BZ17" i="26"/>
  <c r="CB14" i="26"/>
  <c r="BT38" i="26"/>
  <c r="BT37" i="26"/>
  <c r="CF46" i="26"/>
  <c r="CJ51" i="31"/>
  <c r="CD55" i="31"/>
  <c r="CJ52" i="31"/>
  <c r="CJ56" i="31"/>
  <c r="BD57" i="31"/>
  <c r="BX53" i="31"/>
  <c r="AX57" i="31"/>
  <c r="DS8" i="31"/>
  <c r="CP50" i="31"/>
  <c r="BX47" i="31"/>
  <c r="BX49" i="31"/>
  <c r="CP49" i="31"/>
  <c r="BA57" i="31"/>
  <c r="CP54" i="31"/>
  <c r="CP48" i="31"/>
  <c r="CP53" i="31"/>
  <c r="CZ44" i="31"/>
  <c r="CA54" i="31"/>
  <c r="CP51" i="31"/>
  <c r="CA19" i="31"/>
  <c r="BX55" i="31"/>
  <c r="CP56" i="31"/>
  <c r="BX48" i="31"/>
  <c r="CA52" i="31"/>
  <c r="BA21" i="31"/>
  <c r="BX52" i="31"/>
  <c r="CP55" i="31"/>
  <c r="BX51" i="31"/>
  <c r="BP57" i="31"/>
  <c r="CA53" i="31"/>
  <c r="CP52" i="31"/>
  <c r="BX56" i="31"/>
  <c r="BX50" i="31"/>
  <c r="CJ54" i="31"/>
  <c r="CJ53" i="31"/>
  <c r="CA56" i="31"/>
  <c r="CR14" i="30"/>
  <c r="CR15" i="30"/>
  <c r="CL12" i="30"/>
  <c r="CF18" i="30"/>
  <c r="DF5" i="30"/>
  <c r="CR17" i="30"/>
  <c r="CL18" i="30"/>
  <c r="CF16" i="30"/>
  <c r="CF14" i="30"/>
  <c r="BZ14" i="30"/>
  <c r="BZ15" i="30"/>
  <c r="CN16" i="30"/>
  <c r="CL15" i="30"/>
  <c r="BR19" i="30"/>
  <c r="CL11" i="30"/>
  <c r="CL13" i="30"/>
  <c r="CL14" i="30"/>
  <c r="CF17" i="30"/>
  <c r="BZ17" i="30"/>
  <c r="BZ18" i="30"/>
  <c r="CN15" i="30"/>
  <c r="CL16" i="30"/>
  <c r="CL17" i="30"/>
  <c r="CF13" i="30"/>
  <c r="CN17" i="30"/>
  <c r="CN18" i="30"/>
  <c r="CR18" i="30"/>
  <c r="CP18" i="29"/>
  <c r="CD12" i="29"/>
  <c r="CT11" i="29"/>
  <c r="BT21" i="29"/>
  <c r="CT19" i="29"/>
  <c r="CT16" i="29"/>
  <c r="CT13" i="29"/>
  <c r="CT9" i="29"/>
  <c r="CT8" i="29"/>
  <c r="CT18" i="29"/>
  <c r="CT6" i="29"/>
  <c r="CT5" i="29"/>
  <c r="CT7" i="29"/>
  <c r="CT20" i="29"/>
  <c r="CT14" i="29"/>
  <c r="CT12" i="29"/>
  <c r="CT10" i="29"/>
  <c r="DU6" i="29" s="1"/>
  <c r="CT17" i="29"/>
  <c r="CT15" i="29"/>
  <c r="CD20" i="29"/>
  <c r="CQ13" i="29"/>
  <c r="DR6" i="29" s="1"/>
  <c r="CQ17" i="29"/>
  <c r="BY15" i="29"/>
  <c r="BY16" i="29"/>
  <c r="CJ17" i="29"/>
  <c r="BX14" i="29"/>
  <c r="BX16" i="29"/>
  <c r="CN11" i="29"/>
  <c r="DO6" i="29" s="1"/>
  <c r="CN18" i="29"/>
  <c r="CN15" i="29"/>
  <c r="CN12" i="29"/>
  <c r="CN10" i="29"/>
  <c r="CN9" i="29"/>
  <c r="CN20" i="29"/>
  <c r="CN17" i="29"/>
  <c r="CN6" i="29"/>
  <c r="CN5" i="29"/>
  <c r="BN21" i="29"/>
  <c r="CN7" i="29"/>
  <c r="CN16" i="29"/>
  <c r="CN13" i="29"/>
  <c r="CN19" i="29"/>
  <c r="CN14" i="29"/>
  <c r="CD13" i="29"/>
  <c r="CD11" i="29"/>
  <c r="CQ15" i="29"/>
  <c r="CQ20" i="29"/>
  <c r="BY19" i="29"/>
  <c r="CJ16" i="29"/>
  <c r="CJ20" i="29"/>
  <c r="BX13" i="29"/>
  <c r="BX19" i="29"/>
  <c r="CD18" i="29"/>
  <c r="CH11" i="29"/>
  <c r="CH20" i="29"/>
  <c r="CH17" i="29"/>
  <c r="CH14" i="29"/>
  <c r="CH10" i="29"/>
  <c r="CH9" i="29"/>
  <c r="CH8" i="29"/>
  <c r="BH21" i="29"/>
  <c r="CH19" i="29"/>
  <c r="CH6" i="29"/>
  <c r="CH5" i="29"/>
  <c r="CH18" i="29"/>
  <c r="CH12" i="29"/>
  <c r="DI6" i="29" s="1"/>
  <c r="CH16" i="29"/>
  <c r="CH15" i="29"/>
  <c r="CH13" i="29"/>
  <c r="CH7" i="29"/>
  <c r="CD16" i="29"/>
  <c r="CQ16" i="29"/>
  <c r="AY21" i="29"/>
  <c r="BX17" i="29"/>
  <c r="AX21" i="29"/>
  <c r="DH8" i="29"/>
  <c r="CB11" i="29"/>
  <c r="BB21" i="29"/>
  <c r="CB19" i="29"/>
  <c r="CB16" i="29"/>
  <c r="CB13" i="29"/>
  <c r="CB10" i="29"/>
  <c r="CB9" i="29"/>
  <c r="CB8" i="29"/>
  <c r="CB18" i="29"/>
  <c r="CB6" i="29"/>
  <c r="CB5" i="29"/>
  <c r="CB15" i="29"/>
  <c r="CB20" i="29"/>
  <c r="CB7" i="29"/>
  <c r="CB14" i="29"/>
  <c r="CB17" i="29"/>
  <c r="CB12" i="29"/>
  <c r="CD19" i="29"/>
  <c r="CQ18" i="29"/>
  <c r="CQ19" i="29"/>
  <c r="BX12" i="29"/>
  <c r="CY6" i="29" s="1"/>
  <c r="BX20" i="29"/>
  <c r="CD14" i="29"/>
  <c r="BD21" i="29"/>
  <c r="BQ21" i="29"/>
  <c r="BY18" i="29"/>
  <c r="BX15" i="29"/>
  <c r="BX11" i="29"/>
  <c r="CD15" i="29"/>
  <c r="BY13" i="29"/>
  <c r="CJ15" i="29"/>
  <c r="CJ14" i="29"/>
  <c r="BX12" i="27"/>
  <c r="BY20" i="27"/>
  <c r="CY8" i="27" s="1"/>
  <c r="CE8" i="27"/>
  <c r="CE14" i="27"/>
  <c r="CE20" i="27"/>
  <c r="BX13" i="27"/>
  <c r="AY21" i="27"/>
  <c r="BA21" i="27"/>
  <c r="BZ20" i="27"/>
  <c r="CK20" i="27"/>
  <c r="CD19" i="27"/>
  <c r="CD15" i="27"/>
  <c r="CJ11" i="27"/>
  <c r="CF18" i="27"/>
  <c r="CJ19" i="27"/>
  <c r="CE9" i="27"/>
  <c r="CE15" i="27"/>
  <c r="BX15" i="27"/>
  <c r="CX7" i="27" s="1"/>
  <c r="CD16" i="27"/>
  <c r="BE21" i="27"/>
  <c r="CJ15" i="27"/>
  <c r="CJ12" i="27"/>
  <c r="CL16" i="27"/>
  <c r="CD14" i="27"/>
  <c r="DD7" i="27" s="1"/>
  <c r="CD17" i="27"/>
  <c r="CL15" i="27"/>
  <c r="CF16" i="27"/>
  <c r="CD11" i="27"/>
  <c r="BY17" i="27"/>
  <c r="CE11" i="27"/>
  <c r="CE17" i="27"/>
  <c r="BX14" i="27"/>
  <c r="BZ17" i="27"/>
  <c r="CD18" i="27"/>
  <c r="CJ17" i="27"/>
  <c r="CJ20" i="27"/>
  <c r="CL19" i="27"/>
  <c r="CF19" i="27"/>
  <c r="CL14" i="27"/>
  <c r="BY18" i="27"/>
  <c r="CE10" i="27"/>
  <c r="CE12" i="27"/>
  <c r="DE6" i="27" s="1"/>
  <c r="CE18" i="27"/>
  <c r="BX17" i="27"/>
  <c r="BX16" i="27"/>
  <c r="CD10" i="27"/>
  <c r="BZ18" i="27"/>
  <c r="CJ18" i="27"/>
  <c r="BK21" i="27"/>
  <c r="CL18" i="27"/>
  <c r="CJ10" i="27"/>
  <c r="BG21" i="27"/>
  <c r="BX11" i="27"/>
  <c r="CE13" i="27"/>
  <c r="BX18" i="27"/>
  <c r="BX20" i="27"/>
  <c r="CD13" i="27"/>
  <c r="CD20" i="27"/>
  <c r="BM21" i="27"/>
  <c r="CF17" i="27"/>
  <c r="BV174" i="26"/>
  <c r="CK173" i="26"/>
  <c r="CE169" i="26"/>
  <c r="CE165" i="26"/>
  <c r="CH163" i="26"/>
  <c r="CH170" i="26"/>
  <c r="BV175" i="26"/>
  <c r="CB174" i="26"/>
  <c r="CE171" i="26"/>
  <c r="CM175" i="26"/>
  <c r="CM176" i="26"/>
  <c r="CG170" i="26"/>
  <c r="CA174" i="26"/>
  <c r="BU171" i="26"/>
  <c r="BU175" i="26"/>
  <c r="BU176" i="26"/>
  <c r="CE144" i="26"/>
  <c r="CK143" i="26"/>
  <c r="BM145" i="26"/>
  <c r="CD139" i="26"/>
  <c r="CD141" i="26"/>
  <c r="BY141" i="26"/>
  <c r="BY144" i="26"/>
  <c r="CJ143" i="26"/>
  <c r="CG144" i="26"/>
  <c r="BS143" i="26"/>
  <c r="BS140" i="26"/>
  <c r="DA132" i="26"/>
  <c r="CD106" i="26"/>
  <c r="CD113" i="26"/>
  <c r="BX108" i="26"/>
  <c r="BX101" i="26"/>
  <c r="BX102" i="26"/>
  <c r="BW104" i="26"/>
  <c r="CH109" i="26"/>
  <c r="CH112" i="26"/>
  <c r="CC106" i="26"/>
  <c r="DB100" i="26" s="1"/>
  <c r="CC114" i="26"/>
  <c r="CC113" i="26"/>
  <c r="CJ77" i="26"/>
  <c r="CD75" i="26"/>
  <c r="BF83" i="26"/>
  <c r="CZ101" i="26"/>
  <c r="CI107" i="26"/>
  <c r="CI108" i="26"/>
  <c r="CE75" i="26"/>
  <c r="BS74" i="26"/>
  <c r="BS81" i="26"/>
  <c r="AY53" i="26"/>
  <c r="BD115" i="26"/>
  <c r="BW49" i="26"/>
  <c r="BW47" i="26"/>
  <c r="BY11" i="26"/>
  <c r="CK74" i="26"/>
  <c r="BM83" i="26"/>
  <c r="CK79" i="26"/>
  <c r="CM44" i="26"/>
  <c r="BY75" i="26"/>
  <c r="BU44" i="26"/>
  <c r="CC45" i="26"/>
  <c r="CC46" i="26"/>
  <c r="CM43" i="26"/>
  <c r="CM51" i="26"/>
  <c r="CG42" i="26"/>
  <c r="CG46" i="26"/>
  <c r="CA45" i="26"/>
  <c r="CA51" i="26"/>
  <c r="BC53" i="26"/>
  <c r="BU47" i="26"/>
  <c r="CL12" i="26"/>
  <c r="CL19" i="26"/>
  <c r="CF15" i="26"/>
  <c r="BZ18" i="26"/>
  <c r="BB20" i="26"/>
  <c r="BT17" i="26"/>
  <c r="BZ10" i="26"/>
  <c r="BY12" i="26"/>
  <c r="CL16" i="26"/>
  <c r="AX177" i="26"/>
  <c r="BG177" i="26"/>
  <c r="CK172" i="26"/>
  <c r="BM177" i="26"/>
  <c r="CE173" i="26"/>
  <c r="CE168" i="26"/>
  <c r="DD162" i="26" s="1"/>
  <c r="BS174" i="26"/>
  <c r="CH176" i="26"/>
  <c r="CH162" i="26"/>
  <c r="BV167" i="26"/>
  <c r="BV166" i="26"/>
  <c r="CB165" i="26"/>
  <c r="CE172" i="26"/>
  <c r="BO177" i="26"/>
  <c r="CA171" i="26"/>
  <c r="CA176" i="26"/>
  <c r="BU173" i="26"/>
  <c r="AW177" i="26"/>
  <c r="CE143" i="26"/>
  <c r="BG145" i="26"/>
  <c r="CD135" i="26"/>
  <c r="CD143" i="26"/>
  <c r="BY143" i="26"/>
  <c r="BY139" i="26"/>
  <c r="BA145" i="26"/>
  <c r="CJ137" i="26"/>
  <c r="CJ139" i="26"/>
  <c r="BS141" i="26"/>
  <c r="CA142" i="26"/>
  <c r="CA141" i="26"/>
  <c r="BW105" i="26"/>
  <c r="CV100" i="26" s="1"/>
  <c r="CJ113" i="26"/>
  <c r="BF115" i="26"/>
  <c r="CD108" i="26"/>
  <c r="DC100" i="26" s="1"/>
  <c r="BX103" i="26"/>
  <c r="BX107" i="26"/>
  <c r="CJ80" i="26"/>
  <c r="BX76" i="26"/>
  <c r="BW106" i="26"/>
  <c r="DF102" i="26"/>
  <c r="CH113" i="26"/>
  <c r="CH114" i="26"/>
  <c r="BX80" i="26"/>
  <c r="BE115" i="26"/>
  <c r="CJ79" i="26"/>
  <c r="CD77" i="26"/>
  <c r="BX73" i="26"/>
  <c r="BX82" i="26"/>
  <c r="BX112" i="26"/>
  <c r="CX101" i="26"/>
  <c r="CD104" i="26"/>
  <c r="CI109" i="26"/>
  <c r="CI100" i="26"/>
  <c r="CI114" i="26"/>
  <c r="CE82" i="26"/>
  <c r="CE77" i="26"/>
  <c r="BS80" i="26"/>
  <c r="AU83" i="26"/>
  <c r="CB113" i="26"/>
  <c r="CK80" i="26"/>
  <c r="CK71" i="26"/>
  <c r="DJ68" i="26" s="1"/>
  <c r="CK82" i="26"/>
  <c r="CC41" i="26"/>
  <c r="BT10" i="26"/>
  <c r="BY74" i="26"/>
  <c r="BY77" i="26"/>
  <c r="CC47" i="26"/>
  <c r="CC48" i="26"/>
  <c r="CM45" i="26"/>
  <c r="CM41" i="26"/>
  <c r="CG47" i="26"/>
  <c r="CA42" i="26"/>
  <c r="CA44" i="26"/>
  <c r="CZ38" i="26" s="1"/>
  <c r="BU41" i="26"/>
  <c r="CL10" i="26"/>
  <c r="CL18" i="26"/>
  <c r="BN20" i="26"/>
  <c r="CF17" i="26"/>
  <c r="BZ11" i="26"/>
  <c r="BT12" i="26"/>
  <c r="BT19" i="26"/>
  <c r="BY16" i="26"/>
  <c r="BZ16" i="26"/>
  <c r="BV169" i="26"/>
  <c r="CH164" i="26"/>
  <c r="CH166" i="26"/>
  <c r="CH172" i="26"/>
  <c r="BV176" i="26"/>
  <c r="CB168" i="26"/>
  <c r="DA162" i="26" s="1"/>
  <c r="CB169" i="26"/>
  <c r="CM173" i="26"/>
  <c r="CM168" i="26"/>
  <c r="AZ145" i="26"/>
  <c r="BX142" i="26"/>
  <c r="BX140" i="26"/>
  <c r="BX135" i="26"/>
  <c r="BX144" i="26"/>
  <c r="BX139" i="26"/>
  <c r="BX137" i="26"/>
  <c r="BX136" i="26"/>
  <c r="BX132" i="26"/>
  <c r="BX143" i="26"/>
  <c r="BX138" i="26"/>
  <c r="BX133" i="26"/>
  <c r="BX134" i="26"/>
  <c r="BX129" i="26"/>
  <c r="BX141" i="26"/>
  <c r="BX131" i="26"/>
  <c r="BX130" i="26"/>
  <c r="CM167" i="26"/>
  <c r="CD137" i="26"/>
  <c r="CJ144" i="26"/>
  <c r="BX114" i="26"/>
  <c r="BX113" i="26"/>
  <c r="BW103" i="26"/>
  <c r="BW108" i="26"/>
  <c r="CH111" i="26"/>
  <c r="BW109" i="26"/>
  <c r="BX111" i="26"/>
  <c r="CI113" i="26"/>
  <c r="CI102" i="26"/>
  <c r="CI101" i="26"/>
  <c r="CE78" i="26"/>
  <c r="CK81" i="26"/>
  <c r="BY80" i="26"/>
  <c r="BY79" i="26"/>
  <c r="CC40" i="26"/>
  <c r="CC50" i="26"/>
  <c r="CM46" i="26"/>
  <c r="CM48" i="26"/>
  <c r="CG48" i="26"/>
  <c r="DF38" i="26" s="1"/>
  <c r="BU43" i="26"/>
  <c r="BU48" i="26"/>
  <c r="CF19" i="26"/>
  <c r="BT18" i="26"/>
  <c r="AV20" i="26"/>
  <c r="CB50" i="26"/>
  <c r="BY10" i="26"/>
  <c r="CX5" i="26" s="1"/>
  <c r="CH169" i="26"/>
  <c r="CB164" i="26"/>
  <c r="CB173" i="26"/>
  <c r="CB171" i="26"/>
  <c r="CM171" i="26"/>
  <c r="CM170" i="26"/>
  <c r="CE141" i="26"/>
  <c r="CJ142" i="26"/>
  <c r="BX105" i="26"/>
  <c r="BX104" i="26"/>
  <c r="BW102" i="26"/>
  <c r="AY115" i="26"/>
  <c r="CI110" i="26"/>
  <c r="CI103" i="26"/>
  <c r="DH100" i="26" s="1"/>
  <c r="CI104" i="26"/>
  <c r="BG83" i="26"/>
  <c r="BS76" i="26"/>
  <c r="CR68" i="26" s="1"/>
  <c r="BS75" i="26"/>
  <c r="CB111" i="26"/>
  <c r="BV111" i="26"/>
  <c r="BV112" i="26"/>
  <c r="BW51" i="26"/>
  <c r="CK72" i="26"/>
  <c r="CK73" i="26"/>
  <c r="BY76" i="26"/>
  <c r="BY81" i="26"/>
  <c r="DC40" i="26"/>
  <c r="BT16" i="26"/>
  <c r="CC43" i="26"/>
  <c r="CC38" i="26"/>
  <c r="CC52" i="26"/>
  <c r="CM42" i="26"/>
  <c r="DL38" i="26" s="1"/>
  <c r="CG43" i="26"/>
  <c r="CG50" i="26"/>
  <c r="BU45" i="26"/>
  <c r="CL13" i="26"/>
  <c r="CF16" i="26"/>
  <c r="BH20" i="26"/>
  <c r="BT11" i="26"/>
  <c r="CB52" i="26"/>
  <c r="DA40" i="26" s="1"/>
  <c r="BY14" i="26"/>
  <c r="CF18" i="26"/>
  <c r="CG171" i="26"/>
  <c r="CG169" i="26"/>
  <c r="BV171" i="26"/>
  <c r="CH165" i="26"/>
  <c r="CH171" i="26"/>
  <c r="CH174" i="26"/>
  <c r="BV164" i="26"/>
  <c r="CB166" i="26"/>
  <c r="BD177" i="26"/>
  <c r="CB170" i="26"/>
  <c r="CM172" i="26"/>
  <c r="BI177" i="26"/>
  <c r="CE139" i="26"/>
  <c r="CD144" i="26"/>
  <c r="DC132" i="26" s="1"/>
  <c r="CD142" i="26"/>
  <c r="BY140" i="26"/>
  <c r="CJ138" i="26"/>
  <c r="CJ140" i="26"/>
  <c r="CA143" i="26"/>
  <c r="CC110" i="26"/>
  <c r="BX106" i="26"/>
  <c r="BW107" i="26"/>
  <c r="BW110" i="26"/>
  <c r="CH108" i="26"/>
  <c r="BX74" i="26"/>
  <c r="CC109" i="26"/>
  <c r="CC111" i="26"/>
  <c r="BL83" i="26"/>
  <c r="BX79" i="26"/>
  <c r="CI105" i="26"/>
  <c r="CI106" i="26"/>
  <c r="BW111" i="26"/>
  <c r="BS82" i="26"/>
  <c r="BS77" i="26"/>
  <c r="BW50" i="26"/>
  <c r="CB112" i="26"/>
  <c r="BV114" i="26"/>
  <c r="CU102" i="26" s="1"/>
  <c r="DI40" i="26"/>
  <c r="CK76" i="26"/>
  <c r="CK75" i="26"/>
  <c r="CF12" i="26"/>
  <c r="BY82" i="26"/>
  <c r="BA83" i="26"/>
  <c r="BU49" i="26"/>
  <c r="CF14" i="26"/>
  <c r="CM38" i="26"/>
  <c r="CC49" i="26"/>
  <c r="CC42" i="26"/>
  <c r="BE53" i="26"/>
  <c r="CM47" i="26"/>
  <c r="CM52" i="26"/>
  <c r="CG44" i="26"/>
  <c r="BU46" i="26"/>
  <c r="CT38" i="26" s="1"/>
  <c r="BU52" i="26"/>
  <c r="BT14" i="26"/>
  <c r="BT13" i="26"/>
  <c r="CS5" i="26" s="1"/>
  <c r="CB51" i="26"/>
  <c r="CG39" i="26"/>
  <c r="CG38" i="26"/>
  <c r="CL14" i="26"/>
  <c r="CH168" i="26"/>
  <c r="DG162" i="26" s="1"/>
  <c r="CH173" i="26"/>
  <c r="BJ177" i="26"/>
  <c r="BV165" i="26"/>
  <c r="BV172" i="26"/>
  <c r="BV173" i="26"/>
  <c r="CB167" i="26"/>
  <c r="CB175" i="26"/>
  <c r="CB176" i="26"/>
  <c r="CM169" i="26"/>
  <c r="CG175" i="26"/>
  <c r="CG168" i="26"/>
  <c r="CA175" i="26"/>
  <c r="CA173" i="26"/>
  <c r="BU169" i="26"/>
  <c r="CK141" i="26"/>
  <c r="BF145" i="26"/>
  <c r="CD136" i="26"/>
  <c r="DB132" i="26"/>
  <c r="CD105" i="26"/>
  <c r="BX110" i="26"/>
  <c r="BW113" i="26"/>
  <c r="CC108" i="26"/>
  <c r="BX81" i="26"/>
  <c r="BK115" i="26"/>
  <c r="CI111" i="26"/>
  <c r="BS78" i="26"/>
  <c r="BV113" i="26"/>
  <c r="BK53" i="26"/>
  <c r="CI52" i="26"/>
  <c r="CI50" i="26"/>
  <c r="CI48" i="26"/>
  <c r="CI46" i="26"/>
  <c r="CI44" i="26"/>
  <c r="CI42" i="26"/>
  <c r="CI38" i="26"/>
  <c r="CI37" i="26"/>
  <c r="CI43" i="26"/>
  <c r="CI40" i="26"/>
  <c r="CI51" i="26"/>
  <c r="CI49" i="26"/>
  <c r="CI47" i="26"/>
  <c r="CI45" i="26"/>
  <c r="CI41" i="26"/>
  <c r="DH38" i="26" s="1"/>
  <c r="CI39" i="26"/>
  <c r="CK78" i="26"/>
  <c r="CG49" i="26"/>
  <c r="BY17" i="26"/>
  <c r="BY78" i="26"/>
  <c r="CC51" i="26"/>
  <c r="CC44" i="26"/>
  <c r="DB38" i="26" s="1"/>
  <c r="CM40" i="26"/>
  <c r="CM49" i="26"/>
  <c r="BO53" i="26"/>
  <c r="CG45" i="26"/>
  <c r="BI53" i="26"/>
  <c r="CA49" i="26"/>
  <c r="BU42" i="26"/>
  <c r="BZ14" i="26"/>
  <c r="BZ19" i="26"/>
  <c r="CA39" i="26"/>
  <c r="CA46" i="26"/>
  <c r="CW40" i="26"/>
  <c r="DQ5" i="30" l="1"/>
  <c r="DP6" i="30"/>
  <c r="DP5" i="30"/>
  <c r="DL8" i="29"/>
  <c r="DF8" i="29"/>
  <c r="CW164" i="26"/>
  <c r="DJ164" i="26"/>
  <c r="CS164" i="26"/>
  <c r="DE132" i="26"/>
  <c r="DR44" i="31"/>
  <c r="CZ8" i="31"/>
  <c r="DU6" i="30"/>
  <c r="DI6" i="30"/>
  <c r="DK6" i="30"/>
  <c r="DH6" i="30"/>
  <c r="DM6" i="30"/>
  <c r="DK8" i="29"/>
  <c r="DU8" i="29"/>
  <c r="CW163" i="26"/>
  <c r="DF7" i="27"/>
  <c r="DI131" i="26"/>
  <c r="DA69" i="26"/>
  <c r="DA39" i="26"/>
  <c r="CZ43" i="31"/>
  <c r="DD44" i="31"/>
  <c r="DR8" i="31"/>
  <c r="DI132" i="26"/>
  <c r="CZ102" i="26"/>
  <c r="CT70" i="26"/>
  <c r="DG7" i="26"/>
  <c r="CV6" i="26"/>
  <c r="CV7" i="26" s="1"/>
  <c r="CU40" i="26"/>
  <c r="CX163" i="26"/>
  <c r="CZ70" i="26"/>
  <c r="DG40" i="26"/>
  <c r="CY6" i="30"/>
  <c r="DG8" i="29"/>
  <c r="DP8" i="29"/>
  <c r="DO8" i="29"/>
  <c r="DN8" i="29"/>
  <c r="DJ8" i="29"/>
  <c r="DQ8" i="29"/>
  <c r="DI163" i="26"/>
  <c r="CR164" i="26"/>
  <c r="CV132" i="26"/>
  <c r="CS102" i="26"/>
  <c r="DA101" i="26"/>
  <c r="CZ69" i="26"/>
  <c r="DF70" i="26"/>
  <c r="CS70" i="26"/>
  <c r="CX39" i="26"/>
  <c r="CT7" i="26"/>
  <c r="DI7" i="26"/>
  <c r="DG132" i="26"/>
  <c r="DG6" i="26"/>
  <c r="DA70" i="26"/>
  <c r="DE40" i="26"/>
  <c r="CX69" i="26"/>
  <c r="CY132" i="26"/>
  <c r="DH164" i="26"/>
  <c r="CT102" i="26"/>
  <c r="CR102" i="26"/>
  <c r="DH7" i="26"/>
  <c r="CS132" i="26"/>
  <c r="CU7" i="26"/>
  <c r="DG39" i="26"/>
  <c r="CU132" i="26"/>
  <c r="DG102" i="26"/>
  <c r="DD102" i="26"/>
  <c r="CZ6" i="26"/>
  <c r="CV101" i="26"/>
  <c r="CV102" i="26" s="1"/>
  <c r="DH6" i="26"/>
  <c r="DD164" i="26"/>
  <c r="CR132" i="26"/>
  <c r="DI70" i="26"/>
  <c r="DH131" i="26"/>
  <c r="DG101" i="26"/>
  <c r="DD132" i="26"/>
  <c r="DB7" i="26"/>
  <c r="CY102" i="26"/>
  <c r="CX131" i="26"/>
  <c r="DB164" i="26"/>
  <c r="DI101" i="26"/>
  <c r="CV163" i="26"/>
  <c r="CV164" i="26" s="1"/>
  <c r="DF164" i="26"/>
  <c r="DC164" i="26"/>
  <c r="DH163" i="26"/>
  <c r="CX7" i="26"/>
  <c r="CV69" i="26"/>
  <c r="CV70" i="26" s="1"/>
  <c r="DD70" i="26"/>
  <c r="CW6" i="26"/>
  <c r="CX132" i="26"/>
  <c r="DE164" i="26"/>
  <c r="CT164" i="26"/>
  <c r="CZ132" i="26"/>
  <c r="DG69" i="26"/>
  <c r="DS6" i="30"/>
  <c r="DL6" i="30"/>
  <c r="DN5" i="30"/>
  <c r="DR6" i="30"/>
  <c r="DO6" i="30"/>
  <c r="DJ6" i="30"/>
  <c r="DD8" i="27"/>
  <c r="CX8" i="27"/>
  <c r="DE8" i="27"/>
  <c r="DG6" i="30"/>
  <c r="DT6" i="30"/>
  <c r="DI8" i="29"/>
  <c r="DT8" i="29"/>
  <c r="DM7" i="29"/>
  <c r="DM8" i="29"/>
  <c r="CU164" i="26"/>
  <c r="DP8" i="27"/>
  <c r="DK8" i="27"/>
  <c r="DF8" i="27"/>
  <c r="CT132" i="26"/>
  <c r="CW7" i="26"/>
  <c r="CW132" i="26"/>
  <c r="CR40" i="26"/>
  <c r="CX40" i="26"/>
  <c r="DH39" i="26"/>
  <c r="CV39" i="26"/>
  <c r="CV40" i="26" s="1"/>
  <c r="DC70" i="26"/>
  <c r="DG70" i="26"/>
  <c r="CU70" i="26"/>
  <c r="DH132" i="26"/>
  <c r="DF132" i="26"/>
  <c r="CZ131" i="26"/>
  <c r="DA131" i="26"/>
  <c r="DG131" i="26"/>
  <c r="DB102" i="26"/>
  <c r="DA102" i="26"/>
  <c r="CX70" i="26"/>
  <c r="DB70" i="26"/>
  <c r="DH69" i="26"/>
  <c r="CY40" i="26"/>
  <c r="DD40" i="26"/>
  <c r="CZ40" i="26"/>
  <c r="CZ7" i="31"/>
  <c r="DD7" i="26"/>
  <c r="DE7" i="26"/>
  <c r="DF7" i="26"/>
  <c r="DA7" i="26"/>
  <c r="CR7" i="26"/>
  <c r="CZ163" i="26"/>
  <c r="CW102" i="26"/>
  <c r="DI69" i="26"/>
  <c r="DE102" i="26"/>
  <c r="DA164" i="26"/>
  <c r="CZ7" i="26"/>
  <c r="DI102" i="26"/>
  <c r="CZ164" i="26"/>
  <c r="DB40" i="26"/>
  <c r="CW70" i="26"/>
  <c r="CS40" i="26"/>
  <c r="DH70" i="26"/>
  <c r="CY8" i="29"/>
  <c r="DI7" i="29"/>
  <c r="DR8" i="29"/>
  <c r="DH40" i="26"/>
  <c r="DL40" i="26"/>
  <c r="CR70" i="26"/>
  <c r="DA163" i="26"/>
  <c r="DH102" i="26"/>
  <c r="CZ39" i="26"/>
  <c r="CW69" i="26"/>
  <c r="CW68" i="26"/>
  <c r="DG164" i="26"/>
  <c r="CX6" i="26"/>
  <c r="DF40" i="26"/>
  <c r="CT40" i="26"/>
  <c r="CS7" i="26"/>
  <c r="DC102" i="26"/>
  <c r="DH101" i="26"/>
  <c r="DG163" i="26"/>
  <c r="CW130" i="26"/>
  <c r="CW131" i="26"/>
  <c r="DJ70" i="26"/>
  <c r="CW101" i="26"/>
  <c r="CW100" i="26"/>
  <c r="AB55" i="13" l="1"/>
  <c r="BA39" i="13" s="1"/>
  <c r="AB54" i="13"/>
  <c r="AB53" i="13"/>
  <c r="AJ53" i="13" s="1"/>
  <c r="AB52" i="13"/>
  <c r="AB51" i="13"/>
  <c r="AB50" i="13"/>
  <c r="AB49" i="13"/>
  <c r="AJ49" i="13" s="1"/>
  <c r="AB48" i="13"/>
  <c r="AB47" i="13"/>
  <c r="AJ47" i="13" s="1"/>
  <c r="AB46" i="13"/>
  <c r="AB45" i="13"/>
  <c r="AB44" i="13"/>
  <c r="AB43" i="13"/>
  <c r="AJ43" i="13" s="1"/>
  <c r="AB42" i="13"/>
  <c r="AB41" i="13"/>
  <c r="AJ41" i="13" s="1"/>
  <c r="AB40" i="13"/>
  <c r="AB39" i="13"/>
  <c r="AB38" i="13"/>
  <c r="AJ38" i="13" s="1"/>
  <c r="AJ39" i="13" l="1"/>
  <c r="AR39" i="13" s="1"/>
  <c r="AJ42" i="13"/>
  <c r="AJ48" i="13"/>
  <c r="AJ54" i="13"/>
  <c r="AJ44" i="13"/>
  <c r="AJ50" i="13"/>
  <c r="AJ51" i="13"/>
  <c r="AJ45" i="13"/>
  <c r="AJ40" i="13"/>
  <c r="AJ46" i="13"/>
  <c r="AJ52" i="13"/>
  <c r="AR38" i="13"/>
  <c r="AB21" i="13"/>
  <c r="BA5" i="13" s="1"/>
  <c r="AB20" i="13"/>
  <c r="AB19" i="13"/>
  <c r="AB18" i="13"/>
  <c r="AB17" i="13"/>
  <c r="AB16" i="13"/>
  <c r="AB15" i="13"/>
  <c r="AB14" i="13"/>
  <c r="AB13" i="13"/>
  <c r="AB12" i="13"/>
  <c r="AB11" i="13"/>
  <c r="AB10" i="13"/>
  <c r="AB9" i="13"/>
  <c r="AB8" i="13"/>
  <c r="AB7" i="13"/>
  <c r="AB6" i="13"/>
  <c r="AB5" i="13"/>
  <c r="AB4" i="13"/>
  <c r="AJ4" i="13" s="1"/>
  <c r="AJ15" i="13" l="1"/>
  <c r="AJ9" i="13"/>
  <c r="AR51" i="13"/>
  <c r="AR45" i="13"/>
  <c r="AR4" i="13"/>
  <c r="AJ10" i="13"/>
  <c r="AJ16" i="13"/>
  <c r="AJ5" i="13"/>
  <c r="AJ11" i="13"/>
  <c r="AJ17" i="13"/>
  <c r="AJ6" i="13"/>
  <c r="AJ12" i="13"/>
  <c r="AJ18" i="13"/>
  <c r="AJ7" i="13"/>
  <c r="AJ13" i="13"/>
  <c r="AJ19" i="13"/>
  <c r="AJ8" i="13"/>
  <c r="AJ14" i="13"/>
  <c r="AJ20" i="13"/>
  <c r="AR47" i="13"/>
  <c r="AR52" i="13"/>
  <c r="AR43" i="13"/>
  <c r="AR41" i="13"/>
  <c r="BA40" i="13" s="1"/>
  <c r="AR42" i="13"/>
  <c r="AR40" i="13"/>
  <c r="AR49" i="13"/>
  <c r="AR46" i="13"/>
  <c r="AR44" i="13"/>
  <c r="AR53" i="13"/>
  <c r="AR50" i="13"/>
  <c r="AR48" i="13"/>
  <c r="AJ55" i="13"/>
  <c r="AR54" i="13"/>
  <c r="AR8" i="13" l="1"/>
  <c r="BA42" i="13"/>
  <c r="AR14" i="13"/>
  <c r="AR19" i="13"/>
  <c r="AR15" i="13"/>
  <c r="AR11" i="13"/>
  <c r="AR9" i="13"/>
  <c r="AR5" i="13"/>
  <c r="AR7" i="13"/>
  <c r="AR10" i="13"/>
  <c r="AR16" i="13"/>
  <c r="AR20" i="13"/>
  <c r="AR13" i="13"/>
  <c r="AR17" i="13"/>
  <c r="AR12" i="13"/>
  <c r="AR6" i="13"/>
  <c r="BA6" i="13" s="1"/>
  <c r="AJ21" i="13"/>
  <c r="AR18" i="13"/>
  <c r="BR1" i="25"/>
  <c r="V1" i="25"/>
  <c r="AQ19" i="25"/>
  <c r="AP19" i="25"/>
  <c r="AO19" i="25"/>
  <c r="BM14" i="25" s="1"/>
  <c r="AN19" i="25"/>
  <c r="AM19" i="25"/>
  <c r="AL19" i="25"/>
  <c r="AK19" i="25"/>
  <c r="AJ19" i="25"/>
  <c r="AI19" i="25"/>
  <c r="AH19" i="25"/>
  <c r="AG19" i="25"/>
  <c r="AF19" i="25"/>
  <c r="AE19" i="25"/>
  <c r="AD19" i="25"/>
  <c r="AC19" i="25"/>
  <c r="AB19" i="25"/>
  <c r="AA19" i="25"/>
  <c r="Z19" i="25"/>
  <c r="Y19" i="25"/>
  <c r="X19" i="25"/>
  <c r="W19" i="25"/>
  <c r="AU16" i="25" s="1"/>
  <c r="AQ18" i="25"/>
  <c r="AP18" i="25"/>
  <c r="AO18" i="25"/>
  <c r="AN18" i="25"/>
  <c r="AM18" i="25"/>
  <c r="AL18" i="25"/>
  <c r="BJ18" i="25" s="1"/>
  <c r="AK18" i="25"/>
  <c r="AJ18" i="25"/>
  <c r="AI18" i="25"/>
  <c r="AH18" i="25"/>
  <c r="AG18" i="25"/>
  <c r="AF18" i="25"/>
  <c r="BD18" i="25" s="1"/>
  <c r="AE18" i="25"/>
  <c r="AD18" i="25"/>
  <c r="AC18" i="25"/>
  <c r="AB18" i="25"/>
  <c r="AA18" i="25"/>
  <c r="Z18" i="25"/>
  <c r="AX18" i="25" s="1"/>
  <c r="Y18" i="25"/>
  <c r="X18" i="25"/>
  <c r="W18" i="25"/>
  <c r="AQ17" i="25"/>
  <c r="AP17" i="25"/>
  <c r="AO17" i="25"/>
  <c r="AN17" i="25"/>
  <c r="AM17" i="25"/>
  <c r="AL17" i="25"/>
  <c r="BJ17" i="25" s="1"/>
  <c r="AK17" i="25"/>
  <c r="AJ17" i="25"/>
  <c r="AI17" i="25"/>
  <c r="AH17" i="25"/>
  <c r="AG17" i="25"/>
  <c r="AF17" i="25"/>
  <c r="BD17" i="25" s="1"/>
  <c r="AE17" i="25"/>
  <c r="AD17" i="25"/>
  <c r="AC17" i="25"/>
  <c r="AB17" i="25"/>
  <c r="AZ17" i="25" s="1"/>
  <c r="AA17" i="25"/>
  <c r="Z17" i="25"/>
  <c r="Y17" i="25"/>
  <c r="X17" i="25"/>
  <c r="AV17" i="25" s="1"/>
  <c r="W17" i="25"/>
  <c r="AQ16" i="25"/>
  <c r="AP16" i="25"/>
  <c r="AO16" i="25"/>
  <c r="AN16" i="25"/>
  <c r="AM16" i="25"/>
  <c r="BK16" i="25" s="1"/>
  <c r="AL16" i="25"/>
  <c r="AK16" i="25"/>
  <c r="AJ16" i="25"/>
  <c r="AI16" i="25"/>
  <c r="AH16" i="25"/>
  <c r="AG16" i="25"/>
  <c r="AF16" i="25"/>
  <c r="BD16" i="25" s="1"/>
  <c r="AE16" i="25"/>
  <c r="AD16" i="25"/>
  <c r="AC16" i="25"/>
  <c r="AB16" i="25"/>
  <c r="AA16" i="25"/>
  <c r="Z16" i="25"/>
  <c r="Y16" i="25"/>
  <c r="X16" i="25"/>
  <c r="W16" i="25"/>
  <c r="AQ15" i="25"/>
  <c r="AP15" i="25"/>
  <c r="AO15" i="25"/>
  <c r="AN15" i="25"/>
  <c r="AM15" i="25"/>
  <c r="BK15" i="25" s="1"/>
  <c r="AL15" i="25"/>
  <c r="BJ15" i="25" s="1"/>
  <c r="AK15" i="25"/>
  <c r="AJ15" i="25"/>
  <c r="BH15" i="25" s="1"/>
  <c r="AI15" i="25"/>
  <c r="AH15" i="25"/>
  <c r="AG15" i="25"/>
  <c r="AF15" i="25"/>
  <c r="AE15" i="25"/>
  <c r="BC15" i="25" s="1"/>
  <c r="AD15" i="25"/>
  <c r="BB15" i="25" s="1"/>
  <c r="AC15" i="25"/>
  <c r="AB15" i="25"/>
  <c r="AA15" i="25"/>
  <c r="Z15" i="25"/>
  <c r="AX15" i="25" s="1"/>
  <c r="Y15" i="25"/>
  <c r="X15" i="25"/>
  <c r="AV15" i="25" s="1"/>
  <c r="W15" i="25"/>
  <c r="AQ14" i="25"/>
  <c r="AP14" i="25"/>
  <c r="AO14" i="25"/>
  <c r="AN14" i="25"/>
  <c r="AM14" i="25"/>
  <c r="AL14" i="25"/>
  <c r="AK14" i="25"/>
  <c r="AJ14" i="25"/>
  <c r="AI14" i="25"/>
  <c r="AH14" i="25"/>
  <c r="AG14" i="25"/>
  <c r="AF14" i="25"/>
  <c r="AE14" i="25"/>
  <c r="AD14" i="25"/>
  <c r="AC14" i="25"/>
  <c r="AB14" i="25"/>
  <c r="AA14" i="25"/>
  <c r="Z14" i="25"/>
  <c r="Y14" i="25"/>
  <c r="X14" i="25"/>
  <c r="W14" i="25"/>
  <c r="AQ13" i="25"/>
  <c r="AP13" i="25"/>
  <c r="BN13" i="25" s="1"/>
  <c r="AO13" i="25"/>
  <c r="AN13" i="25"/>
  <c r="BL13" i="25" s="1"/>
  <c r="AM13" i="25"/>
  <c r="AL13" i="25"/>
  <c r="AK13" i="25"/>
  <c r="AJ13" i="25"/>
  <c r="AI13" i="25"/>
  <c r="AH13" i="25"/>
  <c r="BF13" i="25" s="1"/>
  <c r="AG13" i="25"/>
  <c r="AF13" i="25"/>
  <c r="AE13" i="25"/>
  <c r="AD13" i="25"/>
  <c r="BB13" i="25" s="1"/>
  <c r="AC13" i="25"/>
  <c r="AB13" i="25"/>
  <c r="AA13" i="25"/>
  <c r="Z13" i="25"/>
  <c r="Y13" i="25"/>
  <c r="X13" i="25"/>
  <c r="AV13" i="25" s="1"/>
  <c r="W13" i="25"/>
  <c r="AQ12" i="25"/>
  <c r="AP12" i="25"/>
  <c r="AO12" i="25"/>
  <c r="AN12" i="25"/>
  <c r="AM12" i="25"/>
  <c r="AL12" i="25"/>
  <c r="AK12" i="25"/>
  <c r="AJ12" i="25"/>
  <c r="AI12" i="25"/>
  <c r="AH12" i="25"/>
  <c r="AG12" i="25"/>
  <c r="AF12" i="25"/>
  <c r="AE12" i="25"/>
  <c r="AD12" i="25"/>
  <c r="AC12" i="25"/>
  <c r="AB12" i="25"/>
  <c r="AA12" i="25"/>
  <c r="AY12" i="25" s="1"/>
  <c r="Z12" i="25"/>
  <c r="Y12" i="25"/>
  <c r="X12" i="25"/>
  <c r="W12" i="25"/>
  <c r="AQ11" i="25"/>
  <c r="AP11" i="25"/>
  <c r="AO11" i="25"/>
  <c r="AN11" i="25"/>
  <c r="AM11" i="25"/>
  <c r="AL11" i="25"/>
  <c r="AK11" i="25"/>
  <c r="AJ11" i="25"/>
  <c r="AI11" i="25"/>
  <c r="AH11" i="25"/>
  <c r="AG11" i="25"/>
  <c r="AF11" i="25"/>
  <c r="BD11" i="25" s="1"/>
  <c r="AE11" i="25"/>
  <c r="AD11" i="25"/>
  <c r="AC11" i="25"/>
  <c r="AB11" i="25"/>
  <c r="AA11" i="25"/>
  <c r="Z11" i="25"/>
  <c r="AX11" i="25" s="1"/>
  <c r="Y11" i="25"/>
  <c r="X11" i="25"/>
  <c r="W11" i="25"/>
  <c r="AQ10" i="25"/>
  <c r="AP10" i="25"/>
  <c r="AO10" i="25"/>
  <c r="AN10" i="25"/>
  <c r="AM10" i="25"/>
  <c r="BK10" i="25" s="1"/>
  <c r="AL10" i="25"/>
  <c r="AK10" i="25"/>
  <c r="AJ10" i="25"/>
  <c r="AI10" i="25"/>
  <c r="AH10" i="25"/>
  <c r="AG10" i="25"/>
  <c r="BE10" i="25" s="1"/>
  <c r="AF10" i="25"/>
  <c r="AE10" i="25"/>
  <c r="AD10" i="25"/>
  <c r="AC10" i="25"/>
  <c r="AB10" i="25"/>
  <c r="AA10" i="25"/>
  <c r="AY10" i="25" s="1"/>
  <c r="Z10" i="25"/>
  <c r="Y10" i="25"/>
  <c r="X10" i="25"/>
  <c r="W10" i="25"/>
  <c r="AQ9" i="25"/>
  <c r="BO9" i="25" s="1"/>
  <c r="AP9" i="25"/>
  <c r="AO9" i="25"/>
  <c r="AN9" i="25"/>
  <c r="AM9" i="25"/>
  <c r="BK9" i="25" s="1"/>
  <c r="AL9" i="25"/>
  <c r="BJ9" i="25" s="1"/>
  <c r="AK9" i="25"/>
  <c r="BI9" i="25" s="1"/>
  <c r="AJ9" i="25"/>
  <c r="AI9" i="25"/>
  <c r="AH9" i="25"/>
  <c r="AG9" i="25"/>
  <c r="BE9" i="25" s="1"/>
  <c r="AF9" i="25"/>
  <c r="BD9" i="25" s="1"/>
  <c r="AE9" i="25"/>
  <c r="BC9" i="25" s="1"/>
  <c r="AD9" i="25"/>
  <c r="AC9" i="25"/>
  <c r="AB9" i="25"/>
  <c r="AA9" i="25"/>
  <c r="AY9" i="25" s="1"/>
  <c r="Z9" i="25"/>
  <c r="AX9" i="25" s="1"/>
  <c r="Y9" i="25"/>
  <c r="AW9" i="25" s="1"/>
  <c r="X9" i="25"/>
  <c r="W9" i="25"/>
  <c r="CS8" i="25"/>
  <c r="AQ8" i="25"/>
  <c r="AP8" i="25"/>
  <c r="AO8" i="25"/>
  <c r="AN8" i="25"/>
  <c r="AM8" i="25"/>
  <c r="AL8" i="25"/>
  <c r="AK8" i="25"/>
  <c r="AJ8" i="25"/>
  <c r="AI8" i="25"/>
  <c r="AH8" i="25"/>
  <c r="AG8" i="25"/>
  <c r="BE8" i="25" s="1"/>
  <c r="AF8" i="25"/>
  <c r="AE8" i="25"/>
  <c r="AD8" i="25"/>
  <c r="AC8" i="25"/>
  <c r="AB8" i="25"/>
  <c r="AA8" i="25"/>
  <c r="Z8" i="25"/>
  <c r="Y8" i="25"/>
  <c r="X8" i="25"/>
  <c r="W8" i="25"/>
  <c r="AQ7" i="25"/>
  <c r="BO7" i="25" s="1"/>
  <c r="AP7" i="25"/>
  <c r="AO7" i="25"/>
  <c r="AN7" i="25"/>
  <c r="AM7" i="25"/>
  <c r="BK7" i="25" s="1"/>
  <c r="AL7" i="25"/>
  <c r="AK7" i="25"/>
  <c r="BI7" i="25" s="1"/>
  <c r="AJ7" i="25"/>
  <c r="AI7" i="25"/>
  <c r="AH7" i="25"/>
  <c r="AG7" i="25"/>
  <c r="BE7" i="25" s="1"/>
  <c r="AF7" i="25"/>
  <c r="AE7" i="25"/>
  <c r="BC7" i="25" s="1"/>
  <c r="AD7" i="25"/>
  <c r="BB7" i="25" s="1"/>
  <c r="AC7" i="25"/>
  <c r="AB7" i="25"/>
  <c r="AA7" i="25"/>
  <c r="AY7" i="25" s="1"/>
  <c r="Z7" i="25"/>
  <c r="Y7" i="25"/>
  <c r="AW7" i="25" s="1"/>
  <c r="X7" i="25"/>
  <c r="W7" i="25"/>
  <c r="AQ6" i="25"/>
  <c r="AP6" i="25"/>
  <c r="AO6" i="25"/>
  <c r="AN6" i="25"/>
  <c r="AM6" i="25"/>
  <c r="BK6" i="25" s="1"/>
  <c r="AL6" i="25"/>
  <c r="AK6" i="25"/>
  <c r="AJ6" i="25"/>
  <c r="AI6" i="25"/>
  <c r="AH6" i="25"/>
  <c r="AG6" i="25"/>
  <c r="BE6" i="25" s="1"/>
  <c r="AF6" i="25"/>
  <c r="AE6" i="25"/>
  <c r="AD6" i="25"/>
  <c r="AC6" i="25"/>
  <c r="AB6" i="25"/>
  <c r="AA6" i="25"/>
  <c r="AY6" i="25" s="1"/>
  <c r="Z6" i="25"/>
  <c r="Y6" i="25"/>
  <c r="X6" i="25"/>
  <c r="W6" i="25"/>
  <c r="AQ5" i="25"/>
  <c r="BO5" i="25" s="1"/>
  <c r="AP5" i="25"/>
  <c r="AO5" i="25"/>
  <c r="AN5" i="25"/>
  <c r="AM5" i="25"/>
  <c r="BK5" i="25" s="1"/>
  <c r="AL5" i="25"/>
  <c r="AK5" i="25"/>
  <c r="BI5" i="25" s="1"/>
  <c r="AJ5" i="25"/>
  <c r="AI5" i="25"/>
  <c r="AH5" i="25"/>
  <c r="AG5" i="25"/>
  <c r="BE5" i="25" s="1"/>
  <c r="AF5" i="25"/>
  <c r="AE5" i="25"/>
  <c r="BC5" i="25" s="1"/>
  <c r="AD5" i="25"/>
  <c r="AC5" i="25"/>
  <c r="AB5" i="25"/>
  <c r="AA5" i="25"/>
  <c r="AY5" i="25" s="1"/>
  <c r="Z5" i="25"/>
  <c r="Y5" i="25"/>
  <c r="AW5" i="25" s="1"/>
  <c r="X5" i="25"/>
  <c r="W5" i="25"/>
  <c r="AQ4" i="25"/>
  <c r="AP4" i="25"/>
  <c r="AO4" i="25"/>
  <c r="AN4" i="25"/>
  <c r="AM4" i="25"/>
  <c r="AL4" i="25"/>
  <c r="AK4" i="25"/>
  <c r="AJ4" i="25"/>
  <c r="AI4" i="25"/>
  <c r="AH4" i="25"/>
  <c r="AG4" i="25"/>
  <c r="BE4" i="25" s="1"/>
  <c r="AF4" i="25"/>
  <c r="AE4" i="25"/>
  <c r="AD4" i="25"/>
  <c r="AC4" i="25"/>
  <c r="AB4" i="25"/>
  <c r="AA4" i="25"/>
  <c r="Z4" i="25"/>
  <c r="Y4" i="25"/>
  <c r="X4" i="25"/>
  <c r="W4" i="25"/>
  <c r="DL3" i="25"/>
  <c r="DK3" i="25"/>
  <c r="DJ3" i="25"/>
  <c r="DI3" i="25"/>
  <c r="DH3" i="25"/>
  <c r="DG3" i="25"/>
  <c r="DF3" i="25"/>
  <c r="DE3" i="25"/>
  <c r="DD3" i="25"/>
  <c r="DC3" i="25"/>
  <c r="DB3" i="25"/>
  <c r="DA3" i="25"/>
  <c r="CZ3" i="25"/>
  <c r="CY3" i="25"/>
  <c r="CX3" i="25"/>
  <c r="CW3" i="25"/>
  <c r="CV3" i="25"/>
  <c r="CU3" i="25"/>
  <c r="CT3" i="25"/>
  <c r="CS3" i="25"/>
  <c r="CR3" i="25"/>
  <c r="AQ3" i="25"/>
  <c r="AP3" i="25"/>
  <c r="AO3" i="25"/>
  <c r="AN3" i="25"/>
  <c r="AM3" i="25"/>
  <c r="AL3" i="25"/>
  <c r="AK3" i="25"/>
  <c r="AJ3" i="25"/>
  <c r="AI3" i="25"/>
  <c r="AH3" i="25"/>
  <c r="AG3" i="25"/>
  <c r="AF3" i="25"/>
  <c r="AE3" i="25"/>
  <c r="AD3" i="25"/>
  <c r="AC3" i="25"/>
  <c r="AB3" i="25"/>
  <c r="AA3" i="25"/>
  <c r="Z3" i="25"/>
  <c r="Y3" i="25"/>
  <c r="X3" i="25"/>
  <c r="W3" i="25"/>
  <c r="AQ2" i="25"/>
  <c r="BO2" i="25" s="1"/>
  <c r="AP2" i="25"/>
  <c r="BN2" i="25" s="1"/>
  <c r="AO2" i="25"/>
  <c r="CK2" i="25" s="1"/>
  <c r="AN2" i="25"/>
  <c r="CJ2" i="25" s="1"/>
  <c r="AM2" i="25"/>
  <c r="CI2" i="25" s="1"/>
  <c r="AL2" i="25"/>
  <c r="BJ2" i="25" s="1"/>
  <c r="AK2" i="25"/>
  <c r="CG2" i="25" s="1"/>
  <c r="AJ2" i="25"/>
  <c r="BH2" i="25" s="1"/>
  <c r="AI2" i="25"/>
  <c r="BG2" i="25" s="1"/>
  <c r="AH2" i="25"/>
  <c r="BF2" i="25" s="1"/>
  <c r="AG2" i="25"/>
  <c r="CC2" i="25" s="1"/>
  <c r="AF2" i="25"/>
  <c r="CB2" i="25" s="1"/>
  <c r="AE2" i="25"/>
  <c r="CA2" i="25" s="1"/>
  <c r="AD2" i="25"/>
  <c r="BB2" i="25" s="1"/>
  <c r="AC2" i="25"/>
  <c r="BY2" i="25" s="1"/>
  <c r="AB2" i="25"/>
  <c r="BX2" i="25" s="1"/>
  <c r="AA2" i="25"/>
  <c r="BW2" i="25" s="1"/>
  <c r="Z2" i="25"/>
  <c r="AX2" i="25" s="1"/>
  <c r="Y2" i="25"/>
  <c r="BU2" i="25" s="1"/>
  <c r="X2" i="25"/>
  <c r="AV2" i="25" s="1"/>
  <c r="W2" i="25"/>
  <c r="BS2" i="25" s="1"/>
  <c r="AT1" i="25"/>
  <c r="AX3" i="25" l="1"/>
  <c r="BD3" i="25"/>
  <c r="BJ3" i="25"/>
  <c r="CH3" i="25" s="1"/>
  <c r="AX4" i="25"/>
  <c r="BV4" i="25" s="1"/>
  <c r="BD4" i="25"/>
  <c r="CB4" i="25" s="1"/>
  <c r="BJ4" i="25"/>
  <c r="BD6" i="25"/>
  <c r="BJ6" i="25"/>
  <c r="AW10" i="25"/>
  <c r="BC10" i="25"/>
  <c r="BI10" i="25"/>
  <c r="BO10" i="25"/>
  <c r="BO12" i="25"/>
  <c r="BA8" i="13"/>
  <c r="AW6" i="25"/>
  <c r="BC6" i="25"/>
  <c r="BI6" i="25"/>
  <c r="BO6" i="25"/>
  <c r="AW8" i="25"/>
  <c r="AV14" i="25"/>
  <c r="BB14" i="25"/>
  <c r="BH14" i="25"/>
  <c r="BN14" i="25"/>
  <c r="CM2" i="25"/>
  <c r="AZ10" i="25"/>
  <c r="BL10" i="25"/>
  <c r="BL12" i="25"/>
  <c r="AV8" i="25"/>
  <c r="BB8" i="25"/>
  <c r="BH8" i="25"/>
  <c r="BN8" i="25"/>
  <c r="AU14" i="25"/>
  <c r="AV3" i="25"/>
  <c r="BT3" i="25" s="1"/>
  <c r="BB3" i="25"/>
  <c r="BH3" i="25"/>
  <c r="CF3" i="25" s="1"/>
  <c r="BN3" i="25"/>
  <c r="AV4" i="25"/>
  <c r="BB4" i="25"/>
  <c r="BH4" i="25"/>
  <c r="BN4" i="25"/>
  <c r="AV6" i="25"/>
  <c r="BB6" i="25"/>
  <c r="BH6" i="25"/>
  <c r="BM8" i="25"/>
  <c r="AV9" i="25"/>
  <c r="BB9" i="25"/>
  <c r="BH9" i="25"/>
  <c r="BN9" i="25"/>
  <c r="AV11" i="25"/>
  <c r="BH11" i="25"/>
  <c r="AX14" i="25"/>
  <c r="BD14" i="25"/>
  <c r="BJ14" i="25"/>
  <c r="BM7" i="25"/>
  <c r="AU10" i="25"/>
  <c r="BA10" i="25"/>
  <c r="BG10" i="25"/>
  <c r="BM10" i="25"/>
  <c r="BG12" i="25"/>
  <c r="BM12" i="25"/>
  <c r="AV5" i="25"/>
  <c r="BB5" i="25"/>
  <c r="BH5" i="25"/>
  <c r="BN5" i="25"/>
  <c r="AV7" i="25"/>
  <c r="BH7" i="25"/>
  <c r="AX8" i="25"/>
  <c r="BD8" i="25"/>
  <c r="BJ8" i="25"/>
  <c r="AV10" i="25"/>
  <c r="BH10" i="25"/>
  <c r="BN10" i="25"/>
  <c r="BH12" i="25"/>
  <c r="AX13" i="25"/>
  <c r="BD13" i="25"/>
  <c r="BJ13" i="25"/>
  <c r="BA3" i="25"/>
  <c r="AX5" i="25"/>
  <c r="BD5" i="25"/>
  <c r="BJ5" i="25"/>
  <c r="CH5" i="25" s="1"/>
  <c r="AU6" i="25"/>
  <c r="BA6" i="25"/>
  <c r="BG6" i="25"/>
  <c r="BM6" i="25"/>
  <c r="BD7" i="25"/>
  <c r="AX10" i="25"/>
  <c r="BD10" i="25"/>
  <c r="BJ10" i="25"/>
  <c r="BD12" i="25"/>
  <c r="BC14" i="25"/>
  <c r="BI14" i="25"/>
  <c r="AV16" i="25"/>
  <c r="BH16" i="25"/>
  <c r="AV18" i="25"/>
  <c r="BB18" i="25"/>
  <c r="BH18" i="25"/>
  <c r="BN18" i="25"/>
  <c r="AZ5" i="25"/>
  <c r="BF5" i="25"/>
  <c r="BL5" i="25"/>
  <c r="AZ8" i="25"/>
  <c r="BF8" i="25"/>
  <c r="BL8" i="25"/>
  <c r="AY2" i="25"/>
  <c r="AU5" i="25"/>
  <c r="BA5" i="25"/>
  <c r="BG5" i="25"/>
  <c r="BM5" i="25"/>
  <c r="AZ7" i="25"/>
  <c r="BL7" i="25"/>
  <c r="BA8" i="25"/>
  <c r="AZ9" i="25"/>
  <c r="BF9" i="25"/>
  <c r="BL9" i="25"/>
  <c r="AZ11" i="25"/>
  <c r="BL11" i="25"/>
  <c r="AZ14" i="25"/>
  <c r="BF14" i="25"/>
  <c r="BL14" i="25"/>
  <c r="AZ15" i="25"/>
  <c r="BF15" i="25"/>
  <c r="BL15" i="25"/>
  <c r="AZ18" i="25"/>
  <c r="BL18" i="25"/>
  <c r="BC12" i="25"/>
  <c r="BI8" i="25"/>
  <c r="AZ3" i="25"/>
  <c r="BX3" i="25" s="1"/>
  <c r="BF3" i="25"/>
  <c r="BL3" i="25"/>
  <c r="CJ3" i="25" s="1"/>
  <c r="AU7" i="25"/>
  <c r="BA7" i="25"/>
  <c r="BG7" i="25"/>
  <c r="AU9" i="25"/>
  <c r="BA9" i="25"/>
  <c r="BG9" i="25"/>
  <c r="BM9" i="25"/>
  <c r="BA14" i="25"/>
  <c r="AZ4" i="25"/>
  <c r="BF4" i="25"/>
  <c r="BL4" i="25"/>
  <c r="AZ6" i="25"/>
  <c r="BF6" i="25"/>
  <c r="BL6" i="25"/>
  <c r="AY16" i="25"/>
  <c r="AZ16" i="25"/>
  <c r="BL16" i="25"/>
  <c r="BK2" i="25"/>
  <c r="AU3" i="25"/>
  <c r="AY3" i="25"/>
  <c r="BC3" i="25"/>
  <c r="BG3" i="25"/>
  <c r="BK3" i="25"/>
  <c r="BO3" i="25"/>
  <c r="CM3" i="25" s="1"/>
  <c r="AU4" i="25"/>
  <c r="AY4" i="25"/>
  <c r="BC4" i="25"/>
  <c r="BG4" i="25"/>
  <c r="BK4" i="25"/>
  <c r="BO4" i="25"/>
  <c r="AU8" i="25"/>
  <c r="AY8" i="25"/>
  <c r="BC8" i="25"/>
  <c r="BG8" i="25"/>
  <c r="BK8" i="25"/>
  <c r="BO8" i="25"/>
  <c r="AU11" i="25"/>
  <c r="AY11" i="25"/>
  <c r="BC11" i="25"/>
  <c r="BG11" i="25"/>
  <c r="BK11" i="25"/>
  <c r="BO11" i="25"/>
  <c r="AW12" i="25"/>
  <c r="BA12" i="25"/>
  <c r="BE12" i="25"/>
  <c r="BI12" i="25"/>
  <c r="AW14" i="25"/>
  <c r="BE14" i="25"/>
  <c r="AU15" i="25"/>
  <c r="AY15" i="25"/>
  <c r="BG15" i="25"/>
  <c r="BO15" i="25"/>
  <c r="AW16" i="25"/>
  <c r="BA16" i="25"/>
  <c r="BE16" i="25"/>
  <c r="BI16" i="25"/>
  <c r="BM16" i="25"/>
  <c r="AW17" i="25"/>
  <c r="BA17" i="25"/>
  <c r="BE17" i="25"/>
  <c r="BI17" i="25"/>
  <c r="BM17" i="25"/>
  <c r="AU18" i="25"/>
  <c r="AY18" i="25"/>
  <c r="BC18" i="25"/>
  <c r="BG18" i="25"/>
  <c r="BK18" i="25"/>
  <c r="BO18" i="25"/>
  <c r="BT2" i="25"/>
  <c r="CE2" i="25"/>
  <c r="AW3" i="25"/>
  <c r="BU4" i="25" s="1"/>
  <c r="BE3" i="25"/>
  <c r="CC4" i="25" s="1"/>
  <c r="BI3" i="25"/>
  <c r="BM3" i="25"/>
  <c r="AW4" i="25"/>
  <c r="BA4" i="25"/>
  <c r="BI4" i="25"/>
  <c r="BM4" i="25"/>
  <c r="AW11" i="25"/>
  <c r="BA11" i="25"/>
  <c r="BE11" i="25"/>
  <c r="BI11" i="25"/>
  <c r="BM11" i="25"/>
  <c r="AW13" i="25"/>
  <c r="BA13" i="25"/>
  <c r="BE13" i="25"/>
  <c r="BI13" i="25"/>
  <c r="BM13" i="25"/>
  <c r="AY14" i="25"/>
  <c r="BG14" i="25"/>
  <c r="BK14" i="25"/>
  <c r="BO14" i="25"/>
  <c r="AW15" i="25"/>
  <c r="BA15" i="25"/>
  <c r="BE15" i="25"/>
  <c r="BI15" i="25"/>
  <c r="BM15" i="25"/>
  <c r="BG16" i="25"/>
  <c r="BO16" i="25"/>
  <c r="AU17" i="25"/>
  <c r="AY17" i="25"/>
  <c r="BC17" i="25"/>
  <c r="BG17" i="25"/>
  <c r="BK17" i="25"/>
  <c r="BO17" i="25"/>
  <c r="AW18" i="25"/>
  <c r="BA18" i="25"/>
  <c r="BE18" i="25"/>
  <c r="BI18" i="25"/>
  <c r="BM18" i="25"/>
  <c r="BF18" i="25"/>
  <c r="BN15" i="25"/>
  <c r="CB3" i="25"/>
  <c r="BC2" i="25"/>
  <c r="BL2" i="25"/>
  <c r="CF2" i="25"/>
  <c r="BB11" i="25"/>
  <c r="BF11" i="25"/>
  <c r="BJ11" i="25"/>
  <c r="BN11" i="25"/>
  <c r="AX17" i="25"/>
  <c r="BB17" i="25"/>
  <c r="BF17" i="25"/>
  <c r="BN17" i="25"/>
  <c r="AU12" i="25"/>
  <c r="BC16" i="25"/>
  <c r="BK12" i="25"/>
  <c r="AU2" i="25"/>
  <c r="BZ2" i="25"/>
  <c r="AX6" i="25"/>
  <c r="BN6" i="25"/>
  <c r="AX7" i="25"/>
  <c r="BF7" i="25"/>
  <c r="BJ7" i="25"/>
  <c r="BN7" i="25"/>
  <c r="BB10" i="25"/>
  <c r="BF10" i="25"/>
  <c r="AX12" i="25"/>
  <c r="BB12" i="25"/>
  <c r="BF12" i="25"/>
  <c r="BJ12" i="25"/>
  <c r="BN12" i="25"/>
  <c r="AX16" i="25"/>
  <c r="BB16" i="25"/>
  <c r="BF16" i="25"/>
  <c r="BJ16" i="25"/>
  <c r="BN16" i="25"/>
  <c r="AV12" i="25"/>
  <c r="AZ13" i="25"/>
  <c r="BH17" i="25"/>
  <c r="BL17" i="25"/>
  <c r="BV3" i="25"/>
  <c r="CL3" i="25"/>
  <c r="CM12" i="25"/>
  <c r="BA2" i="25"/>
  <c r="AW2" i="25"/>
  <c r="BV2" i="25"/>
  <c r="CL2" i="25"/>
  <c r="BD2" i="25"/>
  <c r="BI2" i="25"/>
  <c r="CH2" i="25"/>
  <c r="BM2" i="25"/>
  <c r="AZ2" i="25"/>
  <c r="BE2" i="25"/>
  <c r="CD2" i="25"/>
  <c r="CE3" i="25"/>
  <c r="CH6" i="25"/>
  <c r="CH4" i="25"/>
  <c r="AZ12" i="25"/>
  <c r="BH13" i="25"/>
  <c r="BD15" i="25"/>
  <c r="AU13" i="25"/>
  <c r="AY13" i="25"/>
  <c r="BC13" i="25"/>
  <c r="BG13" i="25"/>
  <c r="BK13" i="25"/>
  <c r="BO13" i="25"/>
  <c r="AT9" i="22"/>
  <c r="AA21" i="22"/>
  <c r="Z21" i="22"/>
  <c r="Y21" i="22"/>
  <c r="X21" i="22"/>
  <c r="W21" i="22"/>
  <c r="AA20" i="22"/>
  <c r="Z20" i="22"/>
  <c r="Y20" i="22"/>
  <c r="X20" i="22"/>
  <c r="W20" i="22"/>
  <c r="AA19" i="22"/>
  <c r="Z19" i="22"/>
  <c r="Y19" i="22"/>
  <c r="X19" i="22"/>
  <c r="W19" i="22"/>
  <c r="AA18" i="22"/>
  <c r="Z18" i="22"/>
  <c r="Y18" i="22"/>
  <c r="X18" i="22"/>
  <c r="W18" i="22"/>
  <c r="AA17" i="22"/>
  <c r="Z17" i="22"/>
  <c r="Y17" i="22"/>
  <c r="X17" i="22"/>
  <c r="W17" i="22"/>
  <c r="AA16" i="22"/>
  <c r="Z16" i="22"/>
  <c r="Y16" i="22"/>
  <c r="X16" i="22"/>
  <c r="W16" i="22"/>
  <c r="AA15" i="22"/>
  <c r="Z15" i="22"/>
  <c r="AH15" i="22" s="1"/>
  <c r="Y15" i="22"/>
  <c r="AG15" i="22" s="1"/>
  <c r="X15" i="22"/>
  <c r="W15" i="22"/>
  <c r="AE15" i="22" s="1"/>
  <c r="AA14" i="22"/>
  <c r="Z14" i="22"/>
  <c r="Y14" i="22"/>
  <c r="X14" i="22"/>
  <c r="W14" i="22"/>
  <c r="AA13" i="22"/>
  <c r="Z13" i="22"/>
  <c r="Y13" i="22"/>
  <c r="X13" i="22"/>
  <c r="W13" i="22"/>
  <c r="AA12" i="22"/>
  <c r="Z12" i="22"/>
  <c r="Y12" i="22"/>
  <c r="X12" i="22"/>
  <c r="W12" i="22"/>
  <c r="AA11" i="22"/>
  <c r="Z11" i="22"/>
  <c r="Y11" i="22"/>
  <c r="X11" i="22"/>
  <c r="W11" i="22"/>
  <c r="AA10" i="22"/>
  <c r="Z10" i="22"/>
  <c r="Y10" i="22"/>
  <c r="X10" i="22"/>
  <c r="W10" i="22"/>
  <c r="AA9" i="22"/>
  <c r="Z9" i="22"/>
  <c r="AH9" i="22" s="1"/>
  <c r="Y9" i="22"/>
  <c r="AG9" i="22" s="1"/>
  <c r="X9" i="22"/>
  <c r="W9" i="22"/>
  <c r="AA8" i="22"/>
  <c r="Z8" i="22"/>
  <c r="Y8" i="22"/>
  <c r="X8" i="22"/>
  <c r="W8" i="22"/>
  <c r="AA7" i="22"/>
  <c r="Z7" i="22"/>
  <c r="Y7" i="22"/>
  <c r="X7" i="22"/>
  <c r="W7" i="22"/>
  <c r="AA6" i="22"/>
  <c r="Z6" i="22"/>
  <c r="Y6" i="22"/>
  <c r="X6" i="22"/>
  <c r="W6" i="22"/>
  <c r="AZ5" i="22"/>
  <c r="AY5" i="22"/>
  <c r="AX5" i="22"/>
  <c r="AW5" i="22"/>
  <c r="AV5" i="22"/>
  <c r="AA5" i="22"/>
  <c r="Z5" i="22"/>
  <c r="Y5" i="22"/>
  <c r="X5" i="22"/>
  <c r="W5" i="22"/>
  <c r="AA4" i="22"/>
  <c r="Z4" i="22"/>
  <c r="AH4" i="22" s="1"/>
  <c r="Y4" i="22"/>
  <c r="AG4" i="22" s="1"/>
  <c r="X4" i="22"/>
  <c r="AN4" i="22" s="1"/>
  <c r="W4" i="22"/>
  <c r="AM3" i="22"/>
  <c r="AD3" i="22"/>
  <c r="W3" i="22"/>
  <c r="CA10" i="25" l="1"/>
  <c r="AF17" i="22"/>
  <c r="CE6" i="25"/>
  <c r="CB11" i="25"/>
  <c r="CA7" i="25"/>
  <c r="CA6" i="25"/>
  <c r="BV5" i="25"/>
  <c r="CM7" i="25"/>
  <c r="BY4" i="25"/>
  <c r="CA12" i="25"/>
  <c r="CK14" i="25"/>
  <c r="CG12" i="25"/>
  <c r="BU7" i="25"/>
  <c r="CI9" i="25"/>
  <c r="CD9" i="25"/>
  <c r="CA5" i="25"/>
  <c r="CA8" i="25"/>
  <c r="CB9" i="25"/>
  <c r="CJ8" i="25"/>
  <c r="CB6" i="25"/>
  <c r="CL4" i="25"/>
  <c r="BZ8" i="25"/>
  <c r="CA3" i="25"/>
  <c r="BZ4" i="25"/>
  <c r="CF5" i="25"/>
  <c r="BT5" i="25"/>
  <c r="AH5" i="22"/>
  <c r="AP5" i="22" s="1"/>
  <c r="AH10" i="22"/>
  <c r="AH16" i="22"/>
  <c r="AI5" i="22"/>
  <c r="AE8" i="22"/>
  <c r="CF14" i="25"/>
  <c r="CI4" i="25"/>
  <c r="BY9" i="25"/>
  <c r="CG8" i="25"/>
  <c r="BS7" i="25"/>
  <c r="CJ11" i="25"/>
  <c r="CI5" i="25"/>
  <c r="BZ3" i="25"/>
  <c r="CF4" i="25"/>
  <c r="BU6" i="25"/>
  <c r="BV16" i="25"/>
  <c r="CI12" i="25"/>
  <c r="CC12" i="25"/>
  <c r="BY7" i="25"/>
  <c r="CF7" i="25"/>
  <c r="BX6" i="25"/>
  <c r="BZ7" i="25"/>
  <c r="BT8" i="25"/>
  <c r="CG17" i="25"/>
  <c r="BU16" i="25"/>
  <c r="BT6" i="25"/>
  <c r="CI8" i="25"/>
  <c r="BZ9" i="25"/>
  <c r="CH8" i="25"/>
  <c r="BZ11" i="25"/>
  <c r="BA19" i="25"/>
  <c r="CK12" i="25"/>
  <c r="BW9" i="25"/>
  <c r="CB8" i="25"/>
  <c r="BV9" i="25"/>
  <c r="CF8" i="25"/>
  <c r="BT10" i="25"/>
  <c r="BZ5" i="25"/>
  <c r="CD4" i="25"/>
  <c r="BX7" i="25"/>
  <c r="BZ16" i="25"/>
  <c r="CL15" i="25"/>
  <c r="AG5" i="22"/>
  <c r="AO5" i="22" s="1"/>
  <c r="AG10" i="22"/>
  <c r="AH11" i="22"/>
  <c r="AG16" i="22"/>
  <c r="AH17" i="22"/>
  <c r="AI18" i="22"/>
  <c r="AG14" i="22"/>
  <c r="AG7" i="22"/>
  <c r="AH8" i="22"/>
  <c r="AG13" i="22"/>
  <c r="AH14" i="22"/>
  <c r="AG19" i="22"/>
  <c r="AH20" i="22"/>
  <c r="AG20" i="22"/>
  <c r="AG6" i="22"/>
  <c r="AH7" i="22"/>
  <c r="AG12" i="22"/>
  <c r="AH13" i="22"/>
  <c r="AG18" i="22"/>
  <c r="AH19" i="22"/>
  <c r="AG8" i="22"/>
  <c r="AH6" i="22"/>
  <c r="AG11" i="22"/>
  <c r="AH12" i="22"/>
  <c r="AG17" i="22"/>
  <c r="CJ4" i="25"/>
  <c r="CD5" i="25"/>
  <c r="CD7" i="25"/>
  <c r="CC18" i="25"/>
  <c r="CB15" i="25"/>
  <c r="CJ6" i="25"/>
  <c r="BZ6" i="25"/>
  <c r="CD3" i="25"/>
  <c r="BT12" i="25"/>
  <c r="BS10" i="25"/>
  <c r="CB5" i="25"/>
  <c r="CB12" i="25"/>
  <c r="CF6" i="25"/>
  <c r="CJ16" i="25"/>
  <c r="CJ15" i="25"/>
  <c r="CL12" i="25"/>
  <c r="CK10" i="25"/>
  <c r="CG9" i="25"/>
  <c r="BE19" i="25"/>
  <c r="CB13" i="25"/>
  <c r="BL19" i="25"/>
  <c r="BX10" i="25"/>
  <c r="BX4" i="25"/>
  <c r="CJ7" i="25"/>
  <c r="CK9" i="25"/>
  <c r="CA17" i="25"/>
  <c r="BT17" i="25"/>
  <c r="BT4" i="25"/>
  <c r="CH15" i="25"/>
  <c r="BW11" i="25"/>
  <c r="CD6" i="25"/>
  <c r="BT11" i="25"/>
  <c r="CB7" i="25"/>
  <c r="CF9" i="25"/>
  <c r="CJ9" i="25"/>
  <c r="CJ17" i="25"/>
  <c r="CL5" i="25"/>
  <c r="CK6" i="25"/>
  <c r="CG4" i="25"/>
  <c r="BT14" i="25"/>
  <c r="BT7" i="25"/>
  <c r="BW4" i="25"/>
  <c r="CJ12" i="25"/>
  <c r="CF12" i="25"/>
  <c r="BY3" i="25"/>
  <c r="BX8" i="25"/>
  <c r="BS6" i="25"/>
  <c r="BT9" i="25"/>
  <c r="BY6" i="25"/>
  <c r="CB14" i="25"/>
  <c r="CF10" i="25"/>
  <c r="CJ10" i="25"/>
  <c r="CJ18" i="25"/>
  <c r="CK3" i="25"/>
  <c r="CG6" i="25"/>
  <c r="CC8" i="25"/>
  <c r="BU9" i="25"/>
  <c r="CB10" i="25"/>
  <c r="BX5" i="25"/>
  <c r="AV19" i="25"/>
  <c r="BX11" i="25"/>
  <c r="CJ13" i="25"/>
  <c r="CJ5" i="25"/>
  <c r="CF11" i="25"/>
  <c r="CJ14" i="25"/>
  <c r="CK4" i="25"/>
  <c r="CG3" i="25"/>
  <c r="CC15" i="25"/>
  <c r="BX9" i="25"/>
  <c r="AP4" i="22"/>
  <c r="AE5" i="22"/>
  <c r="AM5" i="22" s="1"/>
  <c r="AE18" i="22"/>
  <c r="AI8" i="22"/>
  <c r="AF11" i="22"/>
  <c r="AI15" i="22"/>
  <c r="AF15" i="22"/>
  <c r="CH11" i="25"/>
  <c r="DG5" i="25" s="1"/>
  <c r="BV15" i="25"/>
  <c r="BV17" i="25"/>
  <c r="CK5" i="25"/>
  <c r="CG5" i="25"/>
  <c r="CG10" i="25"/>
  <c r="CD13" i="25"/>
  <c r="BV18" i="25"/>
  <c r="CG13" i="25"/>
  <c r="BY12" i="25"/>
  <c r="CD10" i="25"/>
  <c r="CD8" i="25"/>
  <c r="CK7" i="25"/>
  <c r="CG7" i="25"/>
  <c r="CG18" i="25"/>
  <c r="AW19" i="25"/>
  <c r="BW6" i="25"/>
  <c r="BS12" i="25"/>
  <c r="BZ13" i="25"/>
  <c r="BM19" i="25"/>
  <c r="CM11" i="25"/>
  <c r="BS9" i="25"/>
  <c r="BS3" i="25"/>
  <c r="BS8" i="25"/>
  <c r="BS11" i="25"/>
  <c r="CK8" i="25"/>
  <c r="CL16" i="25"/>
  <c r="CG16" i="25"/>
  <c r="BU17" i="25"/>
  <c r="CI10" i="25"/>
  <c r="AE9" i="22"/>
  <c r="AE19" i="22"/>
  <c r="AE6" i="22"/>
  <c r="AI6" i="22"/>
  <c r="AE10" i="22"/>
  <c r="AI10" i="22"/>
  <c r="AE13" i="22"/>
  <c r="AI13" i="22"/>
  <c r="AF19" i="22"/>
  <c r="AI9" i="22"/>
  <c r="AI19" i="22"/>
  <c r="AE7" i="22"/>
  <c r="AI7" i="22"/>
  <c r="AF10" i="22"/>
  <c r="AE11" i="22"/>
  <c r="AI11" i="22"/>
  <c r="AF13" i="22"/>
  <c r="AE14" i="22"/>
  <c r="AI14" i="22"/>
  <c r="AE17" i="22"/>
  <c r="AI17" i="22"/>
  <c r="CE13" i="25"/>
  <c r="CE11" i="25"/>
  <c r="BZ14" i="25"/>
  <c r="CE8" i="25"/>
  <c r="CE7" i="25"/>
  <c r="BY14" i="25"/>
  <c r="BT16" i="25"/>
  <c r="BV8" i="25"/>
  <c r="BV12" i="25"/>
  <c r="CG14" i="25"/>
  <c r="CC10" i="25"/>
  <c r="CC9" i="25"/>
  <c r="CC17" i="25"/>
  <c r="BU15" i="25"/>
  <c r="BU11" i="25"/>
  <c r="CI15" i="25"/>
  <c r="BS16" i="25"/>
  <c r="BC19" i="25"/>
  <c r="BW10" i="25"/>
  <c r="CH10" i="25"/>
  <c r="CM8" i="25"/>
  <c r="CM6" i="25"/>
  <c r="CI3" i="25"/>
  <c r="CI7" i="25"/>
  <c r="CE10" i="25"/>
  <c r="CE5" i="25"/>
  <c r="CE18" i="25"/>
  <c r="CA4" i="25"/>
  <c r="CA9" i="25"/>
  <c r="BW3" i="25"/>
  <c r="BW7" i="25"/>
  <c r="BS5" i="25"/>
  <c r="BY5" i="25"/>
  <c r="BZ10" i="25"/>
  <c r="BZ17" i="25"/>
  <c r="BT18" i="25"/>
  <c r="BY18" i="25"/>
  <c r="CA11" i="25"/>
  <c r="BZ12" i="25"/>
  <c r="BY15" i="25"/>
  <c r="BY16" i="25"/>
  <c r="BW12" i="25"/>
  <c r="CH9" i="25"/>
  <c r="CL17" i="25"/>
  <c r="BV11" i="25"/>
  <c r="BV10" i="25"/>
  <c r="BV13" i="25"/>
  <c r="CK18" i="25"/>
  <c r="CK15" i="25"/>
  <c r="CK17" i="25"/>
  <c r="CG11" i="25"/>
  <c r="BI19" i="25"/>
  <c r="CC3" i="25"/>
  <c r="CC11" i="25"/>
  <c r="CC14" i="25"/>
  <c r="CC16" i="25"/>
  <c r="BU13" i="25"/>
  <c r="BU5" i="25"/>
  <c r="BU18" i="25"/>
  <c r="BU12" i="25"/>
  <c r="CH17" i="25"/>
  <c r="CD18" i="25"/>
  <c r="CL13" i="25"/>
  <c r="CE12" i="25"/>
  <c r="BB19" i="25"/>
  <c r="CE15" i="25"/>
  <c r="CM9" i="25"/>
  <c r="CH7" i="25"/>
  <c r="CM4" i="25"/>
  <c r="CA14" i="25"/>
  <c r="BW5" i="25"/>
  <c r="BZ18" i="25"/>
  <c r="BY10" i="25"/>
  <c r="BY17" i="25"/>
  <c r="BV6" i="25"/>
  <c r="AX19" i="25"/>
  <c r="CK16" i="25"/>
  <c r="CC5" i="25"/>
  <c r="BU14" i="25"/>
  <c r="CM14" i="25"/>
  <c r="BW18" i="25"/>
  <c r="BY8" i="25"/>
  <c r="CH12" i="25"/>
  <c r="CM5" i="25"/>
  <c r="CI11" i="25"/>
  <c r="CI6" i="25"/>
  <c r="CE9" i="25"/>
  <c r="CE4" i="25"/>
  <c r="BW8" i="25"/>
  <c r="BS4" i="25"/>
  <c r="BY11" i="25"/>
  <c r="BZ15" i="25"/>
  <c r="BT13" i="25"/>
  <c r="BT15" i="25"/>
  <c r="BY13" i="25"/>
  <c r="CM10" i="25"/>
  <c r="BV7" i="25"/>
  <c r="BV14" i="25"/>
  <c r="CK13" i="25"/>
  <c r="CK11" i="25"/>
  <c r="CG15" i="25"/>
  <c r="CC6" i="25"/>
  <c r="CC7" i="25"/>
  <c r="CC13" i="25"/>
  <c r="BU3" i="25"/>
  <c r="BU8" i="25"/>
  <c r="BU10" i="25"/>
  <c r="BJ19" i="25"/>
  <c r="CH18" i="25"/>
  <c r="CA18" i="25"/>
  <c r="CD16" i="25"/>
  <c r="CD12" i="25"/>
  <c r="CD17" i="25"/>
  <c r="CB18" i="25"/>
  <c r="CF16" i="25"/>
  <c r="CL8" i="25"/>
  <c r="CL9" i="25"/>
  <c r="BN19" i="25"/>
  <c r="CI14" i="25"/>
  <c r="CD15" i="25"/>
  <c r="CH13" i="25"/>
  <c r="CA13" i="25"/>
  <c r="CD11" i="25"/>
  <c r="BF19" i="25"/>
  <c r="BD19" i="25"/>
  <c r="BH19" i="25"/>
  <c r="CH16" i="25"/>
  <c r="CL14" i="25"/>
  <c r="CL6" i="25"/>
  <c r="CL11" i="25"/>
  <c r="CL18" i="25"/>
  <c r="BX18" i="25"/>
  <c r="CH14" i="25"/>
  <c r="CE17" i="25"/>
  <c r="CA16" i="25"/>
  <c r="BS13" i="25"/>
  <c r="CD14" i="25"/>
  <c r="CF17" i="25"/>
  <c r="CA15" i="25"/>
  <c r="CL7" i="25"/>
  <c r="CL10" i="25"/>
  <c r="BX14" i="25"/>
  <c r="CM15" i="25"/>
  <c r="CM18" i="25"/>
  <c r="BW16" i="25"/>
  <c r="BW17" i="25"/>
  <c r="BX16" i="25"/>
  <c r="AZ19" i="25"/>
  <c r="CM13" i="25"/>
  <c r="CM17" i="25"/>
  <c r="BK19" i="25"/>
  <c r="CI18" i="25"/>
  <c r="AY19" i="25"/>
  <c r="BS15" i="25"/>
  <c r="BS14" i="25"/>
  <c r="CI16" i="25"/>
  <c r="BS17" i="25"/>
  <c r="BW13" i="25"/>
  <c r="BX12" i="25"/>
  <c r="BO19" i="25"/>
  <c r="BG19" i="25"/>
  <c r="BW14" i="25"/>
  <c r="AU19" i="25"/>
  <c r="BS18" i="25"/>
  <c r="CB17" i="25"/>
  <c r="CB16" i="25"/>
  <c r="BX17" i="25"/>
  <c r="BX13" i="25"/>
  <c r="BX15" i="25"/>
  <c r="CM16" i="25"/>
  <c r="CI17" i="25"/>
  <c r="CI13" i="25"/>
  <c r="CE16" i="25"/>
  <c r="CE14" i="25"/>
  <c r="BW15" i="25"/>
  <c r="CF13" i="25"/>
  <c r="CF18" i="25"/>
  <c r="CF15" i="25"/>
  <c r="AF4" i="22"/>
  <c r="AH18" i="22"/>
  <c r="AF5" i="22"/>
  <c r="AN5" i="22" s="1"/>
  <c r="AF12" i="22"/>
  <c r="AF16" i="22"/>
  <c r="AF20" i="22"/>
  <c r="AO4" i="22"/>
  <c r="AF6" i="22"/>
  <c r="AF7" i="22"/>
  <c r="AF8" i="22"/>
  <c r="AF9" i="22"/>
  <c r="AF14" i="22"/>
  <c r="AF18" i="22"/>
  <c r="AE20" i="22"/>
  <c r="AI20" i="22"/>
  <c r="AE4" i="22"/>
  <c r="AM4" i="22"/>
  <c r="AI4" i="22"/>
  <c r="AQ4" i="22"/>
  <c r="AO10" i="22"/>
  <c r="AE12" i="22"/>
  <c r="AI12" i="22"/>
  <c r="AE16" i="22"/>
  <c r="AI16" i="22"/>
  <c r="AO6" i="22"/>
  <c r="AQ5" i="22"/>
  <c r="AO15" i="22" l="1"/>
  <c r="AO7" i="22"/>
  <c r="DG6" i="25"/>
  <c r="AP13" i="22"/>
  <c r="AO9" i="22"/>
  <c r="AP12" i="22"/>
  <c r="AO19" i="22"/>
  <c r="AP17" i="22"/>
  <c r="AO17" i="22"/>
  <c r="AQ8" i="22"/>
  <c r="AO13" i="22"/>
  <c r="AP15" i="22"/>
  <c r="AP16" i="22"/>
  <c r="AP19" i="22"/>
  <c r="AO18" i="22"/>
  <c r="AP6" i="22"/>
  <c r="AO14" i="22"/>
  <c r="AO11" i="22"/>
  <c r="AP11" i="22"/>
  <c r="AY6" i="22" s="1"/>
  <c r="AO20" i="22"/>
  <c r="AO16" i="22"/>
  <c r="AP9" i="22"/>
  <c r="AO12" i="22"/>
  <c r="AO8" i="22"/>
  <c r="AX6" i="22" s="1"/>
  <c r="AP14" i="22"/>
  <c r="AP7" i="22"/>
  <c r="AM9" i="22"/>
  <c r="AG21" i="22"/>
  <c r="AP10" i="22"/>
  <c r="AP8" i="22"/>
  <c r="AQ19" i="22"/>
  <c r="AM6" i="22"/>
  <c r="AN9" i="22"/>
  <c r="AM10" i="22"/>
  <c r="AQ9" i="22"/>
  <c r="AN13" i="22"/>
  <c r="AM8" i="22"/>
  <c r="AQ7" i="22"/>
  <c r="AZ6" i="22" s="1"/>
  <c r="AQ11" i="22"/>
  <c r="AQ17" i="22"/>
  <c r="AQ13" i="22"/>
  <c r="AQ6" i="22"/>
  <c r="AQ10" i="22"/>
  <c r="AQ12" i="22"/>
  <c r="AM11" i="22"/>
  <c r="AV6" i="22" s="1"/>
  <c r="AM7" i="22"/>
  <c r="AM12" i="22"/>
  <c r="AM15" i="22"/>
  <c r="AN20" i="22"/>
  <c r="AP18" i="22"/>
  <c r="AN19" i="22"/>
  <c r="AN15" i="22"/>
  <c r="AM16" i="22"/>
  <c r="AN6" i="22"/>
  <c r="AN14" i="22"/>
  <c r="AN17" i="22"/>
  <c r="AN10" i="22"/>
  <c r="AI21" i="22"/>
  <c r="AH21" i="22"/>
  <c r="AN7" i="22"/>
  <c r="AN18" i="22"/>
  <c r="AN12" i="22"/>
  <c r="AN11" i="22"/>
  <c r="AW6" i="22" s="1"/>
  <c r="AQ14" i="22"/>
  <c r="AQ15" i="22"/>
  <c r="AQ20" i="22"/>
  <c r="AP20" i="22"/>
  <c r="AY8" i="22" s="1"/>
  <c r="AM14" i="22"/>
  <c r="AN8" i="22"/>
  <c r="AF21" i="22"/>
  <c r="AN16" i="22"/>
  <c r="AM13" i="22"/>
  <c r="AM20" i="22"/>
  <c r="AM18" i="22"/>
  <c r="AM17" i="22"/>
  <c r="AM19" i="22"/>
  <c r="AE21" i="22"/>
  <c r="AQ18" i="22"/>
  <c r="AQ16" i="22"/>
  <c r="AY7" i="22" l="1"/>
  <c r="AX8" i="22"/>
  <c r="AZ8" i="22"/>
  <c r="AV8" i="22"/>
  <c r="AW8" i="22"/>
  <c r="V17" i="20" l="1"/>
  <c r="U17" i="20"/>
  <c r="AG3" i="20" s="1"/>
  <c r="V16" i="20"/>
  <c r="U16" i="20"/>
  <c r="V15" i="20"/>
  <c r="U15" i="20"/>
  <c r="V14" i="20"/>
  <c r="U14" i="20"/>
  <c r="V13" i="20"/>
  <c r="U13" i="20"/>
  <c r="V12" i="20"/>
  <c r="U12" i="20"/>
  <c r="V11" i="20"/>
  <c r="U11" i="20"/>
  <c r="Y11" i="20" s="1"/>
  <c r="V10" i="20"/>
  <c r="U10" i="20"/>
  <c r="V9" i="20"/>
  <c r="U9" i="20"/>
  <c r="V8" i="20"/>
  <c r="U8" i="20"/>
  <c r="V7" i="20"/>
  <c r="U7" i="20"/>
  <c r="V6" i="20"/>
  <c r="U6" i="20"/>
  <c r="V5" i="20"/>
  <c r="U5" i="20"/>
  <c r="V4" i="20"/>
  <c r="U4" i="20"/>
  <c r="V3" i="20"/>
  <c r="U3" i="20"/>
  <c r="V2" i="20"/>
  <c r="AD2" i="20" s="1"/>
  <c r="U2" i="20"/>
  <c r="AC2" i="20" s="1"/>
  <c r="Z9" i="20" l="1"/>
  <c r="Z15" i="20"/>
  <c r="Y15" i="20"/>
  <c r="Y6" i="20"/>
  <c r="Y9" i="20"/>
  <c r="Y4" i="20"/>
  <c r="Y13" i="20"/>
  <c r="Y8" i="20"/>
  <c r="Y3" i="20"/>
  <c r="AC3" i="20" s="1"/>
  <c r="Y10" i="20"/>
  <c r="Y12" i="20"/>
  <c r="Y14" i="20"/>
  <c r="Y16" i="20"/>
  <c r="Y5" i="20"/>
  <c r="Y7" i="20"/>
  <c r="Z14" i="20"/>
  <c r="Z10" i="20"/>
  <c r="Z7" i="20"/>
  <c r="Z12" i="20"/>
  <c r="Z11" i="20"/>
  <c r="Z4" i="20"/>
  <c r="Z8" i="20"/>
  <c r="Z3" i="20"/>
  <c r="AD3" i="20" s="1"/>
  <c r="Z13" i="20"/>
  <c r="Y2" i="20"/>
  <c r="AH3" i="20"/>
  <c r="Z2" i="20"/>
  <c r="Z5" i="20"/>
  <c r="Z16" i="20"/>
  <c r="Z6" i="20"/>
  <c r="AC4" i="20" l="1"/>
  <c r="AC13" i="20"/>
  <c r="AC6" i="20"/>
  <c r="AC11" i="20"/>
  <c r="AC10" i="20"/>
  <c r="AG4" i="20" s="1"/>
  <c r="AC15" i="20"/>
  <c r="AC12" i="20"/>
  <c r="AD5" i="20"/>
  <c r="AC14" i="20"/>
  <c r="AC9" i="20"/>
  <c r="AD4" i="20"/>
  <c r="AC16" i="20"/>
  <c r="AC5" i="20"/>
  <c r="AC8" i="20"/>
  <c r="Y17" i="20"/>
  <c r="AC7" i="20"/>
  <c r="AD8" i="20"/>
  <c r="AD10" i="20"/>
  <c r="AH4" i="20" s="1"/>
  <c r="Z17" i="20"/>
  <c r="AD15" i="20"/>
  <c r="AD14" i="20"/>
  <c r="AD13" i="20"/>
  <c r="AD6" i="20"/>
  <c r="AD16" i="20"/>
  <c r="AD7" i="20"/>
  <c r="AD9" i="20"/>
  <c r="AD12" i="20"/>
  <c r="AD11" i="20"/>
  <c r="AH6" i="20" l="1"/>
  <c r="AG6" i="20"/>
  <c r="AM37" i="13" l="1"/>
  <c r="W37" i="13"/>
  <c r="AM3" i="13" l="1"/>
  <c r="W3" i="13"/>
  <c r="AA55" i="13"/>
  <c r="Z55" i="13"/>
  <c r="AY39" i="13" s="1"/>
  <c r="Y55" i="13"/>
  <c r="X55" i="13"/>
  <c r="AW39" i="13" s="1"/>
  <c r="W55" i="13"/>
  <c r="AA54" i="13"/>
  <c r="Z54" i="13"/>
  <c r="Y54" i="13"/>
  <c r="X54" i="13"/>
  <c r="W54" i="13"/>
  <c r="AA53" i="13"/>
  <c r="Z53" i="13"/>
  <c r="Y53" i="13"/>
  <c r="X53" i="13"/>
  <c r="W53" i="13"/>
  <c r="AA52" i="13"/>
  <c r="Z52" i="13"/>
  <c r="Y52" i="13"/>
  <c r="X52" i="13"/>
  <c r="W52" i="13"/>
  <c r="AA51" i="13"/>
  <c r="Z51" i="13"/>
  <c r="Y51" i="13"/>
  <c r="X51" i="13"/>
  <c r="W51" i="13"/>
  <c r="AA50" i="13"/>
  <c r="Z50" i="13"/>
  <c r="Y50" i="13"/>
  <c r="X50" i="13"/>
  <c r="W50" i="13"/>
  <c r="AA49" i="13"/>
  <c r="Z49" i="13"/>
  <c r="Y49" i="13"/>
  <c r="X49" i="13"/>
  <c r="W49" i="13"/>
  <c r="AA48" i="13"/>
  <c r="Z48" i="13"/>
  <c r="Y48" i="13"/>
  <c r="X48" i="13"/>
  <c r="W48" i="13"/>
  <c r="AA47" i="13"/>
  <c r="Z47" i="13"/>
  <c r="Y47" i="13"/>
  <c r="X47" i="13"/>
  <c r="W47" i="13"/>
  <c r="AA46" i="13"/>
  <c r="Z46" i="13"/>
  <c r="Y46" i="13"/>
  <c r="X46" i="13"/>
  <c r="W46" i="13"/>
  <c r="AV45" i="13"/>
  <c r="AA45" i="13"/>
  <c r="Z45" i="13"/>
  <c r="Y45" i="13"/>
  <c r="X45" i="13"/>
  <c r="W45" i="13"/>
  <c r="AA44" i="13"/>
  <c r="Z44" i="13"/>
  <c r="Y44" i="13"/>
  <c r="X44" i="13"/>
  <c r="W44" i="13"/>
  <c r="AA43" i="13"/>
  <c r="Z43" i="13"/>
  <c r="Y43" i="13"/>
  <c r="X43" i="13"/>
  <c r="W43" i="13"/>
  <c r="AA42" i="13"/>
  <c r="Z42" i="13"/>
  <c r="Y42" i="13"/>
  <c r="X42" i="13"/>
  <c r="W42" i="13"/>
  <c r="AA41" i="13"/>
  <c r="Z41" i="13"/>
  <c r="Y41" i="13"/>
  <c r="X41" i="13"/>
  <c r="W41" i="13"/>
  <c r="AA40" i="13"/>
  <c r="Z40" i="13"/>
  <c r="Y40" i="13"/>
  <c r="X40" i="13"/>
  <c r="W40" i="13"/>
  <c r="AE40" i="13" s="1"/>
  <c r="AA39" i="13"/>
  <c r="Z39" i="13"/>
  <c r="Y39" i="13"/>
  <c r="X39" i="13"/>
  <c r="W39" i="13"/>
  <c r="AA38" i="13"/>
  <c r="AQ38" i="13" s="1"/>
  <c r="Z38" i="13"/>
  <c r="AP38" i="13" s="1"/>
  <c r="Y38" i="13"/>
  <c r="AG38" i="13" s="1"/>
  <c r="X38" i="13"/>
  <c r="AN38" i="13" s="1"/>
  <c r="W38" i="13"/>
  <c r="AM38" i="13" s="1"/>
  <c r="AE37" i="13"/>
  <c r="AE47" i="13" l="1"/>
  <c r="AG40" i="13"/>
  <c r="AI40" i="13"/>
  <c r="AI47" i="13"/>
  <c r="AF47" i="13"/>
  <c r="AG43" i="13"/>
  <c r="AG41" i="13"/>
  <c r="AG48" i="13"/>
  <c r="AI50" i="13"/>
  <c r="AE51" i="13"/>
  <c r="AE50" i="13"/>
  <c r="AE41" i="13"/>
  <c r="AI41" i="13"/>
  <c r="AI45" i="13"/>
  <c r="AF53" i="13"/>
  <c r="AH41" i="13"/>
  <c r="AF43" i="13"/>
  <c r="AH45" i="13"/>
  <c r="AF50" i="13"/>
  <c r="AF41" i="13"/>
  <c r="AF45" i="13"/>
  <c r="AF48" i="13"/>
  <c r="AH43" i="13"/>
  <c r="AE48" i="13"/>
  <c r="AI48" i="13"/>
  <c r="AH53" i="13"/>
  <c r="AE39" i="13"/>
  <c r="AM40" i="13" s="1"/>
  <c r="AI39" i="13"/>
  <c r="AE43" i="13"/>
  <c r="AI43" i="13"/>
  <c r="AE46" i="13"/>
  <c r="AI46" i="13"/>
  <c r="AE53" i="13"/>
  <c r="AI53" i="13"/>
  <c r="AE38" i="13"/>
  <c r="AF40" i="13"/>
  <c r="AF44" i="13"/>
  <c r="AF46" i="13"/>
  <c r="AH49" i="13"/>
  <c r="AF51" i="13"/>
  <c r="AF54" i="13"/>
  <c r="AE54" i="13"/>
  <c r="AI54" i="13"/>
  <c r="AF39" i="13"/>
  <c r="AN39" i="13" s="1"/>
  <c r="AH40" i="13"/>
  <c r="AF42" i="13"/>
  <c r="AH44" i="13"/>
  <c r="AH46" i="13"/>
  <c r="AF49" i="13"/>
  <c r="AF52" i="13"/>
  <c r="AV39" i="13"/>
  <c r="AE44" i="13"/>
  <c r="AI44" i="13"/>
  <c r="AG45" i="13"/>
  <c r="AI51" i="13"/>
  <c r="AH38" i="13"/>
  <c r="AZ39" i="13"/>
  <c r="AE42" i="13"/>
  <c r="AI42" i="13"/>
  <c r="AE45" i="13"/>
  <c r="AE49" i="13"/>
  <c r="AI49" i="13"/>
  <c r="AE52" i="13"/>
  <c r="AI52" i="13"/>
  <c r="AH54" i="13"/>
  <c r="AH39" i="13"/>
  <c r="AH42" i="13"/>
  <c r="AG51" i="13"/>
  <c r="AG54" i="13"/>
  <c r="AG39" i="13"/>
  <c r="AH47" i="13"/>
  <c r="AH48" i="13"/>
  <c r="AG50" i="13"/>
  <c r="AH51" i="13"/>
  <c r="AH52" i="13"/>
  <c r="AF38" i="13"/>
  <c r="AO38" i="13"/>
  <c r="AG53" i="13"/>
  <c r="AG49" i="13"/>
  <c r="AG44" i="13"/>
  <c r="AX39" i="13"/>
  <c r="AG42" i="13"/>
  <c r="AG46" i="13"/>
  <c r="AG52" i="13"/>
  <c r="AI38" i="13"/>
  <c r="AG47" i="13"/>
  <c r="AH50" i="13"/>
  <c r="AO41" i="13" l="1"/>
  <c r="AQ42" i="13"/>
  <c r="AQ41" i="13"/>
  <c r="AM39" i="13"/>
  <c r="AM41" i="13"/>
  <c r="AQ39" i="13"/>
  <c r="AN41" i="13"/>
  <c r="AQ51" i="13"/>
  <c r="AE55" i="13"/>
  <c r="AN44" i="13"/>
  <c r="AQ47" i="13"/>
  <c r="AQ40" i="13"/>
  <c r="AN40" i="13"/>
  <c r="AP47" i="13"/>
  <c r="AN46" i="13"/>
  <c r="AP40" i="13"/>
  <c r="AP42" i="13"/>
  <c r="AQ49" i="13"/>
  <c r="AQ43" i="13"/>
  <c r="AO39" i="13"/>
  <c r="AN48" i="13"/>
  <c r="AN49" i="13"/>
  <c r="AW41" i="13" s="1"/>
  <c r="AQ44" i="13"/>
  <c r="AM43" i="13"/>
  <c r="AO40" i="13"/>
  <c r="AQ46" i="13"/>
  <c r="AN42" i="13"/>
  <c r="AQ48" i="13"/>
  <c r="AM45" i="13"/>
  <c r="AV40" i="13" s="1"/>
  <c r="AN52" i="13"/>
  <c r="AN47" i="13"/>
  <c r="AN50" i="13"/>
  <c r="AN53" i="13"/>
  <c r="AP52" i="13"/>
  <c r="AQ50" i="13"/>
  <c r="AP41" i="13"/>
  <c r="AM51" i="13"/>
  <c r="AM44" i="13"/>
  <c r="AF55" i="13"/>
  <c r="AN51" i="13"/>
  <c r="AN54" i="13"/>
  <c r="AW42" i="13" s="1"/>
  <c r="AQ53" i="13"/>
  <c r="AQ52" i="13"/>
  <c r="AN43" i="13"/>
  <c r="AN45" i="13"/>
  <c r="AI55" i="13"/>
  <c r="AM47" i="13"/>
  <c r="AM46" i="13"/>
  <c r="AM49" i="13"/>
  <c r="AM48" i="13"/>
  <c r="AM42" i="13"/>
  <c r="AQ45" i="13"/>
  <c r="AM50" i="13"/>
  <c r="AM53" i="13"/>
  <c r="AM52" i="13"/>
  <c r="AQ54" i="13"/>
  <c r="AM54" i="13"/>
  <c r="AP39" i="13"/>
  <c r="AP43" i="13"/>
  <c r="AP44" i="13"/>
  <c r="AP48" i="13"/>
  <c r="AP45" i="13"/>
  <c r="AO47" i="13"/>
  <c r="AP46" i="13"/>
  <c r="AP49" i="13"/>
  <c r="AO46" i="13"/>
  <c r="AG55" i="13"/>
  <c r="AO50" i="13"/>
  <c r="AP53" i="13"/>
  <c r="AP51" i="13"/>
  <c r="AO44" i="13"/>
  <c r="AO43" i="13"/>
  <c r="AO51" i="13"/>
  <c r="AO54" i="13"/>
  <c r="AH55" i="13"/>
  <c r="AO49" i="13"/>
  <c r="AO48" i="13"/>
  <c r="AO45" i="13"/>
  <c r="AP54" i="13"/>
  <c r="AP50" i="13"/>
  <c r="AO53" i="13"/>
  <c r="AO52" i="13"/>
  <c r="AO42" i="13"/>
  <c r="AV42" i="13" l="1"/>
  <c r="AA21" i="13" l="1"/>
  <c r="Z21" i="13"/>
  <c r="AY5" i="13" s="1"/>
  <c r="Y21" i="13"/>
  <c r="AX5" i="13" s="1"/>
  <c r="X21" i="13"/>
  <c r="AW5" i="13" s="1"/>
  <c r="W21" i="13"/>
  <c r="AV5" i="13" s="1"/>
  <c r="AA20" i="13"/>
  <c r="Z20" i="13"/>
  <c r="Y20" i="13"/>
  <c r="X20" i="13"/>
  <c r="W20" i="13"/>
  <c r="AA19" i="13"/>
  <c r="Z19" i="13"/>
  <c r="Y19" i="13"/>
  <c r="X19" i="13"/>
  <c r="W19" i="13"/>
  <c r="AA18" i="13"/>
  <c r="Z18" i="13"/>
  <c r="Y18" i="13"/>
  <c r="X18" i="13"/>
  <c r="W18" i="13"/>
  <c r="AA17" i="13"/>
  <c r="Z17" i="13"/>
  <c r="Y17" i="13"/>
  <c r="X17" i="13"/>
  <c r="W17" i="13"/>
  <c r="AA16" i="13"/>
  <c r="Z16" i="13"/>
  <c r="Y16" i="13"/>
  <c r="X16" i="13"/>
  <c r="W16" i="13"/>
  <c r="AA15" i="13"/>
  <c r="Z15" i="13"/>
  <c r="Y15" i="13"/>
  <c r="X15" i="13"/>
  <c r="W15" i="13"/>
  <c r="AA14" i="13"/>
  <c r="Z14" i="13"/>
  <c r="Y14" i="13"/>
  <c r="X14" i="13"/>
  <c r="W14" i="13"/>
  <c r="AA13" i="13"/>
  <c r="Z13" i="13"/>
  <c r="Y13" i="13"/>
  <c r="X13" i="13"/>
  <c r="W13" i="13"/>
  <c r="AA12" i="13"/>
  <c r="Z12" i="13"/>
  <c r="Y12" i="13"/>
  <c r="X12" i="13"/>
  <c r="W12" i="13"/>
  <c r="AV11" i="13"/>
  <c r="AA11" i="13"/>
  <c r="Z11" i="13"/>
  <c r="Y11" i="13"/>
  <c r="X11" i="13"/>
  <c r="W11" i="13"/>
  <c r="AA10" i="13"/>
  <c r="Z10" i="13"/>
  <c r="Y10" i="13"/>
  <c r="X10" i="13"/>
  <c r="W10" i="13"/>
  <c r="AA9" i="13"/>
  <c r="Z9" i="13"/>
  <c r="Y9" i="13"/>
  <c r="X9" i="13"/>
  <c r="W9" i="13"/>
  <c r="AA8" i="13"/>
  <c r="Z8" i="13"/>
  <c r="Y8" i="13"/>
  <c r="X8" i="13"/>
  <c r="W8" i="13"/>
  <c r="AA7" i="13"/>
  <c r="Z7" i="13"/>
  <c r="Y7" i="13"/>
  <c r="X7" i="13"/>
  <c r="W7" i="13"/>
  <c r="AA6" i="13"/>
  <c r="Z6" i="13"/>
  <c r="Y6" i="13"/>
  <c r="X6" i="13"/>
  <c r="W6" i="13"/>
  <c r="AA5" i="13"/>
  <c r="Z5" i="13"/>
  <c r="Y5" i="13"/>
  <c r="X5" i="13"/>
  <c r="W5" i="13"/>
  <c r="AA4" i="13"/>
  <c r="AQ4" i="13" s="1"/>
  <c r="Z4" i="13"/>
  <c r="AP4" i="13" s="1"/>
  <c r="Y4" i="13"/>
  <c r="AG4" i="13" s="1"/>
  <c r="X4" i="13"/>
  <c r="AN4" i="13" s="1"/>
  <c r="W4" i="13"/>
  <c r="AM4" i="13" s="1"/>
  <c r="AE3" i="13"/>
  <c r="AH13" i="13" l="1"/>
  <c r="AH8" i="13"/>
  <c r="AG12" i="13"/>
  <c r="AG8" i="13"/>
  <c r="AG14" i="13"/>
  <c r="AG18" i="13"/>
  <c r="AE18" i="13"/>
  <c r="AF14" i="13"/>
  <c r="AF18" i="13"/>
  <c r="AG5" i="13"/>
  <c r="AO5" i="13" s="1"/>
  <c r="AG10" i="13"/>
  <c r="AG16" i="13"/>
  <c r="AG19" i="13"/>
  <c r="AG7" i="13"/>
  <c r="AH10" i="13"/>
  <c r="AG11" i="13"/>
  <c r="AG13" i="13"/>
  <c r="AG17" i="13"/>
  <c r="AH19" i="13"/>
  <c r="AG20" i="13"/>
  <c r="AF9" i="13"/>
  <c r="AE10" i="13"/>
  <c r="AI10" i="13"/>
  <c r="AF12" i="13"/>
  <c r="AF15" i="13"/>
  <c r="AF5" i="13"/>
  <c r="AG6" i="13"/>
  <c r="AF7" i="13"/>
  <c r="AG9" i="13"/>
  <c r="AF10" i="13"/>
  <c r="AG15" i="13"/>
  <c r="AI18" i="13"/>
  <c r="AE8" i="13"/>
  <c r="AE6" i="13"/>
  <c r="AI6" i="13"/>
  <c r="AF8" i="13"/>
  <c r="AF11" i="13"/>
  <c r="AE13" i="13"/>
  <c r="AI13" i="13"/>
  <c r="AE17" i="13"/>
  <c r="AI17" i="13"/>
  <c r="AF19" i="13"/>
  <c r="AI8" i="13"/>
  <c r="AE5" i="13"/>
  <c r="AI5" i="13"/>
  <c r="AQ5" i="13" s="1"/>
  <c r="AF6" i="13"/>
  <c r="AE9" i="13"/>
  <c r="AI9" i="13"/>
  <c r="AF13" i="13"/>
  <c r="AE14" i="13"/>
  <c r="AI14" i="13"/>
  <c r="AF17" i="13"/>
  <c r="AF20" i="13"/>
  <c r="AH11" i="13"/>
  <c r="AH16" i="13"/>
  <c r="AH17" i="13"/>
  <c r="AH4" i="13"/>
  <c r="AH7" i="13"/>
  <c r="AH12" i="13"/>
  <c r="AH15" i="13"/>
  <c r="AE16" i="13"/>
  <c r="AI16" i="13"/>
  <c r="AH18" i="13"/>
  <c r="AH20" i="13"/>
  <c r="AH5" i="13"/>
  <c r="AP5" i="13" s="1"/>
  <c r="AZ5" i="13"/>
  <c r="AH6" i="13"/>
  <c r="AE7" i="13"/>
  <c r="AI7" i="13"/>
  <c r="AH9" i="13"/>
  <c r="AE11" i="13"/>
  <c r="AI11" i="13"/>
  <c r="AE12" i="13"/>
  <c r="AI12" i="13"/>
  <c r="AH14" i="13"/>
  <c r="AE15" i="13"/>
  <c r="AI15" i="13"/>
  <c r="AF16" i="13"/>
  <c r="AE20" i="13"/>
  <c r="AI20" i="13"/>
  <c r="AI4" i="13"/>
  <c r="AE4" i="13"/>
  <c r="AF4" i="13"/>
  <c r="AO4" i="13"/>
  <c r="AE19" i="13"/>
  <c r="AI19" i="13"/>
  <c r="AN6" i="13" l="1"/>
  <c r="AN5" i="13"/>
  <c r="AO14" i="13"/>
  <c r="AM6" i="13"/>
  <c r="AN7" i="13"/>
  <c r="AO6" i="13"/>
  <c r="AO7" i="13"/>
  <c r="AX6" i="13" s="1"/>
  <c r="AO9" i="13"/>
  <c r="AM7" i="13"/>
  <c r="AO8" i="13"/>
  <c r="AN13" i="13"/>
  <c r="AO11" i="13"/>
  <c r="AO19" i="13"/>
  <c r="AO16" i="13"/>
  <c r="AQ11" i="13"/>
  <c r="AN17" i="13"/>
  <c r="AO20" i="13"/>
  <c r="AO18" i="13"/>
  <c r="AQ12" i="13"/>
  <c r="AP11" i="13"/>
  <c r="AQ8" i="13"/>
  <c r="AN12" i="13"/>
  <c r="AW6" i="13" s="1"/>
  <c r="AO17" i="13"/>
  <c r="AO10" i="13"/>
  <c r="AG21" i="13"/>
  <c r="AO13" i="13"/>
  <c r="AF21" i="13"/>
  <c r="AE21" i="13"/>
  <c r="AN8" i="13"/>
  <c r="AO12" i="13"/>
  <c r="AO15" i="13"/>
  <c r="AM8" i="13"/>
  <c r="AN11" i="13"/>
  <c r="AN9" i="13"/>
  <c r="AN20" i="13"/>
  <c r="AW8" i="13" s="1"/>
  <c r="AQ6" i="13"/>
  <c r="AM12" i="13"/>
  <c r="AQ10" i="13"/>
  <c r="AQ13" i="13"/>
  <c r="AN10" i="13"/>
  <c r="AN14" i="13"/>
  <c r="AN15" i="13"/>
  <c r="AM10" i="13"/>
  <c r="AM5" i="13"/>
  <c r="AM9" i="13"/>
  <c r="AN16" i="13"/>
  <c r="AM11" i="13"/>
  <c r="AV6" i="13" s="1"/>
  <c r="AP9" i="13"/>
  <c r="AP10" i="13"/>
  <c r="AQ19" i="13"/>
  <c r="AQ15" i="13"/>
  <c r="AP20" i="13"/>
  <c r="AP19" i="13"/>
  <c r="AM17" i="13"/>
  <c r="AQ18" i="13"/>
  <c r="AM18" i="13"/>
  <c r="AP17" i="13"/>
  <c r="AM16" i="13"/>
  <c r="AM15" i="13"/>
  <c r="AP18" i="13"/>
  <c r="AP12" i="13"/>
  <c r="AP15" i="13"/>
  <c r="AN19" i="13"/>
  <c r="AQ14" i="13"/>
  <c r="AQ17" i="13"/>
  <c r="AP14" i="13"/>
  <c r="AP7" i="13"/>
  <c r="AY6" i="13" s="1"/>
  <c r="AP16" i="13"/>
  <c r="AM14" i="13"/>
  <c r="AN18" i="13"/>
  <c r="AQ9" i="13"/>
  <c r="AH21" i="13"/>
  <c r="AQ20" i="13"/>
  <c r="AP13" i="13"/>
  <c r="AM13" i="13"/>
  <c r="AP6" i="13"/>
  <c r="AQ7" i="13"/>
  <c r="AQ16" i="13"/>
  <c r="AP8" i="13"/>
  <c r="AM20" i="13"/>
  <c r="AM19" i="13"/>
  <c r="AI21" i="13"/>
  <c r="AX8" i="13" l="1"/>
  <c r="AY7" i="13"/>
  <c r="AV8" i="13"/>
  <c r="AY8" i="13"/>
  <c r="AW7" i="13"/>
</calcChain>
</file>

<file path=xl/sharedStrings.xml><?xml version="1.0" encoding="utf-8"?>
<sst xmlns="http://schemas.openxmlformats.org/spreadsheetml/2006/main" count="1227" uniqueCount="106">
  <si>
    <t>Antibiotika/Legende</t>
  </si>
  <si>
    <t>Testungen</t>
  </si>
  <si>
    <t>Ampicillin</t>
  </si>
  <si>
    <t>Ampicillin/ Sulbactam</t>
  </si>
  <si>
    <t>Piperacillin</t>
  </si>
  <si>
    <t>Piperacillin/ Tazobactam</t>
  </si>
  <si>
    <t>Aztreonam</t>
  </si>
  <si>
    <t>Cefotaxim</t>
  </si>
  <si>
    <t>Ceftazidim</t>
  </si>
  <si>
    <t>Cefuroxim</t>
  </si>
  <si>
    <t>Imipenem</t>
  </si>
  <si>
    <t>Meropenem</t>
  </si>
  <si>
    <t>Colistin</t>
  </si>
  <si>
    <t>Amikacin</t>
  </si>
  <si>
    <t>Gentamicin</t>
  </si>
  <si>
    <t>Tobramycin</t>
  </si>
  <si>
    <t>Fosfomycin</t>
  </si>
  <si>
    <t>Cotrimoxazol</t>
  </si>
  <si>
    <t>Ciprofloxacin</t>
  </si>
  <si>
    <t>Levofloxacin</t>
  </si>
  <si>
    <t>Moxifloxacin</t>
  </si>
  <si>
    <t>Doxycyclin</t>
  </si>
  <si>
    <t>Tigecyclin</t>
  </si>
  <si>
    <t>Clindamycin</t>
  </si>
  <si>
    <t>Metronidazol</t>
  </si>
  <si>
    <t>Amphotericin B</t>
  </si>
  <si>
    <t>Posaconazol</t>
  </si>
  <si>
    <t>Voriconazol</t>
  </si>
  <si>
    <t>Caspofungin</t>
  </si>
  <si>
    <t>Penicillin G</t>
  </si>
  <si>
    <t>Oxacillin</t>
  </si>
  <si>
    <t>Rifampicin</t>
  </si>
  <si>
    <t>Daptomycin</t>
  </si>
  <si>
    <t>Roxythromycin</t>
  </si>
  <si>
    <t>Linezolid</t>
  </si>
  <si>
    <t>Vancomycin</t>
  </si>
  <si>
    <t>Teicoplanin</t>
  </si>
  <si>
    <t>Fluconazol</t>
  </si>
  <si>
    <t>Enterococcus faecalis</t>
  </si>
  <si>
    <t>Enterococcus faecium</t>
  </si>
  <si>
    <t>Klebsiella oxytoca</t>
  </si>
  <si>
    <t>Pseudomonas aeruginosa</t>
  </si>
  <si>
    <t>Staphylococcus aureus</t>
  </si>
  <si>
    <t>Enterobacteriaceae</t>
  </si>
  <si>
    <t>% Testungen</t>
  </si>
  <si>
    <t>AMP</t>
  </si>
  <si>
    <t>n</t>
  </si>
  <si>
    <t>S</t>
  </si>
  <si>
    <t>I</t>
  </si>
  <si>
    <t>R</t>
  </si>
  <si>
    <t>ASU</t>
  </si>
  <si>
    <t>PIP</t>
  </si>
  <si>
    <t>PIT</t>
  </si>
  <si>
    <t>AZT</t>
  </si>
  <si>
    <t>CTX</t>
  </si>
  <si>
    <t>CAZ</t>
  </si>
  <si>
    <t>IMP</t>
  </si>
  <si>
    <t>MER</t>
  </si>
  <si>
    <t>COL</t>
  </si>
  <si>
    <t>AMK</t>
  </si>
  <si>
    <t>GEN</t>
  </si>
  <si>
    <t>TOB</t>
  </si>
  <si>
    <t>FOS</t>
  </si>
  <si>
    <t>SXT</t>
  </si>
  <si>
    <t>CIP</t>
  </si>
  <si>
    <t>LEV</t>
  </si>
  <si>
    <t>MOX</t>
  </si>
  <si>
    <t>DOX</t>
  </si>
  <si>
    <t>CFX</t>
  </si>
  <si>
    <t>TIG</t>
  </si>
  <si>
    <t>PEN</t>
  </si>
  <si>
    <t>OXA</t>
  </si>
  <si>
    <t>CXM</t>
  </si>
  <si>
    <t>RIF</t>
  </si>
  <si>
    <t>DAP</t>
  </si>
  <si>
    <t>ROX</t>
  </si>
  <si>
    <t>CLI</t>
  </si>
  <si>
    <t>LIN</t>
  </si>
  <si>
    <t>VAN</t>
  </si>
  <si>
    <t>TPL</t>
  </si>
  <si>
    <t>MTR</t>
  </si>
  <si>
    <t>FLU</t>
  </si>
  <si>
    <t>POS</t>
  </si>
  <si>
    <t>VOR</t>
  </si>
  <si>
    <t>CAS</t>
  </si>
  <si>
    <t>Proteus mirabilis</t>
  </si>
  <si>
    <t>Nitroxolin</t>
  </si>
  <si>
    <t>Serratia marcescens</t>
  </si>
  <si>
    <t>TGC</t>
  </si>
  <si>
    <t>Caz/Avi</t>
  </si>
  <si>
    <t>Ceftazidim/Avibactam</t>
  </si>
  <si>
    <t>Candida albicans</t>
  </si>
  <si>
    <t>Candida glabrata</t>
  </si>
  <si>
    <t xml:space="preserve">Candida glabrata </t>
  </si>
  <si>
    <t>Clostridium difficile</t>
  </si>
  <si>
    <t xml:space="preserve">Escherichia coli </t>
  </si>
  <si>
    <t>Haemophilus influenzae</t>
  </si>
  <si>
    <t xml:space="preserve">Klebsiella pneumoniae  </t>
  </si>
  <si>
    <t xml:space="preserve">Staphylococcus epidermidis  </t>
  </si>
  <si>
    <t xml:space="preserve">Stenotrophomonas maltophilia  </t>
  </si>
  <si>
    <t>AND</t>
  </si>
  <si>
    <t>Anidulafungin</t>
  </si>
  <si>
    <t>Mecillinam</t>
  </si>
  <si>
    <t>Enterobacter cloacae-complex</t>
  </si>
  <si>
    <t xml:space="preserve">Klebsiella oxytoca  </t>
  </si>
  <si>
    <t>Staphylococcus hominis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</si>
</sst>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_-;\-* #,##0\ _€_-;_-* &quot;-&quot;\ _€_-;_-@_-"/>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name val="Calibri"/>
      <family val="2"/>
      <scheme val="minor"/>
    </font>
    <font>
      <b/>
      <sz val="14"/>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cellStyleXfs>
  <cellXfs count="53">
    <xf numFmtId="0" fontId="0" fillId="0" borderId="0" xfId="0"/>
    <xf numFmtId="0" fontId="0" fillId="0" borderId="0" xfId="0"/>
    <xf numFmtId="0" fontId="6" fillId="2" borderId="0" xfId="6"/>
    <xf numFmtId="0" fontId="7" fillId="3" borderId="0" xfId="7"/>
    <xf numFmtId="0" fontId="8" fillId="4" borderId="0" xfId="8"/>
    <xf numFmtId="0" fontId="6" fillId="0" borderId="0" xfId="6" applyFill="1"/>
    <xf numFmtId="0" fontId="19" fillId="0" borderId="0" xfId="6" applyFont="1" applyFill="1"/>
    <xf numFmtId="0" fontId="7" fillId="0" borderId="0" xfId="7" applyFill="1"/>
    <xf numFmtId="0" fontId="19" fillId="0" borderId="0" xfId="7" applyFont="1" applyFill="1"/>
    <xf numFmtId="0" fontId="0" fillId="0" borderId="0" xfId="0" applyAlignment="1">
      <alignment vertical="center"/>
    </xf>
    <xf numFmtId="164" fontId="18" fillId="33" borderId="0" xfId="42" applyFont="1" applyFill="1" applyAlignment="1">
      <alignment vertical="center"/>
    </xf>
    <xf numFmtId="164" fontId="18" fillId="33" borderId="0" xfId="42" applyFont="1" applyFill="1" applyAlignment="1">
      <alignment horizontal="center" vertical="center"/>
    </xf>
    <xf numFmtId="1" fontId="18" fillId="33" borderId="0" xfId="42" applyNumberFormat="1" applyFont="1" applyFill="1" applyAlignment="1">
      <alignment horizontal="right" vertical="center"/>
    </xf>
    <xf numFmtId="1" fontId="18" fillId="33" borderId="0" xfId="0" applyNumberFormat="1" applyFont="1" applyFill="1" applyAlignment="1">
      <alignment horizontal="right" vertical="center"/>
    </xf>
    <xf numFmtId="0" fontId="0" fillId="0" borderId="0" xfId="0" applyFill="1" applyAlignment="1">
      <alignment vertical="center"/>
    </xf>
    <xf numFmtId="164" fontId="18" fillId="33" borderId="0" xfId="42" applyFont="1" applyFill="1" applyAlignment="1">
      <alignment horizontal="right" vertical="center"/>
    </xf>
    <xf numFmtId="1" fontId="18" fillId="33" borderId="0" xfId="42" applyNumberFormat="1" applyFont="1" applyFill="1" applyAlignment="1">
      <alignment vertical="center"/>
    </xf>
    <xf numFmtId="1" fontId="18" fillId="33" borderId="0" xfId="0" applyNumberFormat="1" applyFont="1" applyFill="1" applyAlignment="1">
      <alignment vertical="center"/>
    </xf>
    <xf numFmtId="164" fontId="20" fillId="33" borderId="0" xfId="42" applyFont="1" applyFill="1" applyAlignment="1">
      <alignment vertical="center"/>
    </xf>
    <xf numFmtId="164" fontId="20" fillId="33" borderId="0" xfId="42" applyFont="1" applyFill="1" applyAlignment="1">
      <alignment horizontal="center" vertical="center"/>
    </xf>
    <xf numFmtId="1" fontId="20" fillId="33" borderId="0" xfId="42" applyNumberFormat="1" applyFont="1" applyFill="1" applyAlignment="1">
      <alignment vertical="center"/>
    </xf>
    <xf numFmtId="1" fontId="20" fillId="33" borderId="0" xfId="0" applyNumberFormat="1" applyFont="1" applyFill="1" applyAlignment="1">
      <alignment vertical="center"/>
    </xf>
    <xf numFmtId="0" fontId="18" fillId="33" borderId="0" xfId="0" applyFont="1" applyFill="1" applyAlignment="1">
      <alignment vertical="center"/>
    </xf>
    <xf numFmtId="0" fontId="18" fillId="33" borderId="0" xfId="0" applyFont="1" applyFill="1" applyAlignment="1">
      <alignment horizontal="center" vertical="center"/>
    </xf>
    <xf numFmtId="0" fontId="18" fillId="33" borderId="0" xfId="0" applyFont="1" applyFill="1" applyAlignment="1">
      <alignment horizontal="right" vertical="center"/>
    </xf>
    <xf numFmtId="0" fontId="18" fillId="33" borderId="0" xfId="0" applyNumberFormat="1" applyFont="1" applyFill="1" applyAlignment="1">
      <alignment horizontal="right" vertical="center"/>
    </xf>
    <xf numFmtId="0" fontId="18" fillId="33" borderId="0" xfId="42" applyNumberFormat="1" applyFont="1" applyFill="1" applyAlignment="1">
      <alignment horizontal="right" vertical="center"/>
    </xf>
    <xf numFmtId="0" fontId="19" fillId="0" borderId="0" xfId="0" applyFont="1"/>
    <xf numFmtId="0" fontId="0" fillId="34" borderId="0" xfId="0" applyFill="1" applyAlignment="1">
      <alignment vertical="center"/>
    </xf>
    <xf numFmtId="2" fontId="0" fillId="0" borderId="0" xfId="0" applyNumberFormat="1"/>
    <xf numFmtId="2" fontId="6" fillId="2" borderId="0" xfId="6" applyNumberFormat="1"/>
    <xf numFmtId="2" fontId="8" fillId="4" borderId="0" xfId="8" applyNumberFormat="1"/>
    <xf numFmtId="2" fontId="7" fillId="3" borderId="0" xfId="7" applyNumberFormat="1"/>
    <xf numFmtId="0" fontId="8" fillId="0" borderId="0" xfId="8" applyFill="1"/>
    <xf numFmtId="2" fontId="6" fillId="0" borderId="0" xfId="6" applyNumberFormat="1" applyFill="1"/>
    <xf numFmtId="2" fontId="7" fillId="0" borderId="0" xfId="7" applyNumberFormat="1" applyFill="1"/>
    <xf numFmtId="2" fontId="19" fillId="0" borderId="0" xfId="6" applyNumberFormat="1" applyFont="1" applyFill="1"/>
    <xf numFmtId="2" fontId="19" fillId="0" borderId="0" xfId="7" applyNumberFormat="1" applyFont="1" applyFill="1"/>
    <xf numFmtId="0" fontId="0" fillId="33" borderId="0" xfId="0" applyFill="1"/>
    <xf numFmtId="2" fontId="0" fillId="0" borderId="0" xfId="0" applyNumberFormat="1" applyFill="1"/>
    <xf numFmtId="2" fontId="19" fillId="0" borderId="0" xfId="8" applyNumberFormat="1" applyFont="1" applyFill="1"/>
    <xf numFmtId="0" fontId="19" fillId="0" borderId="0" xfId="8" applyFont="1" applyFill="1"/>
    <xf numFmtId="0" fontId="19" fillId="0" borderId="0" xfId="0" applyFont="1" applyFill="1"/>
    <xf numFmtId="2" fontId="19" fillId="0" borderId="0" xfId="0" applyNumberFormat="1" applyFont="1" applyFill="1"/>
    <xf numFmtId="0" fontId="0" fillId="0" borderId="0" xfId="0"/>
    <xf numFmtId="0" fontId="0" fillId="0" borderId="0" xfId="0"/>
    <xf numFmtId="0" fontId="0" fillId="0" borderId="0" xfId="0"/>
    <xf numFmtId="0" fontId="1" fillId="0" borderId="0" xfId="6" applyFont="1" applyFill="1"/>
    <xf numFmtId="2" fontId="1" fillId="0" borderId="0" xfId="8" applyNumberFormat="1" applyFont="1" applyFill="1"/>
    <xf numFmtId="2" fontId="1" fillId="0" borderId="0" xfId="6" applyNumberFormat="1" applyFont="1" applyFill="1"/>
    <xf numFmtId="0" fontId="1" fillId="0" borderId="0" xfId="7" applyFont="1" applyFill="1"/>
    <xf numFmtId="2" fontId="1" fillId="0" borderId="0" xfId="7" applyNumberFormat="1" applyFont="1" applyFill="1"/>
    <xf numFmtId="0" fontId="1" fillId="0" borderId="0" xfId="8" applyFont="1" applyFill="1"/>
  </cellXfs>
  <cellStyles count="43">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Dezimal [0]" xfId="42" builtinId="6"/>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FFCCCC"/>
      <color rgb="FFFFFF99"/>
      <color rgb="FFCC00CC"/>
      <color rgb="FFFFCC99"/>
      <color rgb="FFFF7C80"/>
      <color rgb="FF0000CC"/>
      <color rgb="FF006600"/>
      <color rgb="FFFFCCFF"/>
      <color rgb="FFCC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2"/>
          <c:order val="0"/>
          <c:tx>
            <c:strRef>
              <c:f>Entero!$AU$36</c:f>
              <c:strCache>
                <c:ptCount val="1"/>
                <c:pt idx="0">
                  <c:v>Ampicillin</c:v>
                </c:pt>
              </c:strCache>
            </c:strRef>
          </c:tx>
          <c:spPr>
            <a:solidFill>
              <a:srgbClr val="FF7C8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Entero!$AU$37:$AU$52</c:f>
              <c:numCache>
                <c:formatCode>0.00</c:formatCode>
                <c:ptCount val="16"/>
                <c:pt idx="0">
                  <c:v>0</c:v>
                </c:pt>
                <c:pt idx="1">
                  <c:v>0</c:v>
                </c:pt>
                <c:pt idx="2">
                  <c:v>0</c:v>
                </c:pt>
                <c:pt idx="3">
                  <c:v>1.1560693641618498</c:v>
                </c:pt>
                <c:pt idx="4">
                  <c:v>0</c:v>
                </c:pt>
                <c:pt idx="5">
                  <c:v>0.5780346820809249</c:v>
                </c:pt>
                <c:pt idx="6">
                  <c:v>5.202312138728324</c:v>
                </c:pt>
                <c:pt idx="7">
                  <c:v>26.01156069364162</c:v>
                </c:pt>
                <c:pt idx="8">
                  <c:v>19.653179190751445</c:v>
                </c:pt>
                <c:pt idx="9">
                  <c:v>0</c:v>
                </c:pt>
                <c:pt idx="10">
                  <c:v>0.5780346820809249</c:v>
                </c:pt>
                <c:pt idx="11">
                  <c:v>1.7341040462427746</c:v>
                </c:pt>
                <c:pt idx="12">
                  <c:v>45.086705202312139</c:v>
                </c:pt>
                <c:pt idx="13">
                  <c:v>0</c:v>
                </c:pt>
                <c:pt idx="14">
                  <c:v>0</c:v>
                </c:pt>
                <c:pt idx="15">
                  <c:v>0</c:v>
                </c:pt>
              </c:numCache>
            </c:numRef>
          </c:val>
          <c:extLst>
            <c:ext xmlns:c16="http://schemas.microsoft.com/office/drawing/2014/chart" uri="{C3380CC4-5D6E-409C-BE32-E72D297353CC}">
              <c16:uniqueId val="{00000000-3F00-4FE5-AC44-4D5FBD56E3D2}"/>
            </c:ext>
          </c:extLst>
        </c:ser>
        <c:ser>
          <c:idx val="3"/>
          <c:order val="1"/>
          <c:tx>
            <c:strRef>
              <c:f>Entero!$AV$36</c:f>
              <c:strCache>
                <c:ptCount val="1"/>
                <c:pt idx="0">
                  <c:v>Ampicillin/ Sulbactam</c:v>
                </c:pt>
              </c:strCache>
            </c:strRef>
          </c:tx>
          <c:spPr>
            <a:solidFill>
              <a:srgbClr val="FFCC99"/>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Entero!$AV$37:$AV$52</c:f>
              <c:numCache>
                <c:formatCode>0.00</c:formatCode>
                <c:ptCount val="16"/>
                <c:pt idx="0">
                  <c:v>0</c:v>
                </c:pt>
                <c:pt idx="1">
                  <c:v>0</c:v>
                </c:pt>
                <c:pt idx="2">
                  <c:v>0</c:v>
                </c:pt>
                <c:pt idx="3">
                  <c:v>4.0462427745664744</c:v>
                </c:pt>
                <c:pt idx="4">
                  <c:v>0</c:v>
                </c:pt>
                <c:pt idx="5">
                  <c:v>6.9364161849710984</c:v>
                </c:pt>
                <c:pt idx="6">
                  <c:v>26.589595375722542</c:v>
                </c:pt>
                <c:pt idx="7">
                  <c:v>17.919075144508671</c:v>
                </c:pt>
                <c:pt idx="8">
                  <c:v>4.0462427745664744</c:v>
                </c:pt>
                <c:pt idx="9">
                  <c:v>9.2485549132947984</c:v>
                </c:pt>
                <c:pt idx="10">
                  <c:v>6.3583815028901736</c:v>
                </c:pt>
                <c:pt idx="11">
                  <c:v>6.9364161849710984</c:v>
                </c:pt>
                <c:pt idx="12">
                  <c:v>17.919075144508671</c:v>
                </c:pt>
                <c:pt idx="13">
                  <c:v>0</c:v>
                </c:pt>
                <c:pt idx="14">
                  <c:v>0</c:v>
                </c:pt>
                <c:pt idx="15">
                  <c:v>0</c:v>
                </c:pt>
              </c:numCache>
            </c:numRef>
          </c:val>
          <c:extLst>
            <c:ext xmlns:c16="http://schemas.microsoft.com/office/drawing/2014/chart" uri="{C3380CC4-5D6E-409C-BE32-E72D297353CC}">
              <c16:uniqueId val="{00000001-3F00-4FE5-AC44-4D5FBD56E3D2}"/>
            </c:ext>
          </c:extLst>
        </c:ser>
        <c:ser>
          <c:idx val="4"/>
          <c:order val="2"/>
          <c:tx>
            <c:strRef>
              <c:f>Entero!$AW$36</c:f>
              <c:strCache>
                <c:ptCount val="1"/>
                <c:pt idx="0">
                  <c:v>Piperacillin</c:v>
                </c:pt>
              </c:strCache>
            </c:strRef>
          </c:tx>
          <c:spPr>
            <a:solidFill>
              <a:srgbClr val="FFFF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Entero!$AW$37:$AW$52</c:f>
              <c:numCache>
                <c:formatCode>0.00</c:formatCode>
                <c:ptCount val="16"/>
                <c:pt idx="0">
                  <c:v>0</c:v>
                </c:pt>
                <c:pt idx="1">
                  <c:v>0</c:v>
                </c:pt>
                <c:pt idx="2">
                  <c:v>0</c:v>
                </c:pt>
                <c:pt idx="3">
                  <c:v>0</c:v>
                </c:pt>
                <c:pt idx="4">
                  <c:v>8.6705202312138727</c:v>
                </c:pt>
                <c:pt idx="5">
                  <c:v>0</c:v>
                </c:pt>
                <c:pt idx="6">
                  <c:v>24.277456647398843</c:v>
                </c:pt>
                <c:pt idx="7">
                  <c:v>18.497109826589597</c:v>
                </c:pt>
                <c:pt idx="8">
                  <c:v>1.7341040462427746</c:v>
                </c:pt>
                <c:pt idx="9">
                  <c:v>1.7341040462427746</c:v>
                </c:pt>
                <c:pt idx="10">
                  <c:v>1.7341040462427746</c:v>
                </c:pt>
                <c:pt idx="11">
                  <c:v>7.5144508670520231</c:v>
                </c:pt>
                <c:pt idx="12">
                  <c:v>6.9364161849710984</c:v>
                </c:pt>
                <c:pt idx="13">
                  <c:v>28.901734104046241</c:v>
                </c:pt>
                <c:pt idx="14">
                  <c:v>0</c:v>
                </c:pt>
                <c:pt idx="15">
                  <c:v>0</c:v>
                </c:pt>
              </c:numCache>
            </c:numRef>
          </c:val>
          <c:extLst>
            <c:ext xmlns:c16="http://schemas.microsoft.com/office/drawing/2014/chart" uri="{C3380CC4-5D6E-409C-BE32-E72D297353CC}">
              <c16:uniqueId val="{00000002-3F00-4FE5-AC44-4D5FBD56E3D2}"/>
            </c:ext>
          </c:extLst>
        </c:ser>
        <c:ser>
          <c:idx val="5"/>
          <c:order val="3"/>
          <c:tx>
            <c:strRef>
              <c:f>Entero!$AX$36</c:f>
              <c:strCache>
                <c:ptCount val="1"/>
                <c:pt idx="0">
                  <c:v>Piperacillin/ Tazobactam</c:v>
                </c:pt>
              </c:strCache>
            </c:strRef>
          </c:tx>
          <c:spPr>
            <a:solidFill>
              <a:srgbClr val="6600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Entero!$AX$37:$AX$52</c:f>
              <c:numCache>
                <c:formatCode>0.00</c:formatCode>
                <c:ptCount val="16"/>
                <c:pt idx="0">
                  <c:v>0</c:v>
                </c:pt>
                <c:pt idx="1">
                  <c:v>0</c:v>
                </c:pt>
                <c:pt idx="2">
                  <c:v>0</c:v>
                </c:pt>
                <c:pt idx="3">
                  <c:v>0</c:v>
                </c:pt>
                <c:pt idx="4">
                  <c:v>15.028901734104046</c:v>
                </c:pt>
                <c:pt idx="5">
                  <c:v>0</c:v>
                </c:pt>
                <c:pt idx="6">
                  <c:v>50.289017341040463</c:v>
                </c:pt>
                <c:pt idx="7">
                  <c:v>24.855491329479769</c:v>
                </c:pt>
                <c:pt idx="8">
                  <c:v>2.8901734104046244</c:v>
                </c:pt>
                <c:pt idx="9">
                  <c:v>2.3121387283236996</c:v>
                </c:pt>
                <c:pt idx="10">
                  <c:v>0.5780346820809249</c:v>
                </c:pt>
                <c:pt idx="11">
                  <c:v>1.1560693641618498</c:v>
                </c:pt>
                <c:pt idx="12">
                  <c:v>1.1560693641618498</c:v>
                </c:pt>
                <c:pt idx="13">
                  <c:v>1.7341040462427746</c:v>
                </c:pt>
                <c:pt idx="14">
                  <c:v>0</c:v>
                </c:pt>
                <c:pt idx="15">
                  <c:v>0</c:v>
                </c:pt>
              </c:numCache>
            </c:numRef>
          </c:val>
          <c:extLst>
            <c:ext xmlns:c16="http://schemas.microsoft.com/office/drawing/2014/chart" uri="{C3380CC4-5D6E-409C-BE32-E72D297353CC}">
              <c16:uniqueId val="{00000003-3F00-4FE5-AC44-4D5FBD56E3D2}"/>
            </c:ext>
          </c:extLst>
        </c:ser>
        <c:ser>
          <c:idx val="6"/>
          <c:order val="4"/>
          <c:tx>
            <c:strRef>
              <c:f>Entero!$AY$36</c:f>
              <c:strCache>
                <c:ptCount val="1"/>
                <c:pt idx="0">
                  <c:v>Aztreonam</c:v>
                </c:pt>
              </c:strCache>
            </c:strRef>
          </c:tx>
          <c:spPr>
            <a:solidFill>
              <a:srgbClr val="CC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Entero!$AY$37:$AY$52</c:f>
              <c:numCache>
                <c:formatCode>0.00</c:formatCode>
                <c:ptCount val="16"/>
                <c:pt idx="0">
                  <c:v>0</c:v>
                </c:pt>
                <c:pt idx="1">
                  <c:v>0</c:v>
                </c:pt>
                <c:pt idx="2">
                  <c:v>0</c:v>
                </c:pt>
                <c:pt idx="3">
                  <c:v>87.283236994219649</c:v>
                </c:pt>
                <c:pt idx="4">
                  <c:v>0</c:v>
                </c:pt>
                <c:pt idx="5">
                  <c:v>1.7341040462427746</c:v>
                </c:pt>
                <c:pt idx="6">
                  <c:v>0.5780346820809249</c:v>
                </c:pt>
                <c:pt idx="7">
                  <c:v>0</c:v>
                </c:pt>
                <c:pt idx="8">
                  <c:v>0</c:v>
                </c:pt>
                <c:pt idx="9">
                  <c:v>2.3121387283236996</c:v>
                </c:pt>
                <c:pt idx="10">
                  <c:v>1.7341040462427746</c:v>
                </c:pt>
                <c:pt idx="11">
                  <c:v>6.3583815028901736</c:v>
                </c:pt>
                <c:pt idx="12">
                  <c:v>0</c:v>
                </c:pt>
                <c:pt idx="13">
                  <c:v>0</c:v>
                </c:pt>
                <c:pt idx="14">
                  <c:v>0</c:v>
                </c:pt>
                <c:pt idx="15">
                  <c:v>0</c:v>
                </c:pt>
              </c:numCache>
            </c:numRef>
          </c:val>
          <c:extLst>
            <c:ext xmlns:c16="http://schemas.microsoft.com/office/drawing/2014/chart" uri="{C3380CC4-5D6E-409C-BE32-E72D297353CC}">
              <c16:uniqueId val="{00000004-3F00-4FE5-AC44-4D5FBD56E3D2}"/>
            </c:ext>
          </c:extLst>
        </c:ser>
        <c:ser>
          <c:idx val="7"/>
          <c:order val="5"/>
          <c:tx>
            <c:strRef>
              <c:f>Entero!$AZ$36</c:f>
              <c:strCache>
                <c:ptCount val="1"/>
                <c:pt idx="0">
                  <c:v>Cefotaxim</c:v>
                </c:pt>
              </c:strCache>
            </c:strRef>
          </c:tx>
          <c:spPr>
            <a:solidFill>
              <a:srgbClr val="FF66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Entero!$AZ$37:$AZ$52</c:f>
              <c:numCache>
                <c:formatCode>0.00</c:formatCode>
                <c:ptCount val="16"/>
                <c:pt idx="0">
                  <c:v>0</c:v>
                </c:pt>
                <c:pt idx="1">
                  <c:v>78.612716763005778</c:v>
                </c:pt>
                <c:pt idx="2">
                  <c:v>0</c:v>
                </c:pt>
                <c:pt idx="3">
                  <c:v>8.6705202312138727</c:v>
                </c:pt>
                <c:pt idx="4">
                  <c:v>1.1560693641618498</c:v>
                </c:pt>
                <c:pt idx="5">
                  <c:v>1.1560693641618498</c:v>
                </c:pt>
                <c:pt idx="6">
                  <c:v>0</c:v>
                </c:pt>
                <c:pt idx="7">
                  <c:v>0.5780346820809249</c:v>
                </c:pt>
                <c:pt idx="8">
                  <c:v>0</c:v>
                </c:pt>
                <c:pt idx="9">
                  <c:v>0</c:v>
                </c:pt>
                <c:pt idx="10">
                  <c:v>9.8265895953757223</c:v>
                </c:pt>
                <c:pt idx="11">
                  <c:v>0</c:v>
                </c:pt>
                <c:pt idx="12">
                  <c:v>0</c:v>
                </c:pt>
                <c:pt idx="13">
                  <c:v>0</c:v>
                </c:pt>
                <c:pt idx="14">
                  <c:v>0</c:v>
                </c:pt>
                <c:pt idx="15">
                  <c:v>0</c:v>
                </c:pt>
              </c:numCache>
            </c:numRef>
          </c:val>
          <c:extLst>
            <c:ext xmlns:c16="http://schemas.microsoft.com/office/drawing/2014/chart" uri="{C3380CC4-5D6E-409C-BE32-E72D297353CC}">
              <c16:uniqueId val="{00000005-3F00-4FE5-AC44-4D5FBD56E3D2}"/>
            </c:ext>
          </c:extLst>
        </c:ser>
        <c:ser>
          <c:idx val="9"/>
          <c:order val="6"/>
          <c:tx>
            <c:strRef>
              <c:f>Entero!$BA$36</c:f>
              <c:strCache>
                <c:ptCount val="1"/>
                <c:pt idx="0">
                  <c:v>Ceftazidim</c:v>
                </c:pt>
              </c:strCache>
            </c:strRef>
          </c:tx>
          <c:spPr>
            <a:solidFill>
              <a:srgbClr val="0000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Entero!$BA$37:$BA$52</c:f>
              <c:numCache>
                <c:formatCode>0.00</c:formatCode>
                <c:ptCount val="16"/>
                <c:pt idx="0">
                  <c:v>0</c:v>
                </c:pt>
                <c:pt idx="1">
                  <c:v>0</c:v>
                </c:pt>
                <c:pt idx="2">
                  <c:v>0</c:v>
                </c:pt>
                <c:pt idx="3">
                  <c:v>82.658959537572258</c:v>
                </c:pt>
                <c:pt idx="4">
                  <c:v>0</c:v>
                </c:pt>
                <c:pt idx="5">
                  <c:v>4.6242774566473992</c:v>
                </c:pt>
                <c:pt idx="6">
                  <c:v>1.1560693641618498</c:v>
                </c:pt>
                <c:pt idx="7">
                  <c:v>2.3121387283236996</c:v>
                </c:pt>
                <c:pt idx="8">
                  <c:v>2.3121387283236996</c:v>
                </c:pt>
                <c:pt idx="9">
                  <c:v>2.8901734104046244</c:v>
                </c:pt>
                <c:pt idx="10">
                  <c:v>3.4682080924855492</c:v>
                </c:pt>
                <c:pt idx="11">
                  <c:v>0.5780346820809249</c:v>
                </c:pt>
                <c:pt idx="12">
                  <c:v>0</c:v>
                </c:pt>
                <c:pt idx="13">
                  <c:v>0</c:v>
                </c:pt>
                <c:pt idx="14">
                  <c:v>0</c:v>
                </c:pt>
                <c:pt idx="15">
                  <c:v>0</c:v>
                </c:pt>
              </c:numCache>
            </c:numRef>
          </c:val>
          <c:extLst>
            <c:ext xmlns:c16="http://schemas.microsoft.com/office/drawing/2014/chart" uri="{C3380CC4-5D6E-409C-BE32-E72D297353CC}">
              <c16:uniqueId val="{00000006-3F00-4FE5-AC44-4D5FBD56E3D2}"/>
            </c:ext>
          </c:extLst>
        </c:ser>
        <c:ser>
          <c:idx val="10"/>
          <c:order val="7"/>
          <c:tx>
            <c:strRef>
              <c:f>Entero!$BB$36</c:f>
              <c:strCache>
                <c:ptCount val="1"/>
                <c:pt idx="0">
                  <c:v>Cefuroxim</c:v>
                </c:pt>
              </c:strCache>
            </c:strRef>
          </c:tx>
          <c:spPr>
            <a:solidFill>
              <a:srgbClr val="0066CC"/>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Entero!$BB$37:$BB$52</c:f>
              <c:numCache>
                <c:formatCode>0.00</c:formatCode>
                <c:ptCount val="16"/>
                <c:pt idx="0">
                  <c:v>0</c:v>
                </c:pt>
                <c:pt idx="1">
                  <c:v>0</c:v>
                </c:pt>
                <c:pt idx="2">
                  <c:v>0</c:v>
                </c:pt>
                <c:pt idx="3">
                  <c:v>0</c:v>
                </c:pt>
                <c:pt idx="4">
                  <c:v>0</c:v>
                </c:pt>
                <c:pt idx="5">
                  <c:v>0</c:v>
                </c:pt>
                <c:pt idx="6">
                  <c:v>5.7803468208092488</c:v>
                </c:pt>
                <c:pt idx="7">
                  <c:v>26.01156069364162</c:v>
                </c:pt>
                <c:pt idx="8">
                  <c:v>46.24277456647399</c:v>
                </c:pt>
                <c:pt idx="9">
                  <c:v>9.2485549132947984</c:v>
                </c:pt>
                <c:pt idx="10">
                  <c:v>2.3121387283236996</c:v>
                </c:pt>
                <c:pt idx="11">
                  <c:v>0.5780346820809249</c:v>
                </c:pt>
                <c:pt idx="12">
                  <c:v>9.8265895953757223</c:v>
                </c:pt>
                <c:pt idx="13">
                  <c:v>0</c:v>
                </c:pt>
                <c:pt idx="14">
                  <c:v>0</c:v>
                </c:pt>
                <c:pt idx="15">
                  <c:v>0</c:v>
                </c:pt>
              </c:numCache>
            </c:numRef>
          </c:val>
          <c:extLst>
            <c:ext xmlns:c16="http://schemas.microsoft.com/office/drawing/2014/chart" uri="{C3380CC4-5D6E-409C-BE32-E72D297353CC}">
              <c16:uniqueId val="{00000007-3F00-4FE5-AC44-4D5FBD56E3D2}"/>
            </c:ext>
          </c:extLst>
        </c:ser>
        <c:ser>
          <c:idx val="11"/>
          <c:order val="8"/>
          <c:tx>
            <c:strRef>
              <c:f>Entero!$BC$36</c:f>
              <c:strCache>
                <c:ptCount val="1"/>
                <c:pt idx="0">
                  <c:v>Imipenem</c:v>
                </c:pt>
              </c:strCache>
            </c:strRef>
          </c:tx>
          <c:spPr>
            <a:solidFill>
              <a:srgbClr val="33CCFF"/>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Entero!$BC$37:$BC$52</c:f>
              <c:numCache>
                <c:formatCode>0.00</c:formatCode>
                <c:ptCount val="16"/>
                <c:pt idx="0">
                  <c:v>0</c:v>
                </c:pt>
                <c:pt idx="1">
                  <c:v>0</c:v>
                </c:pt>
                <c:pt idx="2">
                  <c:v>78.034682080924853</c:v>
                </c:pt>
                <c:pt idx="3">
                  <c:v>0</c:v>
                </c:pt>
                <c:pt idx="4">
                  <c:v>20.809248554913296</c:v>
                </c:pt>
                <c:pt idx="5">
                  <c:v>1.1560693641618498</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3F00-4FE5-AC44-4D5FBD56E3D2}"/>
            </c:ext>
          </c:extLst>
        </c:ser>
        <c:ser>
          <c:idx val="12"/>
          <c:order val="9"/>
          <c:tx>
            <c:strRef>
              <c:f>Entero!$BD$36</c:f>
              <c:strCache>
                <c:ptCount val="1"/>
                <c:pt idx="0">
                  <c:v>Meropenem</c:v>
                </c:pt>
              </c:strCache>
            </c:strRef>
          </c:tx>
          <c:spPr>
            <a:solidFill>
              <a:srgbClr val="00CC00"/>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Entero!$BD$37:$BD$52</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3F00-4FE5-AC44-4D5FBD56E3D2}"/>
            </c:ext>
          </c:extLst>
        </c:ser>
        <c:ser>
          <c:idx val="13"/>
          <c:order val="10"/>
          <c:tx>
            <c:strRef>
              <c:f>Entero!$BE$36</c:f>
              <c:strCache>
                <c:ptCount val="1"/>
                <c:pt idx="0">
                  <c:v>Colistin</c:v>
                </c:pt>
              </c:strCache>
            </c:strRef>
          </c:tx>
          <c:spPr>
            <a:solidFill>
              <a:schemeClr val="accent6">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Entero!$BE$37:$BE$52</c:f>
              <c:numCache>
                <c:formatCode>0.00</c:formatCode>
                <c:ptCount val="16"/>
                <c:pt idx="0">
                  <c:v>0</c:v>
                </c:pt>
                <c:pt idx="1">
                  <c:v>0</c:v>
                </c:pt>
                <c:pt idx="2">
                  <c:v>0</c:v>
                </c:pt>
                <c:pt idx="3">
                  <c:v>10.062893081761006</c:v>
                </c:pt>
                <c:pt idx="4">
                  <c:v>57.861635220125784</c:v>
                </c:pt>
                <c:pt idx="5">
                  <c:v>22.641509433962263</c:v>
                </c:pt>
                <c:pt idx="6">
                  <c:v>5.6603773584905657</c:v>
                </c:pt>
                <c:pt idx="7">
                  <c:v>1.8867924528301887</c:v>
                </c:pt>
                <c:pt idx="8">
                  <c:v>0.62893081761006286</c:v>
                </c:pt>
                <c:pt idx="9">
                  <c:v>0</c:v>
                </c:pt>
                <c:pt idx="10">
                  <c:v>1.2578616352201257</c:v>
                </c:pt>
                <c:pt idx="11">
                  <c:v>0</c:v>
                </c:pt>
                <c:pt idx="12">
                  <c:v>0</c:v>
                </c:pt>
                <c:pt idx="13">
                  <c:v>0</c:v>
                </c:pt>
                <c:pt idx="14">
                  <c:v>0</c:v>
                </c:pt>
                <c:pt idx="15">
                  <c:v>0</c:v>
                </c:pt>
              </c:numCache>
            </c:numRef>
          </c:val>
          <c:extLst>
            <c:ext xmlns:c16="http://schemas.microsoft.com/office/drawing/2014/chart" uri="{C3380CC4-5D6E-409C-BE32-E72D297353CC}">
              <c16:uniqueId val="{0000000A-3F00-4FE5-AC44-4D5FBD56E3D2}"/>
            </c:ext>
          </c:extLst>
        </c:ser>
        <c:ser>
          <c:idx val="14"/>
          <c:order val="11"/>
          <c:tx>
            <c:strRef>
              <c:f>Entero!$BF$36</c:f>
              <c:strCache>
                <c:ptCount val="1"/>
                <c:pt idx="0">
                  <c:v>Amikacin</c:v>
                </c:pt>
              </c:strCache>
            </c:strRef>
          </c:tx>
          <c:spPr>
            <a:solidFill>
              <a:schemeClr val="accent6">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Entero!$BF$37:$BF$52</c:f>
              <c:numCache>
                <c:formatCode>0.00</c:formatCode>
                <c:ptCount val="16"/>
                <c:pt idx="0">
                  <c:v>0</c:v>
                </c:pt>
                <c:pt idx="1">
                  <c:v>0</c:v>
                </c:pt>
                <c:pt idx="2">
                  <c:v>0</c:v>
                </c:pt>
                <c:pt idx="3">
                  <c:v>0</c:v>
                </c:pt>
                <c:pt idx="4">
                  <c:v>15.723270440251572</c:v>
                </c:pt>
                <c:pt idx="5">
                  <c:v>0</c:v>
                </c:pt>
                <c:pt idx="6">
                  <c:v>45.283018867924525</c:v>
                </c:pt>
                <c:pt idx="7">
                  <c:v>28.930817610062892</c:v>
                </c:pt>
                <c:pt idx="8" formatCode="General">
                  <c:v>7.5471698113207548</c:v>
                </c:pt>
                <c:pt idx="9" formatCode="General">
                  <c:v>0.62893081761006286</c:v>
                </c:pt>
                <c:pt idx="10">
                  <c:v>1.2578616352201257</c:v>
                </c:pt>
                <c:pt idx="11">
                  <c:v>0.62893081761006286</c:v>
                </c:pt>
                <c:pt idx="12">
                  <c:v>0</c:v>
                </c:pt>
                <c:pt idx="13">
                  <c:v>0</c:v>
                </c:pt>
                <c:pt idx="14">
                  <c:v>0</c:v>
                </c:pt>
                <c:pt idx="15">
                  <c:v>0</c:v>
                </c:pt>
              </c:numCache>
            </c:numRef>
          </c:val>
          <c:extLst>
            <c:ext xmlns:c16="http://schemas.microsoft.com/office/drawing/2014/chart" uri="{C3380CC4-5D6E-409C-BE32-E72D297353CC}">
              <c16:uniqueId val="{0000000B-3F00-4FE5-AC44-4D5FBD56E3D2}"/>
            </c:ext>
          </c:extLst>
        </c:ser>
        <c:ser>
          <c:idx val="15"/>
          <c:order val="12"/>
          <c:tx>
            <c:strRef>
              <c:f>Entero!$BG$36</c:f>
              <c:strCache>
                <c:ptCount val="1"/>
                <c:pt idx="0">
                  <c:v>Gentamicin</c:v>
                </c:pt>
              </c:strCache>
            </c:strRef>
          </c:tx>
          <c:spPr>
            <a:solidFill>
              <a:schemeClr val="accent6">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Entero!$BG$37:$BG$52</c:f>
              <c:numCache>
                <c:formatCode>0.00</c:formatCode>
                <c:ptCount val="16"/>
                <c:pt idx="0">
                  <c:v>0</c:v>
                </c:pt>
                <c:pt idx="1">
                  <c:v>0</c:v>
                </c:pt>
                <c:pt idx="2">
                  <c:v>3.7974683544303796</c:v>
                </c:pt>
                <c:pt idx="3">
                  <c:v>0</c:v>
                </c:pt>
                <c:pt idx="4">
                  <c:v>59.493670886075947</c:v>
                </c:pt>
                <c:pt idx="5">
                  <c:v>27.848101265822784</c:v>
                </c:pt>
                <c:pt idx="6">
                  <c:v>6.3291139240506329</c:v>
                </c:pt>
                <c:pt idx="7">
                  <c:v>0</c:v>
                </c:pt>
                <c:pt idx="8">
                  <c:v>0.63291139240506333</c:v>
                </c:pt>
                <c:pt idx="9" formatCode="General">
                  <c:v>0</c:v>
                </c:pt>
                <c:pt idx="10" formatCode="General">
                  <c:v>1.8987341772151898</c:v>
                </c:pt>
                <c:pt idx="11">
                  <c:v>0</c:v>
                </c:pt>
                <c:pt idx="12">
                  <c:v>0</c:v>
                </c:pt>
                <c:pt idx="13">
                  <c:v>0</c:v>
                </c:pt>
                <c:pt idx="14">
                  <c:v>0</c:v>
                </c:pt>
                <c:pt idx="15">
                  <c:v>0</c:v>
                </c:pt>
              </c:numCache>
            </c:numRef>
          </c:val>
          <c:extLst>
            <c:ext xmlns:c16="http://schemas.microsoft.com/office/drawing/2014/chart" uri="{C3380CC4-5D6E-409C-BE32-E72D297353CC}">
              <c16:uniqueId val="{0000000C-3F00-4FE5-AC44-4D5FBD56E3D2}"/>
            </c:ext>
          </c:extLst>
        </c:ser>
        <c:ser>
          <c:idx val="16"/>
          <c:order val="13"/>
          <c:tx>
            <c:strRef>
              <c:f>Entero!$BH$36</c:f>
              <c:strCache>
                <c:ptCount val="1"/>
                <c:pt idx="0">
                  <c:v>Tobramycin</c:v>
                </c:pt>
              </c:strCache>
            </c:strRef>
          </c:tx>
          <c:spPr>
            <a:solidFill>
              <a:schemeClr val="bg2">
                <a:lumMod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Entero!$BH$37:$BH$52</c:f>
              <c:numCache>
                <c:formatCode>0.00</c:formatCode>
                <c:ptCount val="16"/>
                <c:pt idx="0">
                  <c:v>0</c:v>
                </c:pt>
                <c:pt idx="1">
                  <c:v>0</c:v>
                </c:pt>
                <c:pt idx="2">
                  <c:v>0</c:v>
                </c:pt>
                <c:pt idx="3">
                  <c:v>0</c:v>
                </c:pt>
                <c:pt idx="4">
                  <c:v>38.255033557046978</c:v>
                </c:pt>
                <c:pt idx="5">
                  <c:v>51.006711409395976</c:v>
                </c:pt>
                <c:pt idx="6">
                  <c:v>6.7114093959731544</c:v>
                </c:pt>
                <c:pt idx="7">
                  <c:v>0</c:v>
                </c:pt>
                <c:pt idx="8">
                  <c:v>1.3422818791946309</c:v>
                </c:pt>
                <c:pt idx="9">
                  <c:v>0.67114093959731547</c:v>
                </c:pt>
                <c:pt idx="10">
                  <c:v>1.3422818791946309</c:v>
                </c:pt>
                <c:pt idx="11">
                  <c:v>0.67114093959731547</c:v>
                </c:pt>
                <c:pt idx="12">
                  <c:v>0</c:v>
                </c:pt>
                <c:pt idx="13">
                  <c:v>0</c:v>
                </c:pt>
                <c:pt idx="14">
                  <c:v>0</c:v>
                </c:pt>
                <c:pt idx="15">
                  <c:v>0</c:v>
                </c:pt>
              </c:numCache>
            </c:numRef>
          </c:val>
          <c:extLst>
            <c:ext xmlns:c16="http://schemas.microsoft.com/office/drawing/2014/chart" uri="{C3380CC4-5D6E-409C-BE32-E72D297353CC}">
              <c16:uniqueId val="{0000000D-3F00-4FE5-AC44-4D5FBD56E3D2}"/>
            </c:ext>
          </c:extLst>
        </c:ser>
        <c:ser>
          <c:idx val="17"/>
          <c:order val="14"/>
          <c:tx>
            <c:strRef>
              <c:f>Entero!$BI$36</c:f>
              <c:strCache>
                <c:ptCount val="1"/>
                <c:pt idx="0">
                  <c:v>Fosfomycin</c:v>
                </c:pt>
              </c:strCache>
            </c:strRef>
          </c:tx>
          <c:spPr>
            <a:solidFill>
              <a:schemeClr val="accent4">
                <a:lumMod val="75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Entero!$BI$37:$BI$52</c:f>
              <c:numCache>
                <c:formatCode>0.00</c:formatCode>
                <c:ptCount val="16"/>
                <c:pt idx="0">
                  <c:v>0</c:v>
                </c:pt>
                <c:pt idx="1">
                  <c:v>0</c:v>
                </c:pt>
                <c:pt idx="2">
                  <c:v>0</c:v>
                </c:pt>
                <c:pt idx="3">
                  <c:v>0</c:v>
                </c:pt>
                <c:pt idx="4">
                  <c:v>0</c:v>
                </c:pt>
                <c:pt idx="5">
                  <c:v>64.161849710982665</c:v>
                </c:pt>
                <c:pt idx="6">
                  <c:v>0</c:v>
                </c:pt>
                <c:pt idx="7">
                  <c:v>16.76300578034682</c:v>
                </c:pt>
                <c:pt idx="8">
                  <c:v>5.202312138728324</c:v>
                </c:pt>
                <c:pt idx="9">
                  <c:v>7.5144508670520231</c:v>
                </c:pt>
                <c:pt idx="10">
                  <c:v>2.8901734104046244</c:v>
                </c:pt>
                <c:pt idx="11">
                  <c:v>2.3121387283236996</c:v>
                </c:pt>
                <c:pt idx="12">
                  <c:v>0.5780346820809249</c:v>
                </c:pt>
                <c:pt idx="13">
                  <c:v>0</c:v>
                </c:pt>
                <c:pt idx="14">
                  <c:v>0.5780346820809249</c:v>
                </c:pt>
                <c:pt idx="15">
                  <c:v>0</c:v>
                </c:pt>
              </c:numCache>
            </c:numRef>
          </c:val>
          <c:extLst>
            <c:ext xmlns:c16="http://schemas.microsoft.com/office/drawing/2014/chart" uri="{C3380CC4-5D6E-409C-BE32-E72D297353CC}">
              <c16:uniqueId val="{0000000E-3F00-4FE5-AC44-4D5FBD56E3D2}"/>
            </c:ext>
          </c:extLst>
        </c:ser>
        <c:ser>
          <c:idx val="18"/>
          <c:order val="15"/>
          <c:tx>
            <c:strRef>
              <c:f>Entero!$BJ$36</c:f>
              <c:strCache>
                <c:ptCount val="1"/>
                <c:pt idx="0">
                  <c:v>Cotrimoxazol</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Entero!$BJ$37:$BJ$52</c:f>
              <c:numCache>
                <c:formatCode>0.00</c:formatCode>
                <c:ptCount val="16"/>
                <c:pt idx="0">
                  <c:v>0</c:v>
                </c:pt>
                <c:pt idx="1">
                  <c:v>0</c:v>
                </c:pt>
                <c:pt idx="2">
                  <c:v>61.271676300578036</c:v>
                </c:pt>
                <c:pt idx="3">
                  <c:v>0</c:v>
                </c:pt>
                <c:pt idx="4">
                  <c:v>6.3583815028901736</c:v>
                </c:pt>
                <c:pt idx="5">
                  <c:v>3.4682080924855492</c:v>
                </c:pt>
                <c:pt idx="6">
                  <c:v>2.3121387283236996</c:v>
                </c:pt>
                <c:pt idx="7">
                  <c:v>2.3121387283236996</c:v>
                </c:pt>
                <c:pt idx="8">
                  <c:v>1.1560693641618498</c:v>
                </c:pt>
                <c:pt idx="9">
                  <c:v>0</c:v>
                </c:pt>
                <c:pt idx="10">
                  <c:v>0</c:v>
                </c:pt>
                <c:pt idx="11">
                  <c:v>23.121387283236995</c:v>
                </c:pt>
                <c:pt idx="12">
                  <c:v>0</c:v>
                </c:pt>
                <c:pt idx="13">
                  <c:v>0</c:v>
                </c:pt>
                <c:pt idx="14">
                  <c:v>0</c:v>
                </c:pt>
                <c:pt idx="15">
                  <c:v>0</c:v>
                </c:pt>
              </c:numCache>
            </c:numRef>
          </c:val>
          <c:extLst>
            <c:ext xmlns:c16="http://schemas.microsoft.com/office/drawing/2014/chart" uri="{C3380CC4-5D6E-409C-BE32-E72D297353CC}">
              <c16:uniqueId val="{0000000F-3F00-4FE5-AC44-4D5FBD56E3D2}"/>
            </c:ext>
          </c:extLst>
        </c:ser>
        <c:ser>
          <c:idx val="19"/>
          <c:order val="16"/>
          <c:tx>
            <c:strRef>
              <c:f>Entero!$BK$36</c:f>
              <c:strCache>
                <c:ptCount val="1"/>
                <c:pt idx="0">
                  <c:v>Ciprofloxacin</c:v>
                </c:pt>
              </c:strCache>
            </c:strRef>
          </c:tx>
          <c:spPr>
            <a:solidFill>
              <a:schemeClr val="accent4">
                <a:lumMod val="60000"/>
                <a:lumOff val="4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Entero!$BK$37:$BK$52</c:f>
              <c:numCache>
                <c:formatCode>0.00</c:formatCode>
                <c:ptCount val="16"/>
                <c:pt idx="0">
                  <c:v>0</c:v>
                </c:pt>
                <c:pt idx="1">
                  <c:v>66.473988439306353</c:v>
                </c:pt>
                <c:pt idx="2">
                  <c:v>4.0462427745664744</c:v>
                </c:pt>
                <c:pt idx="3">
                  <c:v>5.7803468208092488</c:v>
                </c:pt>
                <c:pt idx="4">
                  <c:v>8.0924855491329488</c:v>
                </c:pt>
                <c:pt idx="5">
                  <c:v>2.3121387283236996</c:v>
                </c:pt>
                <c:pt idx="6">
                  <c:v>0.5780346820809249</c:v>
                </c:pt>
                <c:pt idx="7">
                  <c:v>0.5780346820809249</c:v>
                </c:pt>
                <c:pt idx="8">
                  <c:v>2.3121387283236996</c:v>
                </c:pt>
                <c:pt idx="9">
                  <c:v>9.8265895953757223</c:v>
                </c:pt>
                <c:pt idx="10">
                  <c:v>0</c:v>
                </c:pt>
                <c:pt idx="11">
                  <c:v>0</c:v>
                </c:pt>
                <c:pt idx="12">
                  <c:v>0</c:v>
                </c:pt>
                <c:pt idx="13">
                  <c:v>0</c:v>
                </c:pt>
                <c:pt idx="14">
                  <c:v>0</c:v>
                </c:pt>
                <c:pt idx="15">
                  <c:v>0</c:v>
                </c:pt>
              </c:numCache>
            </c:numRef>
          </c:val>
          <c:extLst>
            <c:ext xmlns:c16="http://schemas.microsoft.com/office/drawing/2014/chart" uri="{C3380CC4-5D6E-409C-BE32-E72D297353CC}">
              <c16:uniqueId val="{00000010-3F00-4FE5-AC44-4D5FBD56E3D2}"/>
            </c:ext>
          </c:extLst>
        </c:ser>
        <c:ser>
          <c:idx val="20"/>
          <c:order val="17"/>
          <c:tx>
            <c:strRef>
              <c:f>Entero!$BL$36</c:f>
              <c:strCache>
                <c:ptCount val="1"/>
                <c:pt idx="0">
                  <c:v>Levofloxacin</c:v>
                </c:pt>
              </c:strCache>
            </c:strRef>
          </c:tx>
          <c:spPr>
            <a:solidFill>
              <a:schemeClr val="accent4">
                <a:lumMod val="20000"/>
                <a:lumOff val="8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Entero!$BL$37:$BL$52</c:f>
              <c:numCache>
                <c:formatCode>0.00</c:formatCode>
                <c:ptCount val="16"/>
                <c:pt idx="0">
                  <c:v>0</c:v>
                </c:pt>
                <c:pt idx="1">
                  <c:v>70.520231213872833</c:v>
                </c:pt>
                <c:pt idx="2">
                  <c:v>0</c:v>
                </c:pt>
                <c:pt idx="3">
                  <c:v>0.5780346820809249</c:v>
                </c:pt>
                <c:pt idx="4">
                  <c:v>11.560693641618498</c:v>
                </c:pt>
                <c:pt idx="5">
                  <c:v>3.4682080924855492</c:v>
                </c:pt>
                <c:pt idx="6">
                  <c:v>0.5780346820809249</c:v>
                </c:pt>
                <c:pt idx="7">
                  <c:v>1.7341040462427746</c:v>
                </c:pt>
                <c:pt idx="8">
                  <c:v>3.4682080924855492</c:v>
                </c:pt>
                <c:pt idx="9">
                  <c:v>5.202312138728324</c:v>
                </c:pt>
                <c:pt idx="10">
                  <c:v>2.8901734104046244</c:v>
                </c:pt>
                <c:pt idx="11">
                  <c:v>0</c:v>
                </c:pt>
                <c:pt idx="12">
                  <c:v>0</c:v>
                </c:pt>
                <c:pt idx="13">
                  <c:v>0</c:v>
                </c:pt>
                <c:pt idx="14">
                  <c:v>0</c:v>
                </c:pt>
                <c:pt idx="15">
                  <c:v>0</c:v>
                </c:pt>
              </c:numCache>
            </c:numRef>
          </c:val>
          <c:extLst>
            <c:ext xmlns:c16="http://schemas.microsoft.com/office/drawing/2014/chart" uri="{C3380CC4-5D6E-409C-BE32-E72D297353CC}">
              <c16:uniqueId val="{00000011-3F00-4FE5-AC44-4D5FBD56E3D2}"/>
            </c:ext>
          </c:extLst>
        </c:ser>
        <c:ser>
          <c:idx val="21"/>
          <c:order val="18"/>
          <c:tx>
            <c:strRef>
              <c:f>Entero!$BM$36</c:f>
              <c:strCache>
                <c:ptCount val="1"/>
                <c:pt idx="0">
                  <c:v>Moxifloxacin</c:v>
                </c:pt>
              </c:strCache>
            </c:strRef>
          </c:tx>
          <c:spPr>
            <a:solidFill>
              <a:schemeClr val="tx1">
                <a:lumMod val="50000"/>
                <a:lumOff val="50000"/>
              </a:schemeClr>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Entero!$BM$37:$BM$52</c:f>
              <c:numCache>
                <c:formatCode>0.00</c:formatCode>
                <c:ptCount val="16"/>
                <c:pt idx="0">
                  <c:v>0</c:v>
                </c:pt>
                <c:pt idx="1">
                  <c:v>2.3121387283236996</c:v>
                </c:pt>
                <c:pt idx="2">
                  <c:v>39.884393063583815</c:v>
                </c:pt>
                <c:pt idx="3">
                  <c:v>28.901734104046241</c:v>
                </c:pt>
                <c:pt idx="4">
                  <c:v>2.8901734104046244</c:v>
                </c:pt>
                <c:pt idx="5">
                  <c:v>9.8265895953757223</c:v>
                </c:pt>
                <c:pt idx="6">
                  <c:v>2.8901734104046244</c:v>
                </c:pt>
                <c:pt idx="7">
                  <c:v>1.1560693641618498</c:v>
                </c:pt>
                <c:pt idx="8">
                  <c:v>1.1560693641618498</c:v>
                </c:pt>
                <c:pt idx="9">
                  <c:v>10.982658959537572</c:v>
                </c:pt>
                <c:pt idx="10">
                  <c:v>0</c:v>
                </c:pt>
                <c:pt idx="11">
                  <c:v>0</c:v>
                </c:pt>
                <c:pt idx="12">
                  <c:v>0</c:v>
                </c:pt>
                <c:pt idx="13">
                  <c:v>0</c:v>
                </c:pt>
                <c:pt idx="14">
                  <c:v>0</c:v>
                </c:pt>
                <c:pt idx="15">
                  <c:v>0</c:v>
                </c:pt>
              </c:numCache>
            </c:numRef>
          </c:val>
          <c:extLst>
            <c:ext xmlns:c16="http://schemas.microsoft.com/office/drawing/2014/chart" uri="{C3380CC4-5D6E-409C-BE32-E72D297353CC}">
              <c16:uniqueId val="{00000012-3F00-4FE5-AC44-4D5FBD56E3D2}"/>
            </c:ext>
          </c:extLst>
        </c:ser>
        <c:ser>
          <c:idx val="22"/>
          <c:order val="19"/>
          <c:tx>
            <c:strRef>
              <c:f>Entero!$BN$36</c:f>
              <c:strCache>
                <c:ptCount val="1"/>
                <c:pt idx="0">
                  <c:v>Doxycyclin</c:v>
                </c:pt>
              </c:strCache>
            </c:strRef>
          </c:tx>
          <c:spPr>
            <a:solidFill>
              <a:srgbClr val="CCFF66"/>
            </a:solidFill>
          </c:spPr>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Entero!$BN$37:$BN$52</c:f>
              <c:numCache>
                <c:formatCode>0.00</c:formatCode>
                <c:ptCount val="16"/>
                <c:pt idx="0">
                  <c:v>0</c:v>
                </c:pt>
                <c:pt idx="1">
                  <c:v>0</c:v>
                </c:pt>
                <c:pt idx="2">
                  <c:v>0.5780346820809249</c:v>
                </c:pt>
                <c:pt idx="3">
                  <c:v>0</c:v>
                </c:pt>
                <c:pt idx="4">
                  <c:v>2.3121387283236996</c:v>
                </c:pt>
                <c:pt idx="5">
                  <c:v>17.919075144508671</c:v>
                </c:pt>
                <c:pt idx="6">
                  <c:v>42.774566473988436</c:v>
                </c:pt>
                <c:pt idx="7">
                  <c:v>13.294797687861271</c:v>
                </c:pt>
                <c:pt idx="8">
                  <c:v>4.6242774566473992</c:v>
                </c:pt>
                <c:pt idx="9">
                  <c:v>10.404624277456648</c:v>
                </c:pt>
                <c:pt idx="10">
                  <c:v>8.0924855491329488</c:v>
                </c:pt>
                <c:pt idx="11">
                  <c:v>0</c:v>
                </c:pt>
                <c:pt idx="12">
                  <c:v>0</c:v>
                </c:pt>
                <c:pt idx="13">
                  <c:v>0</c:v>
                </c:pt>
                <c:pt idx="14">
                  <c:v>0</c:v>
                </c:pt>
                <c:pt idx="15">
                  <c:v>0</c:v>
                </c:pt>
              </c:numCache>
            </c:numRef>
          </c:val>
          <c:extLst>
            <c:ext xmlns:c16="http://schemas.microsoft.com/office/drawing/2014/chart" uri="{C3380CC4-5D6E-409C-BE32-E72D297353CC}">
              <c16:uniqueId val="{00000013-3F00-4FE5-AC44-4D5FBD56E3D2}"/>
            </c:ext>
          </c:extLst>
        </c:ser>
        <c:ser>
          <c:idx val="0"/>
          <c:order val="20"/>
          <c:tx>
            <c:strRef>
              <c:f>Entero!$BO$36</c:f>
              <c:strCache>
                <c:ptCount val="1"/>
                <c:pt idx="0">
                  <c:v>Tigecyclin</c:v>
                </c:pt>
              </c:strCache>
            </c:strRef>
          </c:tx>
          <c:invertIfNegative val="0"/>
          <c:cat>
            <c:numRef>
              <c:f>Entero!$AT$37:$AT$52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Entero!$BO$37:$BO$52</c:f>
              <c:numCache>
                <c:formatCode>0.00</c:formatCode>
                <c:ptCount val="16"/>
                <c:pt idx="0">
                  <c:v>0</c:v>
                </c:pt>
                <c:pt idx="1">
                  <c:v>54.335260115606935</c:v>
                </c:pt>
                <c:pt idx="2">
                  <c:v>0</c:v>
                </c:pt>
                <c:pt idx="3">
                  <c:v>30.635838150289018</c:v>
                </c:pt>
                <c:pt idx="4">
                  <c:v>12.716763005780347</c:v>
                </c:pt>
                <c:pt idx="5">
                  <c:v>2.3121387283236996</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3F00-4FE5-AC44-4D5FBD56E3D2}"/>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CNS!$AW$2</c:f>
              <c:strCache>
                <c:ptCount val="1"/>
                <c:pt idx="0">
                  <c:v>Penicillin G</c:v>
                </c:pt>
              </c:strCache>
            </c:strRef>
          </c:tx>
          <c:spPr>
            <a:solidFill>
              <a:srgbClr val="C0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CNS!$AW$3:$AW$18</c:f>
              <c:numCache>
                <c:formatCode>0.00</c:formatCode>
                <c:ptCount val="16"/>
                <c:pt idx="0">
                  <c:v>0</c:v>
                </c:pt>
                <c:pt idx="1">
                  <c:v>17.575757575757574</c:v>
                </c:pt>
                <c:pt idx="2">
                  <c:v>0.60606060606060608</c:v>
                </c:pt>
                <c:pt idx="3">
                  <c:v>2.4242424242424243</c:v>
                </c:pt>
                <c:pt idx="4">
                  <c:v>4.8484848484848486</c:v>
                </c:pt>
                <c:pt idx="5">
                  <c:v>5.4545454545454541</c:v>
                </c:pt>
                <c:pt idx="6">
                  <c:v>6.666666666666667</c:v>
                </c:pt>
                <c:pt idx="7">
                  <c:v>4.2424242424242422</c:v>
                </c:pt>
                <c:pt idx="8">
                  <c:v>5.4545454545454541</c:v>
                </c:pt>
                <c:pt idx="9">
                  <c:v>52.727272727272727</c:v>
                </c:pt>
                <c:pt idx="10">
                  <c:v>0</c:v>
                </c:pt>
                <c:pt idx="11">
                  <c:v>0</c:v>
                </c:pt>
                <c:pt idx="12">
                  <c:v>0</c:v>
                </c:pt>
                <c:pt idx="13">
                  <c:v>0</c:v>
                </c:pt>
                <c:pt idx="14">
                  <c:v>0</c:v>
                </c:pt>
                <c:pt idx="15">
                  <c:v>0</c:v>
                </c:pt>
              </c:numCache>
            </c:numRef>
          </c:val>
          <c:extLst>
            <c:ext xmlns:c16="http://schemas.microsoft.com/office/drawing/2014/chart" uri="{C3380CC4-5D6E-409C-BE32-E72D297353CC}">
              <c16:uniqueId val="{00000000-CD8C-43E9-95DE-774EB1EF301E}"/>
            </c:ext>
          </c:extLst>
        </c:ser>
        <c:ser>
          <c:idx val="1"/>
          <c:order val="1"/>
          <c:tx>
            <c:strRef>
              <c:f>CNS!$AX$2</c:f>
              <c:strCache>
                <c:ptCount val="1"/>
                <c:pt idx="0">
                  <c:v>Oxacillin</c:v>
                </c:pt>
              </c:strCache>
            </c:strRef>
          </c:tx>
          <c:spPr>
            <a:solidFill>
              <a:srgbClr val="FF00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CNS!$AX$3:$AX$18</c:f>
              <c:numCache>
                <c:formatCode>0.00</c:formatCode>
                <c:ptCount val="16"/>
                <c:pt idx="0">
                  <c:v>0</c:v>
                </c:pt>
                <c:pt idx="1">
                  <c:v>0</c:v>
                </c:pt>
                <c:pt idx="2">
                  <c:v>45.238095238095241</c:v>
                </c:pt>
                <c:pt idx="3">
                  <c:v>0.59523809523809523</c:v>
                </c:pt>
                <c:pt idx="4">
                  <c:v>2.3809523809523809</c:v>
                </c:pt>
                <c:pt idx="5">
                  <c:v>1.1904761904761905</c:v>
                </c:pt>
                <c:pt idx="6">
                  <c:v>0</c:v>
                </c:pt>
                <c:pt idx="7">
                  <c:v>5.3571428571428568</c:v>
                </c:pt>
                <c:pt idx="8">
                  <c:v>3.5714285714285716</c:v>
                </c:pt>
                <c:pt idx="9">
                  <c:v>3.5714285714285716</c:v>
                </c:pt>
                <c:pt idx="10">
                  <c:v>38.095238095238095</c:v>
                </c:pt>
                <c:pt idx="11">
                  <c:v>0</c:v>
                </c:pt>
                <c:pt idx="12">
                  <c:v>0</c:v>
                </c:pt>
                <c:pt idx="13">
                  <c:v>0</c:v>
                </c:pt>
                <c:pt idx="14">
                  <c:v>0</c:v>
                </c:pt>
                <c:pt idx="15">
                  <c:v>0</c:v>
                </c:pt>
              </c:numCache>
            </c:numRef>
          </c:val>
          <c:extLst>
            <c:ext xmlns:c16="http://schemas.microsoft.com/office/drawing/2014/chart" uri="{C3380CC4-5D6E-409C-BE32-E72D297353CC}">
              <c16:uniqueId val="{00000001-CD8C-43E9-95DE-774EB1EF301E}"/>
            </c:ext>
          </c:extLst>
        </c:ser>
        <c:ser>
          <c:idx val="2"/>
          <c:order val="2"/>
          <c:tx>
            <c:strRef>
              <c:f>CNS!$AY$2</c:f>
              <c:strCache>
                <c:ptCount val="1"/>
                <c:pt idx="0">
                  <c:v>Ampicillin/ Sulbactam</c:v>
                </c:pt>
              </c:strCache>
            </c:strRef>
          </c:tx>
          <c:spPr>
            <a:solidFill>
              <a:srgbClr val="FF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CNS!$AY$3:$AY$18</c:f>
              <c:numCache>
                <c:formatCode>0.00</c:formatCode>
                <c:ptCount val="16"/>
                <c:pt idx="0">
                  <c:v>0</c:v>
                </c:pt>
                <c:pt idx="1">
                  <c:v>0</c:v>
                </c:pt>
                <c:pt idx="2">
                  <c:v>0</c:v>
                </c:pt>
                <c:pt idx="3">
                  <c:v>46.060606060606062</c:v>
                </c:pt>
                <c:pt idx="4">
                  <c:v>0</c:v>
                </c:pt>
                <c:pt idx="5">
                  <c:v>4.8484848484848486</c:v>
                </c:pt>
                <c:pt idx="6">
                  <c:v>13.333333333333334</c:v>
                </c:pt>
                <c:pt idx="7">
                  <c:v>8.4848484848484844</c:v>
                </c:pt>
                <c:pt idx="8">
                  <c:v>5.4545454545454541</c:v>
                </c:pt>
                <c:pt idx="9">
                  <c:v>7.2727272727272725</c:v>
                </c:pt>
                <c:pt idx="10">
                  <c:v>5.4545454545454541</c:v>
                </c:pt>
                <c:pt idx="11">
                  <c:v>8.4848484848484844</c:v>
                </c:pt>
                <c:pt idx="12">
                  <c:v>0.60606060606060608</c:v>
                </c:pt>
                <c:pt idx="13">
                  <c:v>0</c:v>
                </c:pt>
                <c:pt idx="14">
                  <c:v>0</c:v>
                </c:pt>
                <c:pt idx="15">
                  <c:v>0</c:v>
                </c:pt>
              </c:numCache>
            </c:numRef>
          </c:val>
          <c:extLst>
            <c:ext xmlns:c16="http://schemas.microsoft.com/office/drawing/2014/chart" uri="{C3380CC4-5D6E-409C-BE32-E72D297353CC}">
              <c16:uniqueId val="{00000002-CD8C-43E9-95DE-774EB1EF301E}"/>
            </c:ext>
          </c:extLst>
        </c:ser>
        <c:ser>
          <c:idx val="3"/>
          <c:order val="3"/>
          <c:tx>
            <c:strRef>
              <c:f>CNS!$AZ$2</c:f>
              <c:strCache>
                <c:ptCount val="1"/>
                <c:pt idx="0">
                  <c:v>Piperacillin/ Tazobactam</c:v>
                </c:pt>
              </c:strCache>
            </c:strRef>
          </c:tx>
          <c:spPr>
            <a:solidFill>
              <a:srgbClr val="CC99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CNS!$AZ$3:$AZ$18</c:f>
              <c:numCache>
                <c:formatCode>0.00</c:formatCode>
                <c:ptCount val="16"/>
                <c:pt idx="0">
                  <c:v>0</c:v>
                </c:pt>
                <c:pt idx="1">
                  <c:v>0</c:v>
                </c:pt>
                <c:pt idx="2">
                  <c:v>0</c:v>
                </c:pt>
                <c:pt idx="3">
                  <c:v>0</c:v>
                </c:pt>
                <c:pt idx="4">
                  <c:v>49.090909090909093</c:v>
                </c:pt>
                <c:pt idx="5">
                  <c:v>0</c:v>
                </c:pt>
                <c:pt idx="6">
                  <c:v>13.333333333333334</c:v>
                </c:pt>
                <c:pt idx="7">
                  <c:v>9.0909090909090917</c:v>
                </c:pt>
                <c:pt idx="8">
                  <c:v>7.2727272727272725</c:v>
                </c:pt>
                <c:pt idx="9">
                  <c:v>0.60606060606060608</c:v>
                </c:pt>
                <c:pt idx="10">
                  <c:v>1.8181818181818181</c:v>
                </c:pt>
                <c:pt idx="11">
                  <c:v>3.6363636363636362</c:v>
                </c:pt>
                <c:pt idx="12">
                  <c:v>2.4242424242424243</c:v>
                </c:pt>
                <c:pt idx="13">
                  <c:v>12.727272727272727</c:v>
                </c:pt>
                <c:pt idx="14">
                  <c:v>0</c:v>
                </c:pt>
                <c:pt idx="15">
                  <c:v>0</c:v>
                </c:pt>
              </c:numCache>
            </c:numRef>
          </c:val>
          <c:extLst>
            <c:ext xmlns:c16="http://schemas.microsoft.com/office/drawing/2014/chart" uri="{C3380CC4-5D6E-409C-BE32-E72D297353CC}">
              <c16:uniqueId val="{00000003-CD8C-43E9-95DE-774EB1EF301E}"/>
            </c:ext>
          </c:extLst>
        </c:ser>
        <c:ser>
          <c:idx val="4"/>
          <c:order val="4"/>
          <c:tx>
            <c:strRef>
              <c:f>CNS!$BA$2</c:f>
              <c:strCache>
                <c:ptCount val="1"/>
                <c:pt idx="0">
                  <c:v>Cefotaxim</c:v>
                </c:pt>
              </c:strCache>
            </c:strRef>
          </c:tx>
          <c:spPr>
            <a:solidFill>
              <a:srgbClr val="66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CNS!$BA$3:$BA$18</c:f>
              <c:numCache>
                <c:formatCode>0.00</c:formatCode>
                <c:ptCount val="16"/>
                <c:pt idx="0">
                  <c:v>0</c:v>
                </c:pt>
                <c:pt idx="1">
                  <c:v>1.8181818181818181</c:v>
                </c:pt>
                <c:pt idx="2">
                  <c:v>0</c:v>
                </c:pt>
                <c:pt idx="3">
                  <c:v>3.0303030303030303</c:v>
                </c:pt>
                <c:pt idx="4">
                  <c:v>6.0606060606060606</c:v>
                </c:pt>
                <c:pt idx="5">
                  <c:v>21.818181818181817</c:v>
                </c:pt>
                <c:pt idx="6">
                  <c:v>14.545454545454545</c:v>
                </c:pt>
                <c:pt idx="7">
                  <c:v>1.8181818181818181</c:v>
                </c:pt>
                <c:pt idx="8">
                  <c:v>6.0606060606060606</c:v>
                </c:pt>
                <c:pt idx="9">
                  <c:v>12.121212121212121</c:v>
                </c:pt>
                <c:pt idx="10">
                  <c:v>32.727272727272727</c:v>
                </c:pt>
                <c:pt idx="11">
                  <c:v>0</c:v>
                </c:pt>
                <c:pt idx="12">
                  <c:v>0</c:v>
                </c:pt>
                <c:pt idx="13">
                  <c:v>0</c:v>
                </c:pt>
                <c:pt idx="14">
                  <c:v>0</c:v>
                </c:pt>
                <c:pt idx="15">
                  <c:v>0</c:v>
                </c:pt>
              </c:numCache>
            </c:numRef>
          </c:val>
          <c:extLst>
            <c:ext xmlns:c16="http://schemas.microsoft.com/office/drawing/2014/chart" uri="{C3380CC4-5D6E-409C-BE32-E72D297353CC}">
              <c16:uniqueId val="{00000004-CD8C-43E9-95DE-774EB1EF301E}"/>
            </c:ext>
          </c:extLst>
        </c:ser>
        <c:ser>
          <c:idx val="6"/>
          <c:order val="5"/>
          <c:tx>
            <c:strRef>
              <c:f>CNS!$BB$2</c:f>
              <c:strCache>
                <c:ptCount val="1"/>
                <c:pt idx="0">
                  <c:v>Cefuroxim</c:v>
                </c:pt>
              </c:strCache>
            </c:strRef>
          </c:tx>
          <c:spPr>
            <a:solidFill>
              <a:srgbClr val="80008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CNS!$BB$3:$BB$18</c:f>
              <c:numCache>
                <c:formatCode>0.00</c:formatCode>
                <c:ptCount val="16"/>
                <c:pt idx="0">
                  <c:v>0</c:v>
                </c:pt>
                <c:pt idx="1">
                  <c:v>0</c:v>
                </c:pt>
                <c:pt idx="2">
                  <c:v>0</c:v>
                </c:pt>
                <c:pt idx="3">
                  <c:v>30.90909090909091</c:v>
                </c:pt>
                <c:pt idx="4">
                  <c:v>0</c:v>
                </c:pt>
                <c:pt idx="5">
                  <c:v>17.575757575757574</c:v>
                </c:pt>
                <c:pt idx="6">
                  <c:v>1.2121212121212122</c:v>
                </c:pt>
                <c:pt idx="7">
                  <c:v>4.2424242424242422</c:v>
                </c:pt>
                <c:pt idx="8">
                  <c:v>5.4545454545454541</c:v>
                </c:pt>
                <c:pt idx="9">
                  <c:v>8.4848484848484844</c:v>
                </c:pt>
                <c:pt idx="10">
                  <c:v>7.2727272727272725</c:v>
                </c:pt>
                <c:pt idx="11">
                  <c:v>4.2424242424242422</c:v>
                </c:pt>
                <c:pt idx="12">
                  <c:v>20.606060606060606</c:v>
                </c:pt>
                <c:pt idx="13">
                  <c:v>0</c:v>
                </c:pt>
                <c:pt idx="14">
                  <c:v>0</c:v>
                </c:pt>
                <c:pt idx="15">
                  <c:v>0</c:v>
                </c:pt>
              </c:numCache>
            </c:numRef>
          </c:val>
          <c:extLst>
            <c:ext xmlns:c16="http://schemas.microsoft.com/office/drawing/2014/chart" uri="{C3380CC4-5D6E-409C-BE32-E72D297353CC}">
              <c16:uniqueId val="{00000005-CD8C-43E9-95DE-774EB1EF301E}"/>
            </c:ext>
          </c:extLst>
        </c:ser>
        <c:ser>
          <c:idx val="5"/>
          <c:order val="6"/>
          <c:tx>
            <c:strRef>
              <c:f>CNS!$BC$2</c:f>
              <c:strCache>
                <c:ptCount val="1"/>
                <c:pt idx="0">
                  <c:v>Imipenem</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CNS!$BC$3:$BC$18</c:f>
              <c:numCache>
                <c:formatCode>0.00</c:formatCode>
                <c:ptCount val="16"/>
                <c:pt idx="0">
                  <c:v>0</c:v>
                </c:pt>
                <c:pt idx="1">
                  <c:v>0</c:v>
                </c:pt>
                <c:pt idx="2">
                  <c:v>56.969696969696969</c:v>
                </c:pt>
                <c:pt idx="3">
                  <c:v>0</c:v>
                </c:pt>
                <c:pt idx="4">
                  <c:v>3.6363636363636362</c:v>
                </c:pt>
                <c:pt idx="5">
                  <c:v>6.0606060606060606</c:v>
                </c:pt>
                <c:pt idx="6">
                  <c:v>3.6363636363636362</c:v>
                </c:pt>
                <c:pt idx="7">
                  <c:v>5.4545454545454541</c:v>
                </c:pt>
                <c:pt idx="8">
                  <c:v>3.6363636363636362</c:v>
                </c:pt>
                <c:pt idx="9">
                  <c:v>6.0606060606060606</c:v>
                </c:pt>
                <c:pt idx="10">
                  <c:v>10.909090909090908</c:v>
                </c:pt>
                <c:pt idx="11">
                  <c:v>3.6363636363636362</c:v>
                </c:pt>
                <c:pt idx="12">
                  <c:v>0</c:v>
                </c:pt>
                <c:pt idx="13">
                  <c:v>0</c:v>
                </c:pt>
                <c:pt idx="14">
                  <c:v>0</c:v>
                </c:pt>
                <c:pt idx="15">
                  <c:v>0</c:v>
                </c:pt>
              </c:numCache>
            </c:numRef>
          </c:val>
          <c:extLst>
            <c:ext xmlns:c16="http://schemas.microsoft.com/office/drawing/2014/chart" uri="{C3380CC4-5D6E-409C-BE32-E72D297353CC}">
              <c16:uniqueId val="{00000006-CD8C-43E9-95DE-774EB1EF301E}"/>
            </c:ext>
          </c:extLst>
        </c:ser>
        <c:ser>
          <c:idx val="7"/>
          <c:order val="7"/>
          <c:tx>
            <c:strRef>
              <c:f>CNS!$BD$2</c:f>
              <c:strCache>
                <c:ptCount val="1"/>
                <c:pt idx="0">
                  <c:v>Meropenem</c:v>
                </c:pt>
              </c:strCache>
            </c:strRef>
          </c:tx>
          <c:spPr>
            <a:solidFill>
              <a:srgbClr val="3333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CNS!$BD$3:$BD$18</c:f>
              <c:numCache>
                <c:formatCode>0.00</c:formatCode>
                <c:ptCount val="16"/>
                <c:pt idx="0">
                  <c:v>0</c:v>
                </c:pt>
                <c:pt idx="1">
                  <c:v>0</c:v>
                </c:pt>
                <c:pt idx="2">
                  <c:v>46.666666666666664</c:v>
                </c:pt>
                <c:pt idx="3">
                  <c:v>0</c:v>
                </c:pt>
                <c:pt idx="4">
                  <c:v>3.6363636363636362</c:v>
                </c:pt>
                <c:pt idx="5">
                  <c:v>1.8181818181818181</c:v>
                </c:pt>
                <c:pt idx="6">
                  <c:v>5.4545454545454541</c:v>
                </c:pt>
                <c:pt idx="7">
                  <c:v>3.6363636363636362</c:v>
                </c:pt>
                <c:pt idx="8">
                  <c:v>12.121212121212121</c:v>
                </c:pt>
                <c:pt idx="9">
                  <c:v>9.0909090909090917</c:v>
                </c:pt>
                <c:pt idx="10">
                  <c:v>12.727272727272727</c:v>
                </c:pt>
                <c:pt idx="11">
                  <c:v>4.8484848484848486</c:v>
                </c:pt>
                <c:pt idx="12">
                  <c:v>0</c:v>
                </c:pt>
                <c:pt idx="13">
                  <c:v>0</c:v>
                </c:pt>
                <c:pt idx="14">
                  <c:v>0</c:v>
                </c:pt>
                <c:pt idx="15">
                  <c:v>0</c:v>
                </c:pt>
              </c:numCache>
            </c:numRef>
          </c:val>
          <c:extLst>
            <c:ext xmlns:c16="http://schemas.microsoft.com/office/drawing/2014/chart" uri="{C3380CC4-5D6E-409C-BE32-E72D297353CC}">
              <c16:uniqueId val="{00000007-CD8C-43E9-95DE-774EB1EF301E}"/>
            </c:ext>
          </c:extLst>
        </c:ser>
        <c:ser>
          <c:idx val="8"/>
          <c:order val="8"/>
          <c:tx>
            <c:strRef>
              <c:f>CNS!$BE$2</c:f>
              <c:strCache>
                <c:ptCount val="1"/>
                <c:pt idx="0">
                  <c:v>Amikacin</c:v>
                </c:pt>
              </c:strCache>
            </c:strRef>
          </c:tx>
          <c:spPr>
            <a:solidFill>
              <a:srgbClr val="99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CNS!$BE$3:$BE$18</c:f>
              <c:numCache>
                <c:formatCode>0.00</c:formatCode>
                <c:ptCount val="16"/>
                <c:pt idx="0">
                  <c:v>0</c:v>
                </c:pt>
                <c:pt idx="1">
                  <c:v>0</c:v>
                </c:pt>
                <c:pt idx="2">
                  <c:v>0</c:v>
                </c:pt>
                <c:pt idx="3">
                  <c:v>0</c:v>
                </c:pt>
                <c:pt idx="4">
                  <c:v>52.229299363057322</c:v>
                </c:pt>
                <c:pt idx="5">
                  <c:v>0</c:v>
                </c:pt>
                <c:pt idx="6">
                  <c:v>14.012738853503185</c:v>
                </c:pt>
                <c:pt idx="7">
                  <c:v>7.6433121019108281</c:v>
                </c:pt>
                <c:pt idx="8">
                  <c:v>6.369426751592357</c:v>
                </c:pt>
                <c:pt idx="9">
                  <c:v>3.8216560509554141</c:v>
                </c:pt>
                <c:pt idx="10">
                  <c:v>0.63694267515923564</c:v>
                </c:pt>
                <c:pt idx="11">
                  <c:v>6.369426751592357</c:v>
                </c:pt>
                <c:pt idx="12">
                  <c:v>7.0063694267515926</c:v>
                </c:pt>
                <c:pt idx="13">
                  <c:v>1.910828025477707</c:v>
                </c:pt>
                <c:pt idx="14">
                  <c:v>0</c:v>
                </c:pt>
                <c:pt idx="15">
                  <c:v>0</c:v>
                </c:pt>
              </c:numCache>
            </c:numRef>
          </c:val>
          <c:extLst>
            <c:ext xmlns:c16="http://schemas.microsoft.com/office/drawing/2014/chart" uri="{C3380CC4-5D6E-409C-BE32-E72D297353CC}">
              <c16:uniqueId val="{00000008-CD8C-43E9-95DE-774EB1EF301E}"/>
            </c:ext>
          </c:extLst>
        </c:ser>
        <c:ser>
          <c:idx val="9"/>
          <c:order val="9"/>
          <c:tx>
            <c:strRef>
              <c:f>CNS!$BF$2</c:f>
              <c:strCache>
                <c:ptCount val="1"/>
                <c:pt idx="0">
                  <c:v>Gentamicin</c:v>
                </c:pt>
              </c:strCache>
            </c:strRef>
          </c:tx>
          <c:spPr>
            <a:solidFill>
              <a:srgbClr val="00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CNS!$BF$3:$BF$18</c:f>
              <c:numCache>
                <c:formatCode>0.00</c:formatCode>
                <c:ptCount val="16"/>
                <c:pt idx="0">
                  <c:v>0</c:v>
                </c:pt>
                <c:pt idx="1">
                  <c:v>0</c:v>
                </c:pt>
                <c:pt idx="2">
                  <c:v>60.377358490566039</c:v>
                </c:pt>
                <c:pt idx="3">
                  <c:v>0</c:v>
                </c:pt>
                <c:pt idx="4">
                  <c:v>1.2578616352201257</c:v>
                </c:pt>
                <c:pt idx="5">
                  <c:v>1.2578616352201257</c:v>
                </c:pt>
                <c:pt idx="6">
                  <c:v>0.62893081761006286</c:v>
                </c:pt>
                <c:pt idx="7">
                  <c:v>1.8867924528301887</c:v>
                </c:pt>
                <c:pt idx="8">
                  <c:v>2.5157232704402515</c:v>
                </c:pt>
                <c:pt idx="9">
                  <c:v>6.2893081761006293</c:v>
                </c:pt>
                <c:pt idx="10">
                  <c:v>25.786163522012579</c:v>
                </c:pt>
                <c:pt idx="11">
                  <c:v>0</c:v>
                </c:pt>
                <c:pt idx="12">
                  <c:v>0</c:v>
                </c:pt>
                <c:pt idx="13">
                  <c:v>0</c:v>
                </c:pt>
                <c:pt idx="14">
                  <c:v>0</c:v>
                </c:pt>
                <c:pt idx="15">
                  <c:v>0</c:v>
                </c:pt>
              </c:numCache>
            </c:numRef>
          </c:val>
          <c:extLst>
            <c:ext xmlns:c16="http://schemas.microsoft.com/office/drawing/2014/chart" uri="{C3380CC4-5D6E-409C-BE32-E72D297353CC}">
              <c16:uniqueId val="{00000009-CD8C-43E9-95DE-774EB1EF301E}"/>
            </c:ext>
          </c:extLst>
        </c:ser>
        <c:ser>
          <c:idx val="10"/>
          <c:order val="10"/>
          <c:tx>
            <c:strRef>
              <c:f>CNS!$BG$2</c:f>
              <c:strCache>
                <c:ptCount val="1"/>
                <c:pt idx="0">
                  <c:v>Fosfomycin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CNS!$BG$3:$BG$18</c:f>
              <c:numCache>
                <c:formatCode>0.00</c:formatCode>
                <c:ptCount val="16"/>
                <c:pt idx="0">
                  <c:v>0</c:v>
                </c:pt>
                <c:pt idx="1">
                  <c:v>0</c:v>
                </c:pt>
                <c:pt idx="2">
                  <c:v>0</c:v>
                </c:pt>
                <c:pt idx="3">
                  <c:v>0</c:v>
                </c:pt>
                <c:pt idx="4">
                  <c:v>0</c:v>
                </c:pt>
                <c:pt idx="5">
                  <c:v>34.939759036144579</c:v>
                </c:pt>
                <c:pt idx="6">
                  <c:v>0</c:v>
                </c:pt>
                <c:pt idx="7">
                  <c:v>14.457831325301205</c:v>
                </c:pt>
                <c:pt idx="8">
                  <c:v>18.674698795180724</c:v>
                </c:pt>
                <c:pt idx="9">
                  <c:v>7.831325301204819</c:v>
                </c:pt>
                <c:pt idx="10">
                  <c:v>3.6144578313253013</c:v>
                </c:pt>
                <c:pt idx="11">
                  <c:v>0.60240963855421692</c:v>
                </c:pt>
                <c:pt idx="12">
                  <c:v>3.0120481927710845</c:v>
                </c:pt>
                <c:pt idx="13">
                  <c:v>0</c:v>
                </c:pt>
                <c:pt idx="14">
                  <c:v>16.867469879518072</c:v>
                </c:pt>
                <c:pt idx="15">
                  <c:v>0</c:v>
                </c:pt>
              </c:numCache>
            </c:numRef>
          </c:val>
          <c:extLst>
            <c:ext xmlns:c16="http://schemas.microsoft.com/office/drawing/2014/chart" uri="{C3380CC4-5D6E-409C-BE32-E72D297353CC}">
              <c16:uniqueId val="{0000000A-CD8C-43E9-95DE-774EB1EF301E}"/>
            </c:ext>
          </c:extLst>
        </c:ser>
        <c:ser>
          <c:idx val="11"/>
          <c:order val="11"/>
          <c:tx>
            <c:strRef>
              <c:f>CNS!$BH$2</c:f>
              <c:strCache>
                <c:ptCount val="1"/>
                <c:pt idx="0">
                  <c:v>Cotrimoxazol</c:v>
                </c:pt>
              </c:strCache>
            </c:strRef>
          </c:tx>
          <c:spPr>
            <a:solidFill>
              <a:srgbClr val="00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CNS!$BH$3:$BH$18</c:f>
              <c:numCache>
                <c:formatCode>0.00</c:formatCode>
                <c:ptCount val="16"/>
                <c:pt idx="0">
                  <c:v>0</c:v>
                </c:pt>
                <c:pt idx="1">
                  <c:v>0</c:v>
                </c:pt>
                <c:pt idx="2">
                  <c:v>46.060606060606062</c:v>
                </c:pt>
                <c:pt idx="3">
                  <c:v>0</c:v>
                </c:pt>
                <c:pt idx="4">
                  <c:v>10.909090909090908</c:v>
                </c:pt>
                <c:pt idx="5">
                  <c:v>0.60606060606060608</c:v>
                </c:pt>
                <c:pt idx="6">
                  <c:v>2.4242424242424243</c:v>
                </c:pt>
                <c:pt idx="7">
                  <c:v>3.6363636363636362</c:v>
                </c:pt>
                <c:pt idx="8">
                  <c:v>4.8484848484848486</c:v>
                </c:pt>
                <c:pt idx="9">
                  <c:v>12.121212121212121</c:v>
                </c:pt>
                <c:pt idx="10">
                  <c:v>9.6969696969696972</c:v>
                </c:pt>
                <c:pt idx="11">
                  <c:v>9.6969696969696972</c:v>
                </c:pt>
                <c:pt idx="12">
                  <c:v>0</c:v>
                </c:pt>
                <c:pt idx="13">
                  <c:v>0</c:v>
                </c:pt>
                <c:pt idx="14">
                  <c:v>0</c:v>
                </c:pt>
                <c:pt idx="15">
                  <c:v>0</c:v>
                </c:pt>
              </c:numCache>
            </c:numRef>
          </c:val>
          <c:extLst>
            <c:ext xmlns:c16="http://schemas.microsoft.com/office/drawing/2014/chart" uri="{C3380CC4-5D6E-409C-BE32-E72D297353CC}">
              <c16:uniqueId val="{0000000B-CD8C-43E9-95DE-774EB1EF301E}"/>
            </c:ext>
          </c:extLst>
        </c:ser>
        <c:ser>
          <c:idx val="12"/>
          <c:order val="12"/>
          <c:tx>
            <c:strRef>
              <c:f>CNS!$BI$2</c:f>
              <c:strCache>
                <c:ptCount val="1"/>
                <c:pt idx="0">
                  <c:v>Ciprofloxacin</c:v>
                </c:pt>
              </c:strCache>
            </c:strRef>
          </c:tx>
          <c:spPr>
            <a:solidFill>
              <a:srgbClr val="003300"/>
            </a:solidFill>
            <a:ln>
              <a:solidFill>
                <a:srgbClr val="00FF00"/>
              </a:solidFill>
            </a:ln>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CNS!$BI$3:$BI$18</c:f>
              <c:numCache>
                <c:formatCode>0.00</c:formatCode>
                <c:ptCount val="16"/>
                <c:pt idx="0">
                  <c:v>0</c:v>
                </c:pt>
                <c:pt idx="1">
                  <c:v>2.4242424242424243</c:v>
                </c:pt>
                <c:pt idx="2">
                  <c:v>0</c:v>
                </c:pt>
                <c:pt idx="3">
                  <c:v>3.6363636363636362</c:v>
                </c:pt>
                <c:pt idx="4">
                  <c:v>37.575757575757578</c:v>
                </c:pt>
                <c:pt idx="5">
                  <c:v>9.0909090909090917</c:v>
                </c:pt>
                <c:pt idx="6">
                  <c:v>1.2121212121212122</c:v>
                </c:pt>
                <c:pt idx="7">
                  <c:v>4.2424242424242422</c:v>
                </c:pt>
                <c:pt idx="8">
                  <c:v>10.303030303030303</c:v>
                </c:pt>
                <c:pt idx="9">
                  <c:v>31.515151515151516</c:v>
                </c:pt>
                <c:pt idx="10">
                  <c:v>0</c:v>
                </c:pt>
                <c:pt idx="11">
                  <c:v>0</c:v>
                </c:pt>
                <c:pt idx="12">
                  <c:v>0</c:v>
                </c:pt>
                <c:pt idx="13">
                  <c:v>0</c:v>
                </c:pt>
                <c:pt idx="14">
                  <c:v>0</c:v>
                </c:pt>
                <c:pt idx="15">
                  <c:v>0</c:v>
                </c:pt>
              </c:numCache>
            </c:numRef>
          </c:val>
          <c:extLst>
            <c:ext xmlns:c16="http://schemas.microsoft.com/office/drawing/2014/chart" uri="{C3380CC4-5D6E-409C-BE32-E72D297353CC}">
              <c16:uniqueId val="{0000000C-CD8C-43E9-95DE-774EB1EF301E}"/>
            </c:ext>
          </c:extLst>
        </c:ser>
        <c:ser>
          <c:idx val="13"/>
          <c:order val="13"/>
          <c:tx>
            <c:strRef>
              <c:f>CNS!$BJ$2</c:f>
              <c:strCache>
                <c:ptCount val="1"/>
                <c:pt idx="0">
                  <c:v>Levofloxacin</c:v>
                </c:pt>
              </c:strCache>
            </c:strRef>
          </c:tx>
          <c:spPr>
            <a:solidFill>
              <a:srgbClr val="33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CNS!$BJ$3:$BJ$18</c:f>
              <c:numCache>
                <c:formatCode>0.00</c:formatCode>
                <c:ptCount val="16"/>
                <c:pt idx="0">
                  <c:v>0</c:v>
                </c:pt>
                <c:pt idx="1">
                  <c:v>3.0487804878048781</c:v>
                </c:pt>
                <c:pt idx="2">
                  <c:v>0</c:v>
                </c:pt>
                <c:pt idx="3">
                  <c:v>4.8780487804878048</c:v>
                </c:pt>
                <c:pt idx="4">
                  <c:v>43.292682926829265</c:v>
                </c:pt>
                <c:pt idx="5">
                  <c:v>1.8292682926829269</c:v>
                </c:pt>
                <c:pt idx="6">
                  <c:v>1.2195121951219512</c:v>
                </c:pt>
                <c:pt idx="7">
                  <c:v>8.536585365853659</c:v>
                </c:pt>
                <c:pt idx="8">
                  <c:v>13.414634146341463</c:v>
                </c:pt>
                <c:pt idx="9">
                  <c:v>17.073170731707318</c:v>
                </c:pt>
                <c:pt idx="10">
                  <c:v>6.7073170731707314</c:v>
                </c:pt>
                <c:pt idx="11">
                  <c:v>0</c:v>
                </c:pt>
                <c:pt idx="12">
                  <c:v>0</c:v>
                </c:pt>
                <c:pt idx="13">
                  <c:v>0</c:v>
                </c:pt>
                <c:pt idx="14">
                  <c:v>0</c:v>
                </c:pt>
                <c:pt idx="15">
                  <c:v>0</c:v>
                </c:pt>
              </c:numCache>
            </c:numRef>
          </c:val>
          <c:extLst>
            <c:ext xmlns:c16="http://schemas.microsoft.com/office/drawing/2014/chart" uri="{C3380CC4-5D6E-409C-BE32-E72D297353CC}">
              <c16:uniqueId val="{0000000D-CD8C-43E9-95DE-774EB1EF301E}"/>
            </c:ext>
          </c:extLst>
        </c:ser>
        <c:ser>
          <c:idx val="14"/>
          <c:order val="14"/>
          <c:tx>
            <c:strRef>
              <c:f>CNS!$BK$2</c:f>
              <c:strCache>
                <c:ptCount val="1"/>
                <c:pt idx="0">
                  <c:v>Moxifloxacin</c:v>
                </c:pt>
              </c:strCache>
            </c:strRef>
          </c:tx>
          <c:spPr>
            <a:solidFill>
              <a:srgbClr val="33CC33"/>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CNS!$BK$3:$BK$18</c:f>
              <c:numCache>
                <c:formatCode>0.00</c:formatCode>
                <c:ptCount val="16"/>
                <c:pt idx="0">
                  <c:v>0</c:v>
                </c:pt>
                <c:pt idx="1">
                  <c:v>2.3952095808383231</c:v>
                </c:pt>
                <c:pt idx="2">
                  <c:v>5.9880239520958085</c:v>
                </c:pt>
                <c:pt idx="3">
                  <c:v>42.514970059880241</c:v>
                </c:pt>
                <c:pt idx="4">
                  <c:v>1.7964071856287425</c:v>
                </c:pt>
                <c:pt idx="5">
                  <c:v>4.1916167664670656</c:v>
                </c:pt>
                <c:pt idx="6">
                  <c:v>17.365269461077844</c:v>
                </c:pt>
                <c:pt idx="7">
                  <c:v>20.359281437125748</c:v>
                </c:pt>
                <c:pt idx="8">
                  <c:v>1.7964071856287425</c:v>
                </c:pt>
                <c:pt idx="9">
                  <c:v>3.5928143712574849</c:v>
                </c:pt>
                <c:pt idx="10">
                  <c:v>0</c:v>
                </c:pt>
                <c:pt idx="11">
                  <c:v>0</c:v>
                </c:pt>
                <c:pt idx="12">
                  <c:v>0</c:v>
                </c:pt>
                <c:pt idx="13">
                  <c:v>0</c:v>
                </c:pt>
                <c:pt idx="14">
                  <c:v>0</c:v>
                </c:pt>
                <c:pt idx="15">
                  <c:v>0</c:v>
                </c:pt>
              </c:numCache>
            </c:numRef>
          </c:val>
          <c:extLst>
            <c:ext xmlns:c16="http://schemas.microsoft.com/office/drawing/2014/chart" uri="{C3380CC4-5D6E-409C-BE32-E72D297353CC}">
              <c16:uniqueId val="{0000000E-CD8C-43E9-95DE-774EB1EF301E}"/>
            </c:ext>
          </c:extLst>
        </c:ser>
        <c:ser>
          <c:idx val="15"/>
          <c:order val="15"/>
          <c:tx>
            <c:strRef>
              <c:f>CNS!$BL$2</c:f>
              <c:strCache>
                <c:ptCount val="1"/>
                <c:pt idx="0">
                  <c:v>Doxycyclin</c:v>
                </c:pt>
              </c:strCache>
            </c:strRef>
          </c:tx>
          <c:spPr>
            <a:solidFill>
              <a:srgbClr val="0066FF"/>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CNS!$BL$3:$BL$18</c:f>
              <c:numCache>
                <c:formatCode>0.00</c:formatCode>
                <c:ptCount val="16"/>
                <c:pt idx="0">
                  <c:v>0</c:v>
                </c:pt>
                <c:pt idx="1">
                  <c:v>0</c:v>
                </c:pt>
                <c:pt idx="2">
                  <c:v>41.212121212121211</c:v>
                </c:pt>
                <c:pt idx="3">
                  <c:v>0</c:v>
                </c:pt>
                <c:pt idx="4">
                  <c:v>10.909090909090908</c:v>
                </c:pt>
                <c:pt idx="5">
                  <c:v>21.212121212121211</c:v>
                </c:pt>
                <c:pt idx="6">
                  <c:v>17.575757575757574</c:v>
                </c:pt>
                <c:pt idx="7">
                  <c:v>2.4242424242424243</c:v>
                </c:pt>
                <c:pt idx="8">
                  <c:v>2.4242424242424243</c:v>
                </c:pt>
                <c:pt idx="9">
                  <c:v>4.2424242424242422</c:v>
                </c:pt>
                <c:pt idx="10">
                  <c:v>0</c:v>
                </c:pt>
                <c:pt idx="11">
                  <c:v>0</c:v>
                </c:pt>
                <c:pt idx="12">
                  <c:v>0</c:v>
                </c:pt>
                <c:pt idx="13">
                  <c:v>0</c:v>
                </c:pt>
                <c:pt idx="14">
                  <c:v>0</c:v>
                </c:pt>
                <c:pt idx="15">
                  <c:v>0</c:v>
                </c:pt>
              </c:numCache>
            </c:numRef>
          </c:val>
          <c:extLst>
            <c:ext xmlns:c16="http://schemas.microsoft.com/office/drawing/2014/chart" uri="{C3380CC4-5D6E-409C-BE32-E72D297353CC}">
              <c16:uniqueId val="{0000000F-CD8C-43E9-95DE-774EB1EF301E}"/>
            </c:ext>
          </c:extLst>
        </c:ser>
        <c:ser>
          <c:idx val="16"/>
          <c:order val="16"/>
          <c:tx>
            <c:strRef>
              <c:f>CNS!$BM$2</c:f>
              <c:strCache>
                <c:ptCount val="1"/>
                <c:pt idx="0">
                  <c:v>Rifampicin</c:v>
                </c:pt>
              </c:strCache>
            </c:strRef>
          </c:tx>
          <c:spPr>
            <a:solidFill>
              <a:srgbClr val="FF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CNS!$BM$3:$BM$18</c:f>
              <c:numCache>
                <c:formatCode>0.00</c:formatCode>
                <c:ptCount val="16"/>
                <c:pt idx="0">
                  <c:v>0</c:v>
                </c:pt>
                <c:pt idx="1">
                  <c:v>80.120481927710841</c:v>
                </c:pt>
                <c:pt idx="2">
                  <c:v>4.8192771084337354</c:v>
                </c:pt>
                <c:pt idx="3">
                  <c:v>0</c:v>
                </c:pt>
                <c:pt idx="4">
                  <c:v>0.60240963855421692</c:v>
                </c:pt>
                <c:pt idx="5">
                  <c:v>0</c:v>
                </c:pt>
                <c:pt idx="6">
                  <c:v>0</c:v>
                </c:pt>
                <c:pt idx="7">
                  <c:v>0.60240963855421692</c:v>
                </c:pt>
                <c:pt idx="8">
                  <c:v>0.60240963855421692</c:v>
                </c:pt>
                <c:pt idx="9">
                  <c:v>13.253012048192771</c:v>
                </c:pt>
                <c:pt idx="10">
                  <c:v>0</c:v>
                </c:pt>
                <c:pt idx="11">
                  <c:v>0</c:v>
                </c:pt>
                <c:pt idx="12">
                  <c:v>0</c:v>
                </c:pt>
                <c:pt idx="13">
                  <c:v>0</c:v>
                </c:pt>
                <c:pt idx="14">
                  <c:v>0</c:v>
                </c:pt>
                <c:pt idx="15">
                  <c:v>0</c:v>
                </c:pt>
              </c:numCache>
            </c:numRef>
          </c:val>
          <c:extLst>
            <c:ext xmlns:c16="http://schemas.microsoft.com/office/drawing/2014/chart" uri="{C3380CC4-5D6E-409C-BE32-E72D297353CC}">
              <c16:uniqueId val="{00000010-CD8C-43E9-95DE-774EB1EF301E}"/>
            </c:ext>
          </c:extLst>
        </c:ser>
        <c:ser>
          <c:idx val="17"/>
          <c:order val="17"/>
          <c:tx>
            <c:strRef>
              <c:f>CNS!$BN$2</c:f>
              <c:strCache>
                <c:ptCount val="1"/>
                <c:pt idx="0">
                  <c:v>Daptomycin</c:v>
                </c:pt>
              </c:strCache>
            </c:strRef>
          </c:tx>
          <c:spPr>
            <a:solidFill>
              <a:srgbClr val="CC00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CNS!$BN$3:$BN$18</c:f>
              <c:numCache>
                <c:formatCode>0.00</c:formatCode>
                <c:ptCount val="16"/>
                <c:pt idx="0">
                  <c:v>0</c:v>
                </c:pt>
                <c:pt idx="1">
                  <c:v>1.8181818181818181</c:v>
                </c:pt>
                <c:pt idx="2">
                  <c:v>0</c:v>
                </c:pt>
                <c:pt idx="3">
                  <c:v>0.60606060606060608</c:v>
                </c:pt>
                <c:pt idx="4">
                  <c:v>1.8181818181818181</c:v>
                </c:pt>
                <c:pt idx="5">
                  <c:v>52.121212121212125</c:v>
                </c:pt>
                <c:pt idx="6">
                  <c:v>43.030303030303031</c:v>
                </c:pt>
                <c:pt idx="7">
                  <c:v>0.60606060606060608</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CD8C-43E9-95DE-774EB1EF301E}"/>
            </c:ext>
          </c:extLst>
        </c:ser>
        <c:ser>
          <c:idx val="18"/>
          <c:order val="18"/>
          <c:tx>
            <c:strRef>
              <c:f>CNS!$BO$2</c:f>
              <c:strCache>
                <c:ptCount val="1"/>
                <c:pt idx="0">
                  <c:v>Roxythromycin</c:v>
                </c:pt>
              </c:strCache>
            </c:strRef>
          </c:tx>
          <c:spPr>
            <a:solidFill>
              <a:srgbClr val="0033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CNS!$BO$3:$BO$18</c:f>
              <c:numCache>
                <c:formatCode>0.00</c:formatCode>
                <c:ptCount val="16"/>
                <c:pt idx="0">
                  <c:v>0</c:v>
                </c:pt>
                <c:pt idx="1">
                  <c:v>0</c:v>
                </c:pt>
                <c:pt idx="2">
                  <c:v>7.7844311377245505</c:v>
                </c:pt>
                <c:pt idx="3">
                  <c:v>0</c:v>
                </c:pt>
                <c:pt idx="4">
                  <c:v>25.149700598802394</c:v>
                </c:pt>
                <c:pt idx="5">
                  <c:v>7.1856287425149699</c:v>
                </c:pt>
                <c:pt idx="6">
                  <c:v>0.59880239520958078</c:v>
                </c:pt>
                <c:pt idx="7">
                  <c:v>0</c:v>
                </c:pt>
                <c:pt idx="8">
                  <c:v>0</c:v>
                </c:pt>
                <c:pt idx="9">
                  <c:v>1.7964071856287425</c:v>
                </c:pt>
                <c:pt idx="10">
                  <c:v>1.1976047904191616</c:v>
                </c:pt>
                <c:pt idx="11">
                  <c:v>56.287425149700596</c:v>
                </c:pt>
                <c:pt idx="12">
                  <c:v>0</c:v>
                </c:pt>
                <c:pt idx="13">
                  <c:v>0</c:v>
                </c:pt>
                <c:pt idx="14">
                  <c:v>0</c:v>
                </c:pt>
                <c:pt idx="15">
                  <c:v>0</c:v>
                </c:pt>
              </c:numCache>
            </c:numRef>
          </c:val>
          <c:extLst>
            <c:ext xmlns:c16="http://schemas.microsoft.com/office/drawing/2014/chart" uri="{C3380CC4-5D6E-409C-BE32-E72D297353CC}">
              <c16:uniqueId val="{00000012-CD8C-43E9-95DE-774EB1EF301E}"/>
            </c:ext>
          </c:extLst>
        </c:ser>
        <c:ser>
          <c:idx val="19"/>
          <c:order val="19"/>
          <c:tx>
            <c:strRef>
              <c:f>CNS!$BP$2</c:f>
              <c:strCache>
                <c:ptCount val="1"/>
                <c:pt idx="0">
                  <c:v>Clindamycin</c:v>
                </c:pt>
              </c:strCache>
            </c:strRef>
          </c:tx>
          <c:spPr>
            <a:solidFill>
              <a:srgbClr val="0066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CNS!$BP$3:$BP$18</c:f>
              <c:numCache>
                <c:formatCode>0.00</c:formatCode>
                <c:ptCount val="16"/>
                <c:pt idx="0">
                  <c:v>0</c:v>
                </c:pt>
                <c:pt idx="1">
                  <c:v>2.3809523809523809</c:v>
                </c:pt>
                <c:pt idx="2">
                  <c:v>17.857142857142858</c:v>
                </c:pt>
                <c:pt idx="3">
                  <c:v>35.11904761904762</c:v>
                </c:pt>
                <c:pt idx="4">
                  <c:v>1.7857142857142858</c:v>
                </c:pt>
                <c:pt idx="5">
                  <c:v>2.9761904761904763</c:v>
                </c:pt>
                <c:pt idx="6">
                  <c:v>0.59523809523809523</c:v>
                </c:pt>
                <c:pt idx="7">
                  <c:v>1.1904761904761905</c:v>
                </c:pt>
                <c:pt idx="8">
                  <c:v>1.1904761904761905</c:v>
                </c:pt>
                <c:pt idx="9">
                  <c:v>36.904761904761905</c:v>
                </c:pt>
                <c:pt idx="10">
                  <c:v>0</c:v>
                </c:pt>
                <c:pt idx="11">
                  <c:v>0</c:v>
                </c:pt>
                <c:pt idx="12">
                  <c:v>0</c:v>
                </c:pt>
                <c:pt idx="13">
                  <c:v>0</c:v>
                </c:pt>
                <c:pt idx="14">
                  <c:v>0</c:v>
                </c:pt>
                <c:pt idx="15">
                  <c:v>0</c:v>
                </c:pt>
              </c:numCache>
            </c:numRef>
          </c:val>
          <c:extLst>
            <c:ext xmlns:c16="http://schemas.microsoft.com/office/drawing/2014/chart" uri="{C3380CC4-5D6E-409C-BE32-E72D297353CC}">
              <c16:uniqueId val="{00000013-CD8C-43E9-95DE-774EB1EF301E}"/>
            </c:ext>
          </c:extLst>
        </c:ser>
        <c:ser>
          <c:idx val="20"/>
          <c:order val="20"/>
          <c:tx>
            <c:strRef>
              <c:f>CNS!$BQ$2</c:f>
              <c:strCache>
                <c:ptCount val="1"/>
                <c:pt idx="0">
                  <c:v>Linezolid</c:v>
                </c:pt>
              </c:strCache>
            </c:strRef>
          </c:tx>
          <c:spPr>
            <a:solidFill>
              <a:srgbClr val="FF0066"/>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CNS!$BQ$3:$BQ$18</c:f>
              <c:numCache>
                <c:formatCode>0.00</c:formatCode>
                <c:ptCount val="16"/>
                <c:pt idx="0">
                  <c:v>0</c:v>
                </c:pt>
                <c:pt idx="1">
                  <c:v>0</c:v>
                </c:pt>
                <c:pt idx="2">
                  <c:v>1.1976047904191616</c:v>
                </c:pt>
                <c:pt idx="3">
                  <c:v>0</c:v>
                </c:pt>
                <c:pt idx="4">
                  <c:v>1.1976047904191616</c:v>
                </c:pt>
                <c:pt idx="5">
                  <c:v>45.508982035928142</c:v>
                </c:pt>
                <c:pt idx="6">
                  <c:v>46.706586826347305</c:v>
                </c:pt>
                <c:pt idx="7">
                  <c:v>5.3892215568862278</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CD8C-43E9-95DE-774EB1EF301E}"/>
            </c:ext>
          </c:extLst>
        </c:ser>
        <c:ser>
          <c:idx val="21"/>
          <c:order val="21"/>
          <c:tx>
            <c:strRef>
              <c:f>CNS!$BR$2</c:f>
              <c:strCache>
                <c:ptCount val="1"/>
                <c:pt idx="0">
                  <c:v>Vancomycin</c:v>
                </c:pt>
              </c:strCache>
            </c:strRef>
          </c:tx>
          <c:spPr>
            <a:solidFill>
              <a:srgbClr val="CCCC00"/>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CNS!$BR$3:$BR$18</c:f>
              <c:numCache>
                <c:formatCode>0.00</c:formatCode>
                <c:ptCount val="16"/>
                <c:pt idx="0">
                  <c:v>0</c:v>
                </c:pt>
                <c:pt idx="1">
                  <c:v>0</c:v>
                </c:pt>
                <c:pt idx="2">
                  <c:v>0.59523809523809523</c:v>
                </c:pt>
                <c:pt idx="3">
                  <c:v>0</c:v>
                </c:pt>
                <c:pt idx="4">
                  <c:v>0.59523809523809523</c:v>
                </c:pt>
                <c:pt idx="5">
                  <c:v>2.9761904761904763</c:v>
                </c:pt>
                <c:pt idx="6">
                  <c:v>50</c:v>
                </c:pt>
                <c:pt idx="7">
                  <c:v>45.833333333333336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CD8C-43E9-95DE-774EB1EF301E}"/>
            </c:ext>
          </c:extLst>
        </c:ser>
        <c:ser>
          <c:idx val="23"/>
          <c:order val="22"/>
          <c:tx>
            <c:strRef>
              <c:f>CNS!$BS$2</c:f>
              <c:strCache>
                <c:ptCount val="1"/>
                <c:pt idx="0">
                  <c:v>Teicoplanin</c:v>
                </c:pt>
              </c:strCache>
            </c:strRef>
          </c:tx>
          <c:spPr>
            <a:solidFill>
              <a:srgbClr val="336699"/>
            </a:solidFill>
          </c:spPr>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CNS!$BS$3:$BS$18</c:f>
              <c:numCache>
                <c:formatCode>0.00</c:formatCode>
                <c:ptCount val="16"/>
                <c:pt idx="0">
                  <c:v>0</c:v>
                </c:pt>
                <c:pt idx="1">
                  <c:v>0</c:v>
                </c:pt>
                <c:pt idx="2">
                  <c:v>0</c:v>
                </c:pt>
                <c:pt idx="3">
                  <c:v>16.463414634146343</c:v>
                </c:pt>
                <c:pt idx="4">
                  <c:v>0</c:v>
                </c:pt>
                <c:pt idx="5">
                  <c:v>18.292682926829269</c:v>
                </c:pt>
                <c:pt idx="6">
                  <c:v>24.390243902439025</c:v>
                </c:pt>
                <c:pt idx="7">
                  <c:v>28.048780487804876</c:v>
                </c:pt>
                <c:pt idx="8">
                  <c:v>10.975609756097562</c:v>
                </c:pt>
                <c:pt idx="9">
                  <c:v>1.8292682926829269</c:v>
                </c:pt>
                <c:pt idx="10">
                  <c:v>0</c:v>
                </c:pt>
                <c:pt idx="11">
                  <c:v>0</c:v>
                </c:pt>
                <c:pt idx="12">
                  <c:v>0</c:v>
                </c:pt>
                <c:pt idx="13">
                  <c:v>0</c:v>
                </c:pt>
                <c:pt idx="14">
                  <c:v>0</c:v>
                </c:pt>
                <c:pt idx="15">
                  <c:v>0</c:v>
                </c:pt>
              </c:numCache>
            </c:numRef>
          </c:val>
          <c:extLst>
            <c:ext xmlns:c16="http://schemas.microsoft.com/office/drawing/2014/chart" uri="{C3380CC4-5D6E-409C-BE32-E72D297353CC}">
              <c16:uniqueId val="{00000016-CD8C-43E9-95DE-774EB1EF301E}"/>
            </c:ext>
          </c:extLst>
        </c:ser>
        <c:ser>
          <c:idx val="22"/>
          <c:order val="23"/>
          <c:tx>
            <c:strRef>
              <c:f>CNS!$BT$2</c:f>
              <c:strCache>
                <c:ptCount val="1"/>
                <c:pt idx="0">
                  <c:v>Tigecyclin</c:v>
                </c:pt>
              </c:strCache>
            </c:strRef>
          </c:tx>
          <c:invertIfNegative val="0"/>
          <c:cat>
            <c:numRef>
              <c:f>CNS!$AV$3:$AV$18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CNS!$BT$3:$BT$18</c:f>
              <c:numCache>
                <c:formatCode>0.00</c:formatCode>
                <c:ptCount val="16"/>
                <c:pt idx="0">
                  <c:v>0</c:v>
                </c:pt>
                <c:pt idx="1">
                  <c:v>45.962732919254655</c:v>
                </c:pt>
                <c:pt idx="2">
                  <c:v>0</c:v>
                </c:pt>
                <c:pt idx="3">
                  <c:v>37.888198757763973</c:v>
                </c:pt>
                <c:pt idx="4">
                  <c:v>12.422360248447205</c:v>
                </c:pt>
                <c:pt idx="5">
                  <c:v>3.7267080745341614</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CD8C-43E9-95DE-774EB1EF301E}"/>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2.2445554061839842E-2"/>
          <c:w val="0.91693120865291411"/>
          <c:h val="0.85151616413801923"/>
        </c:manualLayout>
      </c:layout>
      <c:bar3DChart>
        <c:barDir val="col"/>
        <c:grouping val="standard"/>
        <c:varyColors val="0"/>
        <c:ser>
          <c:idx val="0"/>
          <c:order val="0"/>
          <c:tx>
            <c:strRef>
              <c:f>CNS!$AW$32</c:f>
              <c:strCache>
                <c:ptCount val="1"/>
                <c:pt idx="0">
                  <c:v>Penicillin G</c:v>
                </c:pt>
              </c:strCache>
            </c:strRef>
          </c:tx>
          <c:spPr>
            <a:solidFill>
              <a:srgbClr val="C000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CNS!$AW$33:$AW$48</c:f>
              <c:numCache>
                <c:formatCode>0.00</c:formatCode>
                <c:ptCount val="16"/>
                <c:pt idx="0">
                  <c:v>0</c:v>
                </c:pt>
                <c:pt idx="1">
                  <c:v>12.5</c:v>
                </c:pt>
                <c:pt idx="2">
                  <c:v>0</c:v>
                </c:pt>
                <c:pt idx="3">
                  <c:v>0</c:v>
                </c:pt>
                <c:pt idx="4">
                  <c:v>0</c:v>
                </c:pt>
                <c:pt idx="5">
                  <c:v>0</c:v>
                </c:pt>
                <c:pt idx="6">
                  <c:v>0</c:v>
                </c:pt>
                <c:pt idx="7">
                  <c:v>37.5</c:v>
                </c:pt>
                <c:pt idx="8">
                  <c:v>6.25</c:v>
                </c:pt>
                <c:pt idx="9">
                  <c:v>43.75</c:v>
                </c:pt>
                <c:pt idx="10">
                  <c:v>0</c:v>
                </c:pt>
                <c:pt idx="11">
                  <c:v>0</c:v>
                </c:pt>
                <c:pt idx="12">
                  <c:v>0</c:v>
                </c:pt>
                <c:pt idx="13">
                  <c:v>0</c:v>
                </c:pt>
                <c:pt idx="14">
                  <c:v>0</c:v>
                </c:pt>
                <c:pt idx="15">
                  <c:v>0</c:v>
                </c:pt>
              </c:numCache>
            </c:numRef>
          </c:val>
          <c:extLst>
            <c:ext xmlns:c16="http://schemas.microsoft.com/office/drawing/2014/chart" uri="{C3380CC4-5D6E-409C-BE32-E72D297353CC}">
              <c16:uniqueId val="{00000000-3BDC-4984-A48E-9F7C824D2679}"/>
            </c:ext>
          </c:extLst>
        </c:ser>
        <c:ser>
          <c:idx val="1"/>
          <c:order val="1"/>
          <c:tx>
            <c:strRef>
              <c:f>CNS!$AX$32</c:f>
              <c:strCache>
                <c:ptCount val="1"/>
                <c:pt idx="0">
                  <c:v>Oxacillin</c:v>
                </c:pt>
              </c:strCache>
            </c:strRef>
          </c:tx>
          <c:spPr>
            <a:solidFill>
              <a:srgbClr val="FF00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CNS!$AX$33:$AX$48</c:f>
              <c:numCache>
                <c:formatCode>0.00</c:formatCode>
                <c:ptCount val="16"/>
                <c:pt idx="0">
                  <c:v>0</c:v>
                </c:pt>
                <c:pt idx="1">
                  <c:v>0</c:v>
                </c:pt>
                <c:pt idx="2">
                  <c:v>12.5</c:v>
                </c:pt>
                <c:pt idx="3">
                  <c:v>0</c:v>
                </c:pt>
                <c:pt idx="4">
                  <c:v>6.25</c:v>
                </c:pt>
                <c:pt idx="5">
                  <c:v>0</c:v>
                </c:pt>
                <c:pt idx="6">
                  <c:v>12.5</c:v>
                </c:pt>
                <c:pt idx="7">
                  <c:v>31.25</c:v>
                </c:pt>
                <c:pt idx="8">
                  <c:v>0</c:v>
                </c:pt>
                <c:pt idx="9">
                  <c:v>6.25</c:v>
                </c:pt>
                <c:pt idx="10">
                  <c:v>31.25</c:v>
                </c:pt>
                <c:pt idx="11">
                  <c:v>0</c:v>
                </c:pt>
                <c:pt idx="12">
                  <c:v>0</c:v>
                </c:pt>
                <c:pt idx="13">
                  <c:v>0</c:v>
                </c:pt>
                <c:pt idx="14">
                  <c:v>0</c:v>
                </c:pt>
                <c:pt idx="15">
                  <c:v>0</c:v>
                </c:pt>
              </c:numCache>
            </c:numRef>
          </c:val>
          <c:extLst>
            <c:ext xmlns:c16="http://schemas.microsoft.com/office/drawing/2014/chart" uri="{C3380CC4-5D6E-409C-BE32-E72D297353CC}">
              <c16:uniqueId val="{00000001-3BDC-4984-A48E-9F7C824D2679}"/>
            </c:ext>
          </c:extLst>
        </c:ser>
        <c:ser>
          <c:idx val="2"/>
          <c:order val="2"/>
          <c:tx>
            <c:strRef>
              <c:f>CNS!$AY$32</c:f>
              <c:strCache>
                <c:ptCount val="1"/>
                <c:pt idx="0">
                  <c:v>Ampicillin/ Sulbactam</c:v>
                </c:pt>
              </c:strCache>
            </c:strRef>
          </c:tx>
          <c:spPr>
            <a:solidFill>
              <a:srgbClr val="FF99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CNS!$AY$33:$AY$48</c:f>
              <c:numCache>
                <c:formatCode>0.00</c:formatCode>
                <c:ptCount val="16"/>
                <c:pt idx="0">
                  <c:v>0</c:v>
                </c:pt>
                <c:pt idx="1">
                  <c:v>0</c:v>
                </c:pt>
                <c:pt idx="2">
                  <c:v>0</c:v>
                </c:pt>
                <c:pt idx="3">
                  <c:v>31.25</c:v>
                </c:pt>
                <c:pt idx="4">
                  <c:v>0</c:v>
                </c:pt>
                <c:pt idx="5">
                  <c:v>12.5</c:v>
                </c:pt>
                <c:pt idx="6">
                  <c:v>18.75</c:v>
                </c:pt>
                <c:pt idx="7">
                  <c:v>6.25</c:v>
                </c:pt>
                <c:pt idx="8">
                  <c:v>18.75</c:v>
                </c:pt>
                <c:pt idx="9">
                  <c:v>6.25</c:v>
                </c:pt>
                <c:pt idx="10">
                  <c:v>0</c:v>
                </c:pt>
                <c:pt idx="11">
                  <c:v>0</c:v>
                </c:pt>
                <c:pt idx="12">
                  <c:v>6.25</c:v>
                </c:pt>
                <c:pt idx="13">
                  <c:v>0</c:v>
                </c:pt>
                <c:pt idx="14">
                  <c:v>0</c:v>
                </c:pt>
                <c:pt idx="15">
                  <c:v>0</c:v>
                </c:pt>
              </c:numCache>
            </c:numRef>
          </c:val>
          <c:extLst>
            <c:ext xmlns:c16="http://schemas.microsoft.com/office/drawing/2014/chart" uri="{C3380CC4-5D6E-409C-BE32-E72D297353CC}">
              <c16:uniqueId val="{00000002-3BDC-4984-A48E-9F7C824D2679}"/>
            </c:ext>
          </c:extLst>
        </c:ser>
        <c:ser>
          <c:idx val="3"/>
          <c:order val="3"/>
          <c:tx>
            <c:strRef>
              <c:f>CNS!$AZ$32</c:f>
              <c:strCache>
                <c:ptCount val="1"/>
                <c:pt idx="0">
                  <c:v>Piperacillin/ Tazobactam</c:v>
                </c:pt>
              </c:strCache>
            </c:strRef>
          </c:tx>
          <c:spPr>
            <a:solidFill>
              <a:srgbClr val="CC99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CNS!$AZ$33:$AZ$48</c:f>
              <c:numCache>
                <c:formatCode>0.00</c:formatCode>
                <c:ptCount val="16"/>
                <c:pt idx="0">
                  <c:v>0</c:v>
                </c:pt>
                <c:pt idx="1">
                  <c:v>0</c:v>
                </c:pt>
                <c:pt idx="2">
                  <c:v>0</c:v>
                </c:pt>
                <c:pt idx="3">
                  <c:v>0</c:v>
                </c:pt>
                <c:pt idx="4">
                  <c:v>18.75</c:v>
                </c:pt>
                <c:pt idx="5">
                  <c:v>0</c:v>
                </c:pt>
                <c:pt idx="6">
                  <c:v>12.5</c:v>
                </c:pt>
                <c:pt idx="7">
                  <c:v>25</c:v>
                </c:pt>
                <c:pt idx="8">
                  <c:v>18.75</c:v>
                </c:pt>
                <c:pt idx="9">
                  <c:v>12.5</c:v>
                </c:pt>
                <c:pt idx="10">
                  <c:v>6.25</c:v>
                </c:pt>
                <c:pt idx="11">
                  <c:v>0</c:v>
                </c:pt>
                <c:pt idx="12">
                  <c:v>0</c:v>
                </c:pt>
                <c:pt idx="13">
                  <c:v>6.25</c:v>
                </c:pt>
                <c:pt idx="14">
                  <c:v>0</c:v>
                </c:pt>
                <c:pt idx="15">
                  <c:v>0</c:v>
                </c:pt>
              </c:numCache>
            </c:numRef>
          </c:val>
          <c:extLst>
            <c:ext xmlns:c16="http://schemas.microsoft.com/office/drawing/2014/chart" uri="{C3380CC4-5D6E-409C-BE32-E72D297353CC}">
              <c16:uniqueId val="{00000003-3BDC-4984-A48E-9F7C824D2679}"/>
            </c:ext>
          </c:extLst>
        </c:ser>
        <c:ser>
          <c:idx val="4"/>
          <c:order val="4"/>
          <c:tx>
            <c:strRef>
              <c:f>CNS!$BA$32</c:f>
              <c:strCache>
                <c:ptCount val="1"/>
                <c:pt idx="0">
                  <c:v>Cefotaxim</c:v>
                </c:pt>
              </c:strCache>
            </c:strRef>
          </c:tx>
          <c:spPr>
            <a:solidFill>
              <a:srgbClr val="660066"/>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CNS!$BA$33:$BA$48</c:f>
              <c:numCache>
                <c:formatCode>0.00</c:formatCode>
                <c:ptCount val="16"/>
                <c:pt idx="0">
                  <c:v>0</c:v>
                </c:pt>
                <c:pt idx="1">
                  <c:v>0</c:v>
                </c:pt>
                <c:pt idx="2">
                  <c:v>0</c:v>
                </c:pt>
                <c:pt idx="3">
                  <c:v>0</c:v>
                </c:pt>
                <c:pt idx="4">
                  <c:v>0</c:v>
                </c:pt>
                <c:pt idx="5">
                  <c:v>6.25</c:v>
                </c:pt>
                <c:pt idx="6">
                  <c:v>12.5</c:v>
                </c:pt>
                <c:pt idx="7">
                  <c:v>18.75</c:v>
                </c:pt>
                <c:pt idx="8">
                  <c:v>37.5</c:v>
                </c:pt>
                <c:pt idx="9">
                  <c:v>12.5</c:v>
                </c:pt>
                <c:pt idx="10">
                  <c:v>12.5</c:v>
                </c:pt>
                <c:pt idx="11">
                  <c:v>0</c:v>
                </c:pt>
                <c:pt idx="12">
                  <c:v>0</c:v>
                </c:pt>
                <c:pt idx="13">
                  <c:v>0</c:v>
                </c:pt>
                <c:pt idx="14">
                  <c:v>0</c:v>
                </c:pt>
                <c:pt idx="15">
                  <c:v>0</c:v>
                </c:pt>
              </c:numCache>
            </c:numRef>
          </c:val>
          <c:extLst>
            <c:ext xmlns:c16="http://schemas.microsoft.com/office/drawing/2014/chart" uri="{C3380CC4-5D6E-409C-BE32-E72D297353CC}">
              <c16:uniqueId val="{00000004-3BDC-4984-A48E-9F7C824D2679}"/>
            </c:ext>
          </c:extLst>
        </c:ser>
        <c:ser>
          <c:idx val="6"/>
          <c:order val="5"/>
          <c:tx>
            <c:strRef>
              <c:f>CNS!$BB$32</c:f>
              <c:strCache>
                <c:ptCount val="1"/>
                <c:pt idx="0">
                  <c:v>Cefuroxim</c:v>
                </c:pt>
              </c:strCache>
            </c:strRef>
          </c:tx>
          <c:spPr>
            <a:solidFill>
              <a:srgbClr val="80008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CNS!$BB$33:$BB$48</c:f>
              <c:numCache>
                <c:formatCode>0.00</c:formatCode>
                <c:ptCount val="16"/>
                <c:pt idx="0">
                  <c:v>0</c:v>
                </c:pt>
                <c:pt idx="1">
                  <c:v>0</c:v>
                </c:pt>
                <c:pt idx="2">
                  <c:v>0</c:v>
                </c:pt>
                <c:pt idx="3">
                  <c:v>0</c:v>
                </c:pt>
                <c:pt idx="4">
                  <c:v>0</c:v>
                </c:pt>
                <c:pt idx="5">
                  <c:v>12.5</c:v>
                </c:pt>
                <c:pt idx="6">
                  <c:v>25</c:v>
                </c:pt>
                <c:pt idx="7">
                  <c:v>37.5</c:v>
                </c:pt>
                <c:pt idx="8">
                  <c:v>18.75</c:v>
                </c:pt>
                <c:pt idx="9">
                  <c:v>0</c:v>
                </c:pt>
                <c:pt idx="10">
                  <c:v>0</c:v>
                </c:pt>
                <c:pt idx="11">
                  <c:v>0</c:v>
                </c:pt>
                <c:pt idx="12">
                  <c:v>6.25</c:v>
                </c:pt>
                <c:pt idx="13">
                  <c:v>0</c:v>
                </c:pt>
                <c:pt idx="14">
                  <c:v>0</c:v>
                </c:pt>
                <c:pt idx="15">
                  <c:v>0</c:v>
                </c:pt>
              </c:numCache>
            </c:numRef>
          </c:val>
          <c:extLst>
            <c:ext xmlns:c16="http://schemas.microsoft.com/office/drawing/2014/chart" uri="{C3380CC4-5D6E-409C-BE32-E72D297353CC}">
              <c16:uniqueId val="{00000005-3BDC-4984-A48E-9F7C824D2679}"/>
            </c:ext>
          </c:extLst>
        </c:ser>
        <c:ser>
          <c:idx val="5"/>
          <c:order val="6"/>
          <c:tx>
            <c:strRef>
              <c:f>CNS!$BC$32</c:f>
              <c:strCache>
                <c:ptCount val="1"/>
                <c:pt idx="0">
                  <c:v>Imipenem</c:v>
                </c:pt>
              </c:strCache>
            </c:strRef>
          </c:tx>
          <c:spPr>
            <a:solidFill>
              <a:srgbClr val="0000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CNS!$BC$33:$BC$48</c:f>
              <c:numCache>
                <c:formatCode>0.00</c:formatCode>
                <c:ptCount val="16"/>
                <c:pt idx="0">
                  <c:v>0</c:v>
                </c:pt>
                <c:pt idx="1">
                  <c:v>0</c:v>
                </c:pt>
                <c:pt idx="2">
                  <c:v>75</c:v>
                </c:pt>
                <c:pt idx="3">
                  <c:v>0</c:v>
                </c:pt>
                <c:pt idx="4">
                  <c:v>0</c:v>
                </c:pt>
                <c:pt idx="5">
                  <c:v>6.25</c:v>
                </c:pt>
                <c:pt idx="6">
                  <c:v>6.25</c:v>
                </c:pt>
                <c:pt idx="7">
                  <c:v>0</c:v>
                </c:pt>
                <c:pt idx="8">
                  <c:v>0</c:v>
                </c:pt>
                <c:pt idx="9">
                  <c:v>6.25</c:v>
                </c:pt>
                <c:pt idx="10">
                  <c:v>0</c:v>
                </c:pt>
                <c:pt idx="11">
                  <c:v>6.25</c:v>
                </c:pt>
                <c:pt idx="12">
                  <c:v>0</c:v>
                </c:pt>
                <c:pt idx="13">
                  <c:v>0</c:v>
                </c:pt>
                <c:pt idx="14">
                  <c:v>0</c:v>
                </c:pt>
                <c:pt idx="15">
                  <c:v>0</c:v>
                </c:pt>
              </c:numCache>
            </c:numRef>
          </c:val>
          <c:extLst>
            <c:ext xmlns:c16="http://schemas.microsoft.com/office/drawing/2014/chart" uri="{C3380CC4-5D6E-409C-BE32-E72D297353CC}">
              <c16:uniqueId val="{00000006-3BDC-4984-A48E-9F7C824D2679}"/>
            </c:ext>
          </c:extLst>
        </c:ser>
        <c:ser>
          <c:idx val="7"/>
          <c:order val="7"/>
          <c:tx>
            <c:strRef>
              <c:f>CNS!$BD$32</c:f>
              <c:strCache>
                <c:ptCount val="1"/>
                <c:pt idx="0">
                  <c:v>Meropenem</c:v>
                </c:pt>
              </c:strCache>
            </c:strRef>
          </c:tx>
          <c:spPr>
            <a:solidFill>
              <a:srgbClr val="3333FF"/>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CNS!$BD$33:$BD$48</c:f>
              <c:numCache>
                <c:formatCode>0.00</c:formatCode>
                <c:ptCount val="16"/>
                <c:pt idx="0">
                  <c:v>0</c:v>
                </c:pt>
                <c:pt idx="1">
                  <c:v>0</c:v>
                </c:pt>
                <c:pt idx="2">
                  <c:v>18.75</c:v>
                </c:pt>
                <c:pt idx="3">
                  <c:v>0</c:v>
                </c:pt>
                <c:pt idx="4">
                  <c:v>12.5</c:v>
                </c:pt>
                <c:pt idx="5">
                  <c:v>6.25</c:v>
                </c:pt>
                <c:pt idx="6">
                  <c:v>31.25</c:v>
                </c:pt>
                <c:pt idx="7">
                  <c:v>0</c:v>
                </c:pt>
                <c:pt idx="8">
                  <c:v>12.5</c:v>
                </c:pt>
                <c:pt idx="9">
                  <c:v>18.75</c:v>
                </c:pt>
                <c:pt idx="10">
                  <c:v>0</c:v>
                </c:pt>
                <c:pt idx="11">
                  <c:v>0</c:v>
                </c:pt>
                <c:pt idx="12">
                  <c:v>0</c:v>
                </c:pt>
                <c:pt idx="13">
                  <c:v>0</c:v>
                </c:pt>
                <c:pt idx="14">
                  <c:v>0</c:v>
                </c:pt>
                <c:pt idx="15">
                  <c:v>0</c:v>
                </c:pt>
              </c:numCache>
            </c:numRef>
          </c:val>
          <c:extLst>
            <c:ext xmlns:c16="http://schemas.microsoft.com/office/drawing/2014/chart" uri="{C3380CC4-5D6E-409C-BE32-E72D297353CC}">
              <c16:uniqueId val="{00000007-3BDC-4984-A48E-9F7C824D2679}"/>
            </c:ext>
          </c:extLst>
        </c:ser>
        <c:ser>
          <c:idx val="8"/>
          <c:order val="8"/>
          <c:tx>
            <c:strRef>
              <c:f>CNS!$BE$32</c:f>
              <c:strCache>
                <c:ptCount val="1"/>
                <c:pt idx="0">
                  <c:v>Amikacin</c:v>
                </c:pt>
              </c:strCache>
            </c:strRef>
          </c:tx>
          <c:spPr>
            <a:solidFill>
              <a:srgbClr val="9900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CNS!$BE$33:$BE$48</c:f>
              <c:numCache>
                <c:formatCode>0.00</c:formatCode>
                <c:ptCount val="16"/>
                <c:pt idx="0">
                  <c:v>0</c:v>
                </c:pt>
                <c:pt idx="1">
                  <c:v>0</c:v>
                </c:pt>
                <c:pt idx="2">
                  <c:v>0</c:v>
                </c:pt>
                <c:pt idx="3">
                  <c:v>0</c:v>
                </c:pt>
                <c:pt idx="4">
                  <c:v>81.25</c:v>
                </c:pt>
                <c:pt idx="5">
                  <c:v>0</c:v>
                </c:pt>
                <c:pt idx="6">
                  <c:v>0</c:v>
                </c:pt>
                <c:pt idx="7">
                  <c:v>12.5</c:v>
                </c:pt>
                <c:pt idx="8">
                  <c:v>0</c:v>
                </c:pt>
                <c:pt idx="9">
                  <c:v>0</c:v>
                </c:pt>
                <c:pt idx="10">
                  <c:v>0</c:v>
                </c:pt>
                <c:pt idx="11">
                  <c:v>6.25</c:v>
                </c:pt>
                <c:pt idx="12">
                  <c:v>0</c:v>
                </c:pt>
                <c:pt idx="13">
                  <c:v>0</c:v>
                </c:pt>
                <c:pt idx="14">
                  <c:v>0</c:v>
                </c:pt>
                <c:pt idx="15">
                  <c:v>0</c:v>
                </c:pt>
              </c:numCache>
            </c:numRef>
          </c:val>
          <c:extLst>
            <c:ext xmlns:c16="http://schemas.microsoft.com/office/drawing/2014/chart" uri="{C3380CC4-5D6E-409C-BE32-E72D297353CC}">
              <c16:uniqueId val="{00000008-3BDC-4984-A48E-9F7C824D2679}"/>
            </c:ext>
          </c:extLst>
        </c:ser>
        <c:ser>
          <c:idx val="9"/>
          <c:order val="9"/>
          <c:tx>
            <c:strRef>
              <c:f>CNS!$BF$32</c:f>
              <c:strCache>
                <c:ptCount val="1"/>
                <c:pt idx="0">
                  <c:v>Gentamicin</c:v>
                </c:pt>
              </c:strCache>
            </c:strRef>
          </c:tx>
          <c:spPr>
            <a:solidFill>
              <a:srgbClr val="000066"/>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CNS!$BF$33:$BF$48</c:f>
              <c:numCache>
                <c:formatCode>0.00</c:formatCode>
                <c:ptCount val="16"/>
                <c:pt idx="0">
                  <c:v>0</c:v>
                </c:pt>
                <c:pt idx="1">
                  <c:v>0</c:v>
                </c:pt>
                <c:pt idx="2">
                  <c:v>75</c:v>
                </c:pt>
                <c:pt idx="3">
                  <c:v>0</c:v>
                </c:pt>
                <c:pt idx="4">
                  <c:v>0</c:v>
                </c:pt>
                <c:pt idx="5">
                  <c:v>0</c:v>
                </c:pt>
                <c:pt idx="6">
                  <c:v>6.25</c:v>
                </c:pt>
                <c:pt idx="7">
                  <c:v>12.5</c:v>
                </c:pt>
                <c:pt idx="8">
                  <c:v>6.25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3BDC-4984-A48E-9F7C824D2679}"/>
            </c:ext>
          </c:extLst>
        </c:ser>
        <c:ser>
          <c:idx val="10"/>
          <c:order val="10"/>
          <c:tx>
            <c:strRef>
              <c:f>CNS!$BG$32</c:f>
              <c:strCache>
                <c:ptCount val="1"/>
                <c:pt idx="0">
                  <c:v>Fosfomycin</c:v>
                </c:pt>
              </c:strCache>
            </c:strRef>
          </c:tx>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CNS!$BG$33:$BG$48</c:f>
              <c:numCache>
                <c:formatCode>0.00</c:formatCode>
                <c:ptCount val="16"/>
                <c:pt idx="0">
                  <c:v>0</c:v>
                </c:pt>
                <c:pt idx="1">
                  <c:v>0</c:v>
                </c:pt>
                <c:pt idx="2">
                  <c:v>0</c:v>
                </c:pt>
                <c:pt idx="3">
                  <c:v>0</c:v>
                </c:pt>
                <c:pt idx="4">
                  <c:v>0</c:v>
                </c:pt>
                <c:pt idx="5">
                  <c:v>0</c:v>
                </c:pt>
                <c:pt idx="6">
                  <c:v>0</c:v>
                </c:pt>
                <c:pt idx="7">
                  <c:v>6.25</c:v>
                </c:pt>
                <c:pt idx="8">
                  <c:v>12.5</c:v>
                </c:pt>
                <c:pt idx="9">
                  <c:v>0</c:v>
                </c:pt>
                <c:pt idx="10">
                  <c:v>6.25</c:v>
                </c:pt>
                <c:pt idx="11">
                  <c:v>31.25</c:v>
                </c:pt>
                <c:pt idx="12">
                  <c:v>31.25</c:v>
                </c:pt>
                <c:pt idx="13">
                  <c:v>0</c:v>
                </c:pt>
                <c:pt idx="14">
                  <c:v>12.5</c:v>
                </c:pt>
                <c:pt idx="15">
                  <c:v>0</c:v>
                </c:pt>
              </c:numCache>
            </c:numRef>
          </c:val>
          <c:extLst>
            <c:ext xmlns:c16="http://schemas.microsoft.com/office/drawing/2014/chart" uri="{C3380CC4-5D6E-409C-BE32-E72D297353CC}">
              <c16:uniqueId val="{0000000A-3BDC-4984-A48E-9F7C824D2679}"/>
            </c:ext>
          </c:extLst>
        </c:ser>
        <c:ser>
          <c:idx val="11"/>
          <c:order val="11"/>
          <c:tx>
            <c:strRef>
              <c:f>CNS!$BH$32</c:f>
              <c:strCache>
                <c:ptCount val="1"/>
                <c:pt idx="0">
                  <c:v>Cotrimoxazol</c:v>
                </c:pt>
              </c:strCache>
            </c:strRef>
          </c:tx>
          <c:spPr>
            <a:solidFill>
              <a:srgbClr val="0000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CNS!$BH$33:$BH$48</c:f>
              <c:numCache>
                <c:formatCode>0.00</c:formatCode>
                <c:ptCount val="16"/>
                <c:pt idx="0">
                  <c:v>0</c:v>
                </c:pt>
                <c:pt idx="1">
                  <c:v>0</c:v>
                </c:pt>
                <c:pt idx="2">
                  <c:v>12.5</c:v>
                </c:pt>
                <c:pt idx="3">
                  <c:v>0</c:v>
                </c:pt>
                <c:pt idx="4">
                  <c:v>6.25</c:v>
                </c:pt>
                <c:pt idx="5">
                  <c:v>25</c:v>
                </c:pt>
                <c:pt idx="6">
                  <c:v>12.5</c:v>
                </c:pt>
                <c:pt idx="7">
                  <c:v>6.25</c:v>
                </c:pt>
                <c:pt idx="8">
                  <c:v>18.75</c:v>
                </c:pt>
                <c:pt idx="9">
                  <c:v>0</c:v>
                </c:pt>
                <c:pt idx="10">
                  <c:v>12.5</c:v>
                </c:pt>
                <c:pt idx="11">
                  <c:v>6.25</c:v>
                </c:pt>
                <c:pt idx="12">
                  <c:v>0</c:v>
                </c:pt>
                <c:pt idx="13">
                  <c:v>0</c:v>
                </c:pt>
                <c:pt idx="14">
                  <c:v>0</c:v>
                </c:pt>
                <c:pt idx="15">
                  <c:v>0</c:v>
                </c:pt>
              </c:numCache>
            </c:numRef>
          </c:val>
          <c:extLst>
            <c:ext xmlns:c16="http://schemas.microsoft.com/office/drawing/2014/chart" uri="{C3380CC4-5D6E-409C-BE32-E72D297353CC}">
              <c16:uniqueId val="{0000000B-3BDC-4984-A48E-9F7C824D2679}"/>
            </c:ext>
          </c:extLst>
        </c:ser>
        <c:ser>
          <c:idx val="12"/>
          <c:order val="12"/>
          <c:tx>
            <c:strRef>
              <c:f>CNS!$BI$32</c:f>
              <c:strCache>
                <c:ptCount val="1"/>
                <c:pt idx="0">
                  <c:v>Ciprofloxacin</c:v>
                </c:pt>
              </c:strCache>
            </c:strRef>
          </c:tx>
          <c:spPr>
            <a:solidFill>
              <a:srgbClr val="003300"/>
            </a:solidFill>
            <a:ln>
              <a:solidFill>
                <a:srgbClr val="00FF00"/>
              </a:solidFill>
            </a:ln>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CNS!$BI$33:$BI$48</c:f>
              <c:numCache>
                <c:formatCode>0.00</c:formatCode>
                <c:ptCount val="16"/>
                <c:pt idx="0">
                  <c:v>0</c:v>
                </c:pt>
                <c:pt idx="1">
                  <c:v>0</c:v>
                </c:pt>
                <c:pt idx="2">
                  <c:v>12.5</c:v>
                </c:pt>
                <c:pt idx="3">
                  <c:v>56.25</c:v>
                </c:pt>
                <c:pt idx="4">
                  <c:v>0</c:v>
                </c:pt>
                <c:pt idx="5">
                  <c:v>0</c:v>
                </c:pt>
                <c:pt idx="6">
                  <c:v>0</c:v>
                </c:pt>
                <c:pt idx="7">
                  <c:v>0</c:v>
                </c:pt>
                <c:pt idx="8">
                  <c:v>6.25</c:v>
                </c:pt>
                <c:pt idx="9">
                  <c:v>25</c:v>
                </c:pt>
                <c:pt idx="10">
                  <c:v>0</c:v>
                </c:pt>
                <c:pt idx="11">
                  <c:v>0</c:v>
                </c:pt>
                <c:pt idx="12">
                  <c:v>0</c:v>
                </c:pt>
                <c:pt idx="13">
                  <c:v>0</c:v>
                </c:pt>
                <c:pt idx="14">
                  <c:v>0</c:v>
                </c:pt>
                <c:pt idx="15">
                  <c:v>0</c:v>
                </c:pt>
              </c:numCache>
            </c:numRef>
          </c:val>
          <c:extLst>
            <c:ext xmlns:c16="http://schemas.microsoft.com/office/drawing/2014/chart" uri="{C3380CC4-5D6E-409C-BE32-E72D297353CC}">
              <c16:uniqueId val="{0000000C-3BDC-4984-A48E-9F7C824D2679}"/>
            </c:ext>
          </c:extLst>
        </c:ser>
        <c:ser>
          <c:idx val="13"/>
          <c:order val="13"/>
          <c:tx>
            <c:strRef>
              <c:f>CNS!$BJ$32</c:f>
              <c:strCache>
                <c:ptCount val="1"/>
                <c:pt idx="0">
                  <c:v>Levofloxacin</c:v>
                </c:pt>
              </c:strCache>
            </c:strRef>
          </c:tx>
          <c:spPr>
            <a:solidFill>
              <a:srgbClr val="3366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CNS!$BJ$33:$BJ$48</c:f>
              <c:numCache>
                <c:formatCode>0.00</c:formatCode>
                <c:ptCount val="16"/>
                <c:pt idx="0">
                  <c:v>0</c:v>
                </c:pt>
                <c:pt idx="1">
                  <c:v>6.25</c:v>
                </c:pt>
                <c:pt idx="2">
                  <c:v>0</c:v>
                </c:pt>
                <c:pt idx="3">
                  <c:v>37.5</c:v>
                </c:pt>
                <c:pt idx="4">
                  <c:v>18.75</c:v>
                </c:pt>
                <c:pt idx="5">
                  <c:v>0</c:v>
                </c:pt>
                <c:pt idx="6">
                  <c:v>0</c:v>
                </c:pt>
                <c:pt idx="7">
                  <c:v>0</c:v>
                </c:pt>
                <c:pt idx="8">
                  <c:v>6.25</c:v>
                </c:pt>
                <c:pt idx="9">
                  <c:v>12.5</c:v>
                </c:pt>
                <c:pt idx="10">
                  <c:v>18.75</c:v>
                </c:pt>
                <c:pt idx="11">
                  <c:v>0</c:v>
                </c:pt>
                <c:pt idx="12">
                  <c:v>0</c:v>
                </c:pt>
                <c:pt idx="13">
                  <c:v>0</c:v>
                </c:pt>
                <c:pt idx="14">
                  <c:v>0</c:v>
                </c:pt>
                <c:pt idx="15">
                  <c:v>0</c:v>
                </c:pt>
              </c:numCache>
            </c:numRef>
          </c:val>
          <c:extLst>
            <c:ext xmlns:c16="http://schemas.microsoft.com/office/drawing/2014/chart" uri="{C3380CC4-5D6E-409C-BE32-E72D297353CC}">
              <c16:uniqueId val="{0000000D-3BDC-4984-A48E-9F7C824D2679}"/>
            </c:ext>
          </c:extLst>
        </c:ser>
        <c:ser>
          <c:idx val="14"/>
          <c:order val="14"/>
          <c:tx>
            <c:strRef>
              <c:f>CNS!$BK$32</c:f>
              <c:strCache>
                <c:ptCount val="1"/>
                <c:pt idx="0">
                  <c:v>Moxifloxacin</c:v>
                </c:pt>
              </c:strCache>
            </c:strRef>
          </c:tx>
          <c:spPr>
            <a:solidFill>
              <a:srgbClr val="33CC33"/>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CNS!$BK$33:$BK$48</c:f>
              <c:numCache>
                <c:formatCode>0.00</c:formatCode>
                <c:ptCount val="16"/>
                <c:pt idx="0">
                  <c:v>0</c:v>
                </c:pt>
                <c:pt idx="1">
                  <c:v>0</c:v>
                </c:pt>
                <c:pt idx="2">
                  <c:v>25</c:v>
                </c:pt>
                <c:pt idx="3">
                  <c:v>37.5</c:v>
                </c:pt>
                <c:pt idx="4">
                  <c:v>0</c:v>
                </c:pt>
                <c:pt idx="5">
                  <c:v>0</c:v>
                </c:pt>
                <c:pt idx="6">
                  <c:v>6.25</c:v>
                </c:pt>
                <c:pt idx="7">
                  <c:v>6.25</c:v>
                </c:pt>
                <c:pt idx="8">
                  <c:v>0</c:v>
                </c:pt>
                <c:pt idx="9">
                  <c:v>25</c:v>
                </c:pt>
                <c:pt idx="10">
                  <c:v>0</c:v>
                </c:pt>
                <c:pt idx="11">
                  <c:v>0</c:v>
                </c:pt>
                <c:pt idx="12">
                  <c:v>0</c:v>
                </c:pt>
                <c:pt idx="13">
                  <c:v>0</c:v>
                </c:pt>
                <c:pt idx="14">
                  <c:v>0</c:v>
                </c:pt>
                <c:pt idx="15">
                  <c:v>0</c:v>
                </c:pt>
              </c:numCache>
            </c:numRef>
          </c:val>
          <c:extLst>
            <c:ext xmlns:c16="http://schemas.microsoft.com/office/drawing/2014/chart" uri="{C3380CC4-5D6E-409C-BE32-E72D297353CC}">
              <c16:uniqueId val="{0000000E-3BDC-4984-A48E-9F7C824D2679}"/>
            </c:ext>
          </c:extLst>
        </c:ser>
        <c:ser>
          <c:idx val="15"/>
          <c:order val="15"/>
          <c:tx>
            <c:strRef>
              <c:f>CNS!$BL$32</c:f>
              <c:strCache>
                <c:ptCount val="1"/>
                <c:pt idx="0">
                  <c:v>Doxycyclin</c:v>
                </c:pt>
              </c:strCache>
            </c:strRef>
          </c:tx>
          <c:spPr>
            <a:solidFill>
              <a:srgbClr val="0066FF"/>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CNS!$BL$33:$BL$48</c:f>
              <c:numCache>
                <c:formatCode>0.00</c:formatCode>
                <c:ptCount val="16"/>
                <c:pt idx="0">
                  <c:v>0</c:v>
                </c:pt>
                <c:pt idx="1">
                  <c:v>0</c:v>
                </c:pt>
                <c:pt idx="2">
                  <c:v>68.75</c:v>
                </c:pt>
                <c:pt idx="3">
                  <c:v>0</c:v>
                </c:pt>
                <c:pt idx="4">
                  <c:v>6.25</c:v>
                </c:pt>
                <c:pt idx="5">
                  <c:v>12.5</c:v>
                </c:pt>
                <c:pt idx="6">
                  <c:v>6.25</c:v>
                </c:pt>
                <c:pt idx="7">
                  <c:v>6.25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F-3BDC-4984-A48E-9F7C824D2679}"/>
            </c:ext>
          </c:extLst>
        </c:ser>
        <c:ser>
          <c:idx val="16"/>
          <c:order val="16"/>
          <c:tx>
            <c:strRef>
              <c:f>CNS!$BM$32</c:f>
              <c:strCache>
                <c:ptCount val="1"/>
                <c:pt idx="0">
                  <c:v>Rifampicin</c:v>
                </c:pt>
              </c:strCache>
            </c:strRef>
          </c:tx>
          <c:spPr>
            <a:solidFill>
              <a:srgbClr val="FF66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CNS!$BM$33:$BM$48</c:f>
              <c:numCache>
                <c:formatCode>0.00</c:formatCode>
                <c:ptCount val="16"/>
                <c:pt idx="0">
                  <c:v>0</c:v>
                </c:pt>
                <c:pt idx="1">
                  <c:v>93.75</c:v>
                </c:pt>
                <c:pt idx="2">
                  <c:v>0</c:v>
                </c:pt>
                <c:pt idx="3">
                  <c:v>0</c:v>
                </c:pt>
                <c:pt idx="4">
                  <c:v>0</c:v>
                </c:pt>
                <c:pt idx="5">
                  <c:v>0</c:v>
                </c:pt>
                <c:pt idx="6">
                  <c:v>0</c:v>
                </c:pt>
                <c:pt idx="7">
                  <c:v>0</c:v>
                </c:pt>
                <c:pt idx="8">
                  <c:v>0</c:v>
                </c:pt>
                <c:pt idx="9">
                  <c:v>6.25</c:v>
                </c:pt>
                <c:pt idx="10">
                  <c:v>0</c:v>
                </c:pt>
                <c:pt idx="11">
                  <c:v>0</c:v>
                </c:pt>
                <c:pt idx="12">
                  <c:v>0</c:v>
                </c:pt>
                <c:pt idx="13">
                  <c:v>0</c:v>
                </c:pt>
                <c:pt idx="14">
                  <c:v>0</c:v>
                </c:pt>
                <c:pt idx="15">
                  <c:v>0</c:v>
                </c:pt>
              </c:numCache>
            </c:numRef>
          </c:val>
          <c:extLst>
            <c:ext xmlns:c16="http://schemas.microsoft.com/office/drawing/2014/chart" uri="{C3380CC4-5D6E-409C-BE32-E72D297353CC}">
              <c16:uniqueId val="{00000010-3BDC-4984-A48E-9F7C824D2679}"/>
            </c:ext>
          </c:extLst>
        </c:ser>
        <c:ser>
          <c:idx val="17"/>
          <c:order val="17"/>
          <c:tx>
            <c:strRef>
              <c:f>CNS!$BN$32</c:f>
              <c:strCache>
                <c:ptCount val="1"/>
                <c:pt idx="0">
                  <c:v>Daptomycin</c:v>
                </c:pt>
              </c:strCache>
            </c:strRef>
          </c:tx>
          <c:spPr>
            <a:solidFill>
              <a:srgbClr val="CC00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CNS!$BN$33:$BN$48</c:f>
              <c:numCache>
                <c:formatCode>0.00</c:formatCode>
                <c:ptCount val="16"/>
                <c:pt idx="0">
                  <c:v>0</c:v>
                </c:pt>
                <c:pt idx="1">
                  <c:v>0</c:v>
                </c:pt>
                <c:pt idx="2">
                  <c:v>0</c:v>
                </c:pt>
                <c:pt idx="3">
                  <c:v>6.25</c:v>
                </c:pt>
                <c:pt idx="4">
                  <c:v>62.5</c:v>
                </c:pt>
                <c:pt idx="5">
                  <c:v>25</c:v>
                </c:pt>
                <c:pt idx="6">
                  <c:v>6.25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3BDC-4984-A48E-9F7C824D2679}"/>
            </c:ext>
          </c:extLst>
        </c:ser>
        <c:ser>
          <c:idx val="18"/>
          <c:order val="18"/>
          <c:tx>
            <c:strRef>
              <c:f>CNS!$BO$32</c:f>
              <c:strCache>
                <c:ptCount val="1"/>
                <c:pt idx="0">
                  <c:v>Roxythromycin</c:v>
                </c:pt>
              </c:strCache>
            </c:strRef>
          </c:tx>
          <c:spPr>
            <a:solidFill>
              <a:srgbClr val="0033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CNS!$BO$33:$BO$48</c:f>
              <c:numCache>
                <c:formatCode>0.00</c:formatCode>
                <c:ptCount val="16"/>
                <c:pt idx="0">
                  <c:v>0</c:v>
                </c:pt>
                <c:pt idx="1">
                  <c:v>0</c:v>
                </c:pt>
                <c:pt idx="2">
                  <c:v>0</c:v>
                </c:pt>
                <c:pt idx="3">
                  <c:v>0</c:v>
                </c:pt>
                <c:pt idx="4">
                  <c:v>18.75</c:v>
                </c:pt>
                <c:pt idx="5">
                  <c:v>12.5</c:v>
                </c:pt>
                <c:pt idx="6">
                  <c:v>0</c:v>
                </c:pt>
                <c:pt idx="7">
                  <c:v>0</c:v>
                </c:pt>
                <c:pt idx="8">
                  <c:v>0</c:v>
                </c:pt>
                <c:pt idx="9">
                  <c:v>0</c:v>
                </c:pt>
                <c:pt idx="10">
                  <c:v>0</c:v>
                </c:pt>
                <c:pt idx="11">
                  <c:v>68.75</c:v>
                </c:pt>
                <c:pt idx="12">
                  <c:v>0</c:v>
                </c:pt>
                <c:pt idx="13">
                  <c:v>0</c:v>
                </c:pt>
                <c:pt idx="14">
                  <c:v>0</c:v>
                </c:pt>
                <c:pt idx="15">
                  <c:v>0</c:v>
                </c:pt>
              </c:numCache>
            </c:numRef>
          </c:val>
          <c:extLst>
            <c:ext xmlns:c16="http://schemas.microsoft.com/office/drawing/2014/chart" uri="{C3380CC4-5D6E-409C-BE32-E72D297353CC}">
              <c16:uniqueId val="{00000012-3BDC-4984-A48E-9F7C824D2679}"/>
            </c:ext>
          </c:extLst>
        </c:ser>
        <c:ser>
          <c:idx val="19"/>
          <c:order val="19"/>
          <c:tx>
            <c:strRef>
              <c:f>CNS!$BP$32</c:f>
              <c:strCache>
                <c:ptCount val="1"/>
                <c:pt idx="0">
                  <c:v>Clindamycin</c:v>
                </c:pt>
              </c:strCache>
            </c:strRef>
          </c:tx>
          <c:spPr>
            <a:solidFill>
              <a:srgbClr val="0066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CNS!$BP$33:$BP$48</c:f>
              <c:numCache>
                <c:formatCode>0.00</c:formatCode>
                <c:ptCount val="16"/>
                <c:pt idx="0">
                  <c:v>0</c:v>
                </c:pt>
                <c:pt idx="1">
                  <c:v>0</c:v>
                </c:pt>
                <c:pt idx="2">
                  <c:v>56.25</c:v>
                </c:pt>
                <c:pt idx="3">
                  <c:v>12.5</c:v>
                </c:pt>
                <c:pt idx="4">
                  <c:v>6.25</c:v>
                </c:pt>
                <c:pt idx="5">
                  <c:v>0</c:v>
                </c:pt>
                <c:pt idx="6">
                  <c:v>0</c:v>
                </c:pt>
                <c:pt idx="7">
                  <c:v>0</c:v>
                </c:pt>
                <c:pt idx="8">
                  <c:v>0</c:v>
                </c:pt>
                <c:pt idx="9">
                  <c:v>25</c:v>
                </c:pt>
                <c:pt idx="10">
                  <c:v>0</c:v>
                </c:pt>
                <c:pt idx="11">
                  <c:v>0</c:v>
                </c:pt>
                <c:pt idx="12">
                  <c:v>0</c:v>
                </c:pt>
                <c:pt idx="13">
                  <c:v>0</c:v>
                </c:pt>
                <c:pt idx="14">
                  <c:v>0</c:v>
                </c:pt>
                <c:pt idx="15">
                  <c:v>0</c:v>
                </c:pt>
              </c:numCache>
            </c:numRef>
          </c:val>
          <c:extLst>
            <c:ext xmlns:c16="http://schemas.microsoft.com/office/drawing/2014/chart" uri="{C3380CC4-5D6E-409C-BE32-E72D297353CC}">
              <c16:uniqueId val="{00000013-3BDC-4984-A48E-9F7C824D2679}"/>
            </c:ext>
          </c:extLst>
        </c:ser>
        <c:ser>
          <c:idx val="20"/>
          <c:order val="20"/>
          <c:tx>
            <c:strRef>
              <c:f>CNS!$BQ$32</c:f>
              <c:strCache>
                <c:ptCount val="1"/>
                <c:pt idx="0">
                  <c:v>Linezolid</c:v>
                </c:pt>
              </c:strCache>
            </c:strRef>
          </c:tx>
          <c:spPr>
            <a:solidFill>
              <a:srgbClr val="FF0066"/>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CNS!$BQ$33:$BQ$48</c:f>
              <c:numCache>
                <c:formatCode>0.00</c:formatCode>
                <c:ptCount val="16"/>
                <c:pt idx="0">
                  <c:v>0</c:v>
                </c:pt>
                <c:pt idx="1">
                  <c:v>0</c:v>
                </c:pt>
                <c:pt idx="2">
                  <c:v>0</c:v>
                </c:pt>
                <c:pt idx="3">
                  <c:v>0</c:v>
                </c:pt>
                <c:pt idx="4">
                  <c:v>0</c:v>
                </c:pt>
                <c:pt idx="5">
                  <c:v>25</c:v>
                </c:pt>
                <c:pt idx="6">
                  <c:v>68.75</c:v>
                </c:pt>
                <c:pt idx="7">
                  <c:v>6.25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3BDC-4984-A48E-9F7C824D2679}"/>
            </c:ext>
          </c:extLst>
        </c:ser>
        <c:ser>
          <c:idx val="21"/>
          <c:order val="21"/>
          <c:tx>
            <c:strRef>
              <c:f>CNS!$BR$32</c:f>
              <c:strCache>
                <c:ptCount val="1"/>
                <c:pt idx="0">
                  <c:v>Vancomycin</c:v>
                </c:pt>
              </c:strCache>
            </c:strRef>
          </c:tx>
          <c:spPr>
            <a:solidFill>
              <a:srgbClr val="CCCC00"/>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CNS!$BR$33:$BR$48</c:f>
              <c:numCache>
                <c:formatCode>0.00</c:formatCode>
                <c:ptCount val="16"/>
                <c:pt idx="0">
                  <c:v>0</c:v>
                </c:pt>
                <c:pt idx="1">
                  <c:v>0</c:v>
                </c:pt>
                <c:pt idx="2">
                  <c:v>0</c:v>
                </c:pt>
                <c:pt idx="3">
                  <c:v>0</c:v>
                </c:pt>
                <c:pt idx="4">
                  <c:v>0</c:v>
                </c:pt>
                <c:pt idx="5">
                  <c:v>56.25</c:v>
                </c:pt>
                <c:pt idx="6">
                  <c:v>37.5</c:v>
                </c:pt>
                <c:pt idx="7">
                  <c:v>0</c:v>
                </c:pt>
                <c:pt idx="8">
                  <c:v>6.25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3BDC-4984-A48E-9F7C824D2679}"/>
            </c:ext>
          </c:extLst>
        </c:ser>
        <c:ser>
          <c:idx val="23"/>
          <c:order val="22"/>
          <c:tx>
            <c:strRef>
              <c:f>CNS!$BS$32</c:f>
              <c:strCache>
                <c:ptCount val="1"/>
                <c:pt idx="0">
                  <c:v>Teicoplanin</c:v>
                </c:pt>
              </c:strCache>
            </c:strRef>
          </c:tx>
          <c:spPr>
            <a:solidFill>
              <a:srgbClr val="336699"/>
            </a:solidFill>
          </c:spPr>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CNS!$BS$33:$BS$48</c:f>
              <c:numCache>
                <c:formatCode>0.00</c:formatCode>
                <c:ptCount val="16"/>
                <c:pt idx="0">
                  <c:v>0</c:v>
                </c:pt>
                <c:pt idx="1">
                  <c:v>0</c:v>
                </c:pt>
                <c:pt idx="2">
                  <c:v>0</c:v>
                </c:pt>
                <c:pt idx="3">
                  <c:v>62.5</c:v>
                </c:pt>
                <c:pt idx="4">
                  <c:v>0</c:v>
                </c:pt>
                <c:pt idx="5">
                  <c:v>6.25</c:v>
                </c:pt>
                <c:pt idx="6">
                  <c:v>12.5</c:v>
                </c:pt>
                <c:pt idx="7">
                  <c:v>12.5</c:v>
                </c:pt>
                <c:pt idx="8">
                  <c:v>0</c:v>
                </c:pt>
                <c:pt idx="9">
                  <c:v>0</c:v>
                </c:pt>
                <c:pt idx="10">
                  <c:v>6.25</c:v>
                </c:pt>
                <c:pt idx="11">
                  <c:v>0</c:v>
                </c:pt>
                <c:pt idx="12">
                  <c:v>0</c:v>
                </c:pt>
                <c:pt idx="13">
                  <c:v>0</c:v>
                </c:pt>
                <c:pt idx="14">
                  <c:v>0</c:v>
                </c:pt>
                <c:pt idx="15">
                  <c:v>0</c:v>
                </c:pt>
              </c:numCache>
            </c:numRef>
          </c:val>
          <c:extLst>
            <c:ext xmlns:c16="http://schemas.microsoft.com/office/drawing/2014/chart" uri="{C3380CC4-5D6E-409C-BE32-E72D297353CC}">
              <c16:uniqueId val="{00000016-3BDC-4984-A48E-9F7C824D2679}"/>
            </c:ext>
          </c:extLst>
        </c:ser>
        <c:ser>
          <c:idx val="22"/>
          <c:order val="23"/>
          <c:tx>
            <c:strRef>
              <c:f>CNS!$BT$32</c:f>
              <c:strCache>
                <c:ptCount val="1"/>
                <c:pt idx="0">
                  <c:v>Tigecyclin</c:v>
                </c:pt>
              </c:strCache>
            </c:strRef>
          </c:tx>
          <c:invertIfNegative val="0"/>
          <c:cat>
            <c:numRef>
              <c:f>CNS!$AV$33:$AV$48</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CNS!$BT$33:$BT$48</c:f>
              <c:numCache>
                <c:formatCode>0.00</c:formatCode>
                <c:ptCount val="16"/>
                <c:pt idx="0">
                  <c:v>0</c:v>
                </c:pt>
                <c:pt idx="1">
                  <c:v>75</c:v>
                </c:pt>
                <c:pt idx="2">
                  <c:v>6.25</c:v>
                </c:pt>
                <c:pt idx="3">
                  <c:v>18.75</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3BDC-4984-A48E-9F7C824D2679}"/>
            </c:ext>
          </c:extLst>
        </c:ser>
        <c:dLbls>
          <c:showLegendKey val="0"/>
          <c:showVal val="0"/>
          <c:showCatName val="0"/>
          <c:showSerName val="0"/>
          <c:showPercent val="0"/>
          <c:showBubbleSize val="0"/>
        </c:dLbls>
        <c:gapWidth val="150"/>
        <c:shape val="box"/>
        <c:axId val="83778560"/>
        <c:axId val="83788928"/>
        <c:axId val="83780032"/>
      </c:bar3DChart>
      <c:catAx>
        <c:axId val="83778560"/>
        <c:scaling>
          <c:orientation val="minMax"/>
        </c:scaling>
        <c:delete val="0"/>
        <c:axPos val="b"/>
        <c:majorGridlines/>
        <c:title>
          <c:tx>
            <c:rich>
              <a:bodyPr/>
              <a:lstStyle/>
              <a:p>
                <a:pPr>
                  <a:defRPr sz="1400"/>
                </a:pPr>
                <a:r>
                  <a:rPr lang="en-US" sz="1400"/>
                  <a:t>mg/L</a:t>
                </a:r>
              </a:p>
            </c:rich>
          </c:tx>
          <c:layout>
            <c:manualLayout>
              <c:xMode val="edge"/>
              <c:yMode val="edge"/>
              <c:x val="0.27627548420983611"/>
              <c:y val="0.85222767787200016"/>
            </c:manualLayout>
          </c:layout>
          <c:overlay val="0"/>
        </c:title>
        <c:numFmt formatCode="General" sourceLinked="1"/>
        <c:majorTickMark val="out"/>
        <c:minorTickMark val="none"/>
        <c:tickLblPos val="nextTo"/>
        <c:txPr>
          <a:bodyPr rot="-5400000" vert="horz"/>
          <a:lstStyle/>
          <a:p>
            <a:pPr>
              <a:defRPr sz="1000"/>
            </a:pPr>
            <a:endParaRPr lang="de-DE"/>
          </a:p>
        </c:txPr>
        <c:crossAx val="83788928"/>
        <c:crosses val="autoZero"/>
        <c:auto val="1"/>
        <c:lblAlgn val="ctr"/>
        <c:lblOffset val="100"/>
        <c:tickLblSkip val="1"/>
        <c:noMultiLvlLbl val="0"/>
      </c:catAx>
      <c:valAx>
        <c:axId val="83788928"/>
        <c:scaling>
          <c:orientation val="minMax"/>
        </c:scaling>
        <c:delete val="0"/>
        <c:axPos val="l"/>
        <c:majorGridlines/>
        <c:numFmt formatCode="0.00" sourceLinked="1"/>
        <c:majorTickMark val="out"/>
        <c:minorTickMark val="none"/>
        <c:tickLblPos val="nextTo"/>
        <c:crossAx val="83778560"/>
        <c:crossesAt val="1"/>
        <c:crossBetween val="between"/>
      </c:valAx>
      <c:serAx>
        <c:axId val="83780032"/>
        <c:scaling>
          <c:orientation val="minMax"/>
        </c:scaling>
        <c:delete val="0"/>
        <c:axPos val="b"/>
        <c:title>
          <c:tx>
            <c:rich>
              <a:bodyPr rot="0" vert="horz"/>
              <a:lstStyle/>
              <a:p>
                <a:pPr>
                  <a:defRPr sz="1400"/>
                </a:pPr>
                <a:r>
                  <a:rPr lang="en-US" sz="1400"/>
                  <a:t>%</a:t>
                </a:r>
              </a:p>
            </c:rich>
          </c:tx>
          <c:layout>
            <c:manualLayout>
              <c:xMode val="edge"/>
              <c:yMode val="edge"/>
              <c:x val="5.9533213558209279E-2"/>
              <c:y val="0.61283221764991591"/>
            </c:manualLayout>
          </c:layout>
          <c:overlay val="0"/>
        </c:title>
        <c:majorTickMark val="out"/>
        <c:minorTickMark val="none"/>
        <c:tickLblPos val="nextTo"/>
        <c:txPr>
          <a:bodyPr rot="1500000" vert="horz"/>
          <a:lstStyle/>
          <a:p>
            <a:pPr>
              <a:defRPr sz="1200"/>
            </a:pPr>
            <a:endParaRPr lang="de-DE"/>
          </a:p>
        </c:txPr>
        <c:crossAx val="837889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c:f>
              <c:strCache>
                <c:ptCount val="1"/>
                <c:pt idx="0">
                  <c:v>Penicillin G</c:v>
                </c:pt>
              </c:strCache>
            </c:strRef>
          </c:tx>
          <c:spPr>
            <a:solidFill>
              <a:srgbClr val="C0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EK!$AW$5:$AW$20</c:f>
              <c:numCache>
                <c:formatCode>0.00</c:formatCode>
                <c:ptCount val="16"/>
                <c:pt idx="0">
                  <c:v>0</c:v>
                </c:pt>
                <c:pt idx="1">
                  <c:v>0</c:v>
                </c:pt>
                <c:pt idx="2">
                  <c:v>0</c:v>
                </c:pt>
                <c:pt idx="3">
                  <c:v>0</c:v>
                </c:pt>
                <c:pt idx="4">
                  <c:v>0</c:v>
                </c:pt>
                <c:pt idx="5">
                  <c:v>0</c:v>
                </c:pt>
                <c:pt idx="6">
                  <c:v>12.5</c:v>
                </c:pt>
                <c:pt idx="7">
                  <c:v>62.5</c:v>
                </c:pt>
                <c:pt idx="8">
                  <c:v>16.666666666666668</c:v>
                </c:pt>
                <c:pt idx="9">
                  <c:v>8.3333333333333339</c:v>
                </c:pt>
                <c:pt idx="10">
                  <c:v>0</c:v>
                </c:pt>
                <c:pt idx="11">
                  <c:v>0</c:v>
                </c:pt>
                <c:pt idx="12">
                  <c:v>0</c:v>
                </c:pt>
                <c:pt idx="13">
                  <c:v>0</c:v>
                </c:pt>
                <c:pt idx="14">
                  <c:v>0</c:v>
                </c:pt>
                <c:pt idx="15">
                  <c:v>0</c:v>
                </c:pt>
              </c:numCache>
            </c:numRef>
          </c:val>
          <c:extLst>
            <c:ext xmlns:c16="http://schemas.microsoft.com/office/drawing/2014/chart" uri="{C3380CC4-5D6E-409C-BE32-E72D297353CC}">
              <c16:uniqueId val="{00000000-EA44-4542-9498-8910B77156AD}"/>
            </c:ext>
          </c:extLst>
        </c:ser>
        <c:ser>
          <c:idx val="1"/>
          <c:order val="1"/>
          <c:tx>
            <c:strRef>
              <c:f>EK!$AX$4</c:f>
              <c:strCache>
                <c:ptCount val="1"/>
                <c:pt idx="0">
                  <c:v>Oxacillin</c:v>
                </c:pt>
              </c:strCache>
            </c:strRef>
          </c:tx>
          <c:spPr>
            <a:solidFill>
              <a:srgbClr val="FF00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EK!$AX$5:$AX$20</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1-EA44-4542-9498-8910B77156AD}"/>
            </c:ext>
          </c:extLst>
        </c:ser>
        <c:ser>
          <c:idx val="2"/>
          <c:order val="2"/>
          <c:tx>
            <c:strRef>
              <c:f>EK!$AY$4</c:f>
              <c:strCache>
                <c:ptCount val="1"/>
                <c:pt idx="0">
                  <c:v>Ampicillin/ Sulbactam</c:v>
                </c:pt>
              </c:strCache>
            </c:strRef>
          </c:tx>
          <c:spPr>
            <a:solidFill>
              <a:srgbClr val="FF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EK!$AY$5:$AY$20</c:f>
              <c:numCache>
                <c:formatCode>0.00</c:formatCode>
                <c:ptCount val="16"/>
                <c:pt idx="0">
                  <c:v>0</c:v>
                </c:pt>
                <c:pt idx="1">
                  <c:v>0</c:v>
                </c:pt>
                <c:pt idx="2">
                  <c:v>0</c:v>
                </c:pt>
                <c:pt idx="3">
                  <c:v>4.166666666666667</c:v>
                </c:pt>
                <c:pt idx="4">
                  <c:v>0</c:v>
                </c:pt>
                <c:pt idx="5">
                  <c:v>20.833333333333332</c:v>
                </c:pt>
                <c:pt idx="6">
                  <c:v>70.833333333333329</c:v>
                </c:pt>
                <c:pt idx="7">
                  <c:v>0</c:v>
                </c:pt>
                <c:pt idx="8">
                  <c:v>4.166666666666667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EA44-4542-9498-8910B77156AD}"/>
            </c:ext>
          </c:extLst>
        </c:ser>
        <c:ser>
          <c:idx val="3"/>
          <c:order val="3"/>
          <c:tx>
            <c:strRef>
              <c:f>EK!$AZ$4</c:f>
              <c:strCache>
                <c:ptCount val="1"/>
                <c:pt idx="0">
                  <c:v>Piperacillin/ Tazobactam</c:v>
                </c:pt>
              </c:strCache>
            </c:strRef>
          </c:tx>
          <c:spPr>
            <a:solidFill>
              <a:srgbClr val="CC99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EK!$AZ$5:$AZ$20</c:f>
              <c:numCache>
                <c:formatCode>0.00</c:formatCode>
                <c:ptCount val="16"/>
                <c:pt idx="0">
                  <c:v>0</c:v>
                </c:pt>
                <c:pt idx="1">
                  <c:v>0</c:v>
                </c:pt>
                <c:pt idx="2">
                  <c:v>0</c:v>
                </c:pt>
                <c:pt idx="3">
                  <c:v>0</c:v>
                </c:pt>
                <c:pt idx="4">
                  <c:v>0</c:v>
                </c:pt>
                <c:pt idx="5">
                  <c:v>0</c:v>
                </c:pt>
                <c:pt idx="6">
                  <c:v>12.5</c:v>
                </c:pt>
                <c:pt idx="7">
                  <c:v>16.666666666666668</c:v>
                </c:pt>
                <c:pt idx="8">
                  <c:v>50</c:v>
                </c:pt>
                <c:pt idx="9">
                  <c:v>16.666666666666668</c:v>
                </c:pt>
                <c:pt idx="10">
                  <c:v>4.166666666666667</c:v>
                </c:pt>
                <c:pt idx="11">
                  <c:v>0</c:v>
                </c:pt>
                <c:pt idx="12">
                  <c:v>0</c:v>
                </c:pt>
                <c:pt idx="13">
                  <c:v>0</c:v>
                </c:pt>
                <c:pt idx="14">
                  <c:v>0</c:v>
                </c:pt>
                <c:pt idx="15">
                  <c:v>0</c:v>
                </c:pt>
              </c:numCache>
            </c:numRef>
          </c:val>
          <c:extLst>
            <c:ext xmlns:c16="http://schemas.microsoft.com/office/drawing/2014/chart" uri="{C3380CC4-5D6E-409C-BE32-E72D297353CC}">
              <c16:uniqueId val="{00000003-EA44-4542-9498-8910B77156AD}"/>
            </c:ext>
          </c:extLst>
        </c:ser>
        <c:ser>
          <c:idx val="4"/>
          <c:order val="4"/>
          <c:tx>
            <c:strRef>
              <c:f>EK!$BA$4</c:f>
              <c:strCache>
                <c:ptCount val="1"/>
                <c:pt idx="0">
                  <c:v>Cefotaxim</c:v>
                </c:pt>
              </c:strCache>
            </c:strRef>
          </c:tx>
          <c:spPr>
            <a:solidFill>
              <a:srgbClr val="66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EK!$BA$5:$BA$20</c:f>
              <c:numCache>
                <c:formatCode>0.00</c:formatCode>
                <c:ptCount val="16"/>
                <c:pt idx="0">
                  <c:v>0</c:v>
                </c:pt>
                <c:pt idx="1">
                  <c:v>0</c:v>
                </c:pt>
                <c:pt idx="2">
                  <c:v>0</c:v>
                </c:pt>
                <c:pt idx="3">
                  <c:v>0</c:v>
                </c:pt>
                <c:pt idx="4">
                  <c:v>0</c:v>
                </c:pt>
                <c:pt idx="5">
                  <c:v>0</c:v>
                </c:pt>
                <c:pt idx="6">
                  <c:v>4.166666666666667</c:v>
                </c:pt>
                <c:pt idx="7">
                  <c:v>8.3333333333333339</c:v>
                </c:pt>
                <c:pt idx="8">
                  <c:v>0</c:v>
                </c:pt>
                <c:pt idx="9">
                  <c:v>0</c:v>
                </c:pt>
                <c:pt idx="10">
                  <c:v>87.5</c:v>
                </c:pt>
                <c:pt idx="11">
                  <c:v>0</c:v>
                </c:pt>
                <c:pt idx="12">
                  <c:v>0</c:v>
                </c:pt>
                <c:pt idx="13">
                  <c:v>0</c:v>
                </c:pt>
                <c:pt idx="14">
                  <c:v>0</c:v>
                </c:pt>
                <c:pt idx="15">
                  <c:v>0</c:v>
                </c:pt>
              </c:numCache>
            </c:numRef>
          </c:val>
          <c:extLst>
            <c:ext xmlns:c16="http://schemas.microsoft.com/office/drawing/2014/chart" uri="{C3380CC4-5D6E-409C-BE32-E72D297353CC}">
              <c16:uniqueId val="{00000004-EA44-4542-9498-8910B77156AD}"/>
            </c:ext>
          </c:extLst>
        </c:ser>
        <c:ser>
          <c:idx val="6"/>
          <c:order val="5"/>
          <c:tx>
            <c:strRef>
              <c:f>EK!$BB$4</c:f>
              <c:strCache>
                <c:ptCount val="1"/>
                <c:pt idx="0">
                  <c:v>Cefuroxim</c:v>
                </c:pt>
              </c:strCache>
            </c:strRef>
          </c:tx>
          <c:spPr>
            <a:solidFill>
              <a:srgbClr val="80008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EK!$BB$5:$BB$20</c:f>
              <c:numCache>
                <c:formatCode>0.00</c:formatCode>
                <c:ptCount val="16"/>
                <c:pt idx="0">
                  <c:v>0</c:v>
                </c:pt>
                <c:pt idx="1">
                  <c:v>0</c:v>
                </c:pt>
                <c:pt idx="2">
                  <c:v>0</c:v>
                </c:pt>
                <c:pt idx="3">
                  <c:v>0</c:v>
                </c:pt>
                <c:pt idx="4">
                  <c:v>0</c:v>
                </c:pt>
                <c:pt idx="5">
                  <c:v>0</c:v>
                </c:pt>
                <c:pt idx="6">
                  <c:v>0</c:v>
                </c:pt>
                <c:pt idx="7">
                  <c:v>0</c:v>
                </c:pt>
                <c:pt idx="8">
                  <c:v>0</c:v>
                </c:pt>
                <c:pt idx="9">
                  <c:v>4.166666666666667</c:v>
                </c:pt>
                <c:pt idx="10">
                  <c:v>8.3333333333333339</c:v>
                </c:pt>
                <c:pt idx="11">
                  <c:v>4.166666666666667</c:v>
                </c:pt>
                <c:pt idx="12">
                  <c:v>83.333333333333329</c:v>
                </c:pt>
                <c:pt idx="13">
                  <c:v>0</c:v>
                </c:pt>
                <c:pt idx="14">
                  <c:v>0</c:v>
                </c:pt>
                <c:pt idx="15">
                  <c:v>0</c:v>
                </c:pt>
              </c:numCache>
            </c:numRef>
          </c:val>
          <c:extLst>
            <c:ext xmlns:c16="http://schemas.microsoft.com/office/drawing/2014/chart" uri="{C3380CC4-5D6E-409C-BE32-E72D297353CC}">
              <c16:uniqueId val="{00000005-EA44-4542-9498-8910B77156AD}"/>
            </c:ext>
          </c:extLst>
        </c:ser>
        <c:ser>
          <c:idx val="5"/>
          <c:order val="6"/>
          <c:tx>
            <c:strRef>
              <c:f>EK!$BC$4</c:f>
              <c:strCache>
                <c:ptCount val="1"/>
                <c:pt idx="0">
                  <c:v>Imipenem</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EK!$BC$5:$BC$20</c:f>
              <c:numCache>
                <c:formatCode>0.00</c:formatCode>
                <c:ptCount val="16"/>
                <c:pt idx="0">
                  <c:v>0</c:v>
                </c:pt>
                <c:pt idx="1">
                  <c:v>0</c:v>
                </c:pt>
                <c:pt idx="2">
                  <c:v>0</c:v>
                </c:pt>
                <c:pt idx="3">
                  <c:v>0</c:v>
                </c:pt>
                <c:pt idx="4">
                  <c:v>8.3333333333333339</c:v>
                </c:pt>
                <c:pt idx="5">
                  <c:v>8.3333333333333339</c:v>
                </c:pt>
                <c:pt idx="6">
                  <c:v>58.333333333333336</c:v>
                </c:pt>
                <c:pt idx="7">
                  <c:v>20.833333333333332</c:v>
                </c:pt>
                <c:pt idx="8">
                  <c:v>4.166666666666667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EA44-4542-9498-8910B77156AD}"/>
            </c:ext>
          </c:extLst>
        </c:ser>
        <c:ser>
          <c:idx val="7"/>
          <c:order val="7"/>
          <c:tx>
            <c:strRef>
              <c:f>EK!$BD$4</c:f>
              <c:strCache>
                <c:ptCount val="1"/>
                <c:pt idx="0">
                  <c:v>Meropenem</c:v>
                </c:pt>
              </c:strCache>
            </c:strRef>
          </c:tx>
          <c:spPr>
            <a:solidFill>
              <a:srgbClr val="3333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EK!$BD$5:$BD$20</c:f>
              <c:numCache>
                <c:formatCode>0.00</c:formatCode>
                <c:ptCount val="16"/>
                <c:pt idx="0">
                  <c:v>0</c:v>
                </c:pt>
                <c:pt idx="1">
                  <c:v>0</c:v>
                </c:pt>
                <c:pt idx="2">
                  <c:v>4.166666666666667</c:v>
                </c:pt>
                <c:pt idx="3">
                  <c:v>0</c:v>
                </c:pt>
                <c:pt idx="4">
                  <c:v>4.166666666666667</c:v>
                </c:pt>
                <c:pt idx="5">
                  <c:v>0</c:v>
                </c:pt>
                <c:pt idx="6">
                  <c:v>12.5</c:v>
                </c:pt>
                <c:pt idx="7">
                  <c:v>8.3333333333333339</c:v>
                </c:pt>
                <c:pt idx="8">
                  <c:v>58.333333333333336</c:v>
                </c:pt>
                <c:pt idx="9">
                  <c:v>12.5</c:v>
                </c:pt>
                <c:pt idx="10">
                  <c:v>0</c:v>
                </c:pt>
                <c:pt idx="11">
                  <c:v>0</c:v>
                </c:pt>
                <c:pt idx="12">
                  <c:v>0</c:v>
                </c:pt>
                <c:pt idx="13">
                  <c:v>0</c:v>
                </c:pt>
                <c:pt idx="14">
                  <c:v>0</c:v>
                </c:pt>
                <c:pt idx="15">
                  <c:v>0</c:v>
                </c:pt>
              </c:numCache>
            </c:numRef>
          </c:val>
          <c:extLst>
            <c:ext xmlns:c16="http://schemas.microsoft.com/office/drawing/2014/chart" uri="{C3380CC4-5D6E-409C-BE32-E72D297353CC}">
              <c16:uniqueId val="{00000007-EA44-4542-9498-8910B77156AD}"/>
            </c:ext>
          </c:extLst>
        </c:ser>
        <c:ser>
          <c:idx val="8"/>
          <c:order val="8"/>
          <c:tx>
            <c:strRef>
              <c:f>EK!$BE$4</c:f>
              <c:strCache>
                <c:ptCount val="1"/>
                <c:pt idx="0">
                  <c:v>Amikacin</c:v>
                </c:pt>
              </c:strCache>
            </c:strRef>
          </c:tx>
          <c:spPr>
            <a:solidFill>
              <a:srgbClr val="99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EK!$BE$5:$BE$20</c:f>
              <c:numCache>
                <c:formatCode>0.00</c:formatCode>
                <c:ptCount val="16"/>
                <c:pt idx="0">
                  <c:v>0</c:v>
                </c:pt>
                <c:pt idx="1">
                  <c:v>0</c:v>
                </c:pt>
                <c:pt idx="2">
                  <c:v>0</c:v>
                </c:pt>
                <c:pt idx="3">
                  <c:v>0</c:v>
                </c:pt>
                <c:pt idx="4">
                  <c:v>0</c:v>
                </c:pt>
                <c:pt idx="5">
                  <c:v>0</c:v>
                </c:pt>
                <c:pt idx="6">
                  <c:v>0</c:v>
                </c:pt>
                <c:pt idx="7">
                  <c:v>0</c:v>
                </c:pt>
                <c:pt idx="8">
                  <c:v>0</c:v>
                </c:pt>
                <c:pt idx="9">
                  <c:v>0</c:v>
                </c:pt>
                <c:pt idx="10">
                  <c:v>0</c:v>
                </c:pt>
                <c:pt idx="11">
                  <c:v>15.789473684210526</c:v>
                </c:pt>
                <c:pt idx="12">
                  <c:v>15.789473684210526</c:v>
                </c:pt>
                <c:pt idx="13">
                  <c:v>68.421052631578945</c:v>
                </c:pt>
                <c:pt idx="14">
                  <c:v>0</c:v>
                </c:pt>
                <c:pt idx="15">
                  <c:v>0</c:v>
                </c:pt>
              </c:numCache>
            </c:numRef>
          </c:val>
          <c:extLst>
            <c:ext xmlns:c16="http://schemas.microsoft.com/office/drawing/2014/chart" uri="{C3380CC4-5D6E-409C-BE32-E72D297353CC}">
              <c16:uniqueId val="{00000008-EA44-4542-9498-8910B77156AD}"/>
            </c:ext>
          </c:extLst>
        </c:ser>
        <c:ser>
          <c:idx val="9"/>
          <c:order val="9"/>
          <c:tx>
            <c:strRef>
              <c:f>EK!$BF$4</c:f>
              <c:strCache>
                <c:ptCount val="1"/>
                <c:pt idx="0">
                  <c:v>Gentamicin</c:v>
                </c:pt>
              </c:strCache>
            </c:strRef>
          </c:tx>
          <c:spPr>
            <a:solidFill>
              <a:srgbClr val="00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EK!$BF$5:$BF$20</c:f>
              <c:numCache>
                <c:formatCode>0.00</c:formatCode>
                <c:ptCount val="16"/>
                <c:pt idx="0">
                  <c:v>0</c:v>
                </c:pt>
                <c:pt idx="1">
                  <c:v>0</c:v>
                </c:pt>
                <c:pt idx="2">
                  <c:v>0</c:v>
                </c:pt>
                <c:pt idx="3">
                  <c:v>0</c:v>
                </c:pt>
                <c:pt idx="4">
                  <c:v>0</c:v>
                </c:pt>
                <c:pt idx="5">
                  <c:v>0</c:v>
                </c:pt>
                <c:pt idx="6">
                  <c:v>5.2631578947368425</c:v>
                </c:pt>
                <c:pt idx="7">
                  <c:v>10.526315789473685</c:v>
                </c:pt>
                <c:pt idx="8">
                  <c:v>21.05263157894737</c:v>
                </c:pt>
                <c:pt idx="9">
                  <c:v>15.789473684210526</c:v>
                </c:pt>
                <c:pt idx="10">
                  <c:v>47.368421052631582</c:v>
                </c:pt>
                <c:pt idx="11">
                  <c:v>0</c:v>
                </c:pt>
                <c:pt idx="12">
                  <c:v>0</c:v>
                </c:pt>
                <c:pt idx="13">
                  <c:v>0</c:v>
                </c:pt>
                <c:pt idx="14">
                  <c:v>0</c:v>
                </c:pt>
                <c:pt idx="15">
                  <c:v>0</c:v>
                </c:pt>
              </c:numCache>
            </c:numRef>
          </c:val>
          <c:extLst>
            <c:ext xmlns:c16="http://schemas.microsoft.com/office/drawing/2014/chart" uri="{C3380CC4-5D6E-409C-BE32-E72D297353CC}">
              <c16:uniqueId val="{00000009-EA44-4542-9498-8910B77156AD}"/>
            </c:ext>
          </c:extLst>
        </c:ser>
        <c:ser>
          <c:idx val="10"/>
          <c:order val="10"/>
          <c:tx>
            <c:strRef>
              <c:f>EK!$BG$4</c:f>
              <c:strCache>
                <c:ptCount val="1"/>
                <c:pt idx="0">
                  <c:v>Fosfomycin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EK!$BG$5:$BG$20</c:f>
              <c:numCache>
                <c:formatCode>0.00</c:formatCode>
                <c:ptCount val="16"/>
                <c:pt idx="0">
                  <c:v>0</c:v>
                </c:pt>
                <c:pt idx="1">
                  <c:v>0</c:v>
                </c:pt>
                <c:pt idx="2">
                  <c:v>0</c:v>
                </c:pt>
                <c:pt idx="3">
                  <c:v>0</c:v>
                </c:pt>
                <c:pt idx="4">
                  <c:v>0</c:v>
                </c:pt>
                <c:pt idx="5">
                  <c:v>0</c:v>
                </c:pt>
                <c:pt idx="6">
                  <c:v>0</c:v>
                </c:pt>
                <c:pt idx="7">
                  <c:v>0</c:v>
                </c:pt>
                <c:pt idx="8">
                  <c:v>0</c:v>
                </c:pt>
                <c:pt idx="9">
                  <c:v>8.3333333333333339</c:v>
                </c:pt>
                <c:pt idx="10">
                  <c:v>8.3333333333333339</c:v>
                </c:pt>
                <c:pt idx="11">
                  <c:v>58.333333333333336</c:v>
                </c:pt>
                <c:pt idx="12">
                  <c:v>20.833333333333332</c:v>
                </c:pt>
                <c:pt idx="13">
                  <c:v>4.166666666666667</c:v>
                </c:pt>
                <c:pt idx="14">
                  <c:v>0</c:v>
                </c:pt>
                <c:pt idx="15">
                  <c:v>0</c:v>
                </c:pt>
              </c:numCache>
            </c:numRef>
          </c:val>
          <c:extLst>
            <c:ext xmlns:c16="http://schemas.microsoft.com/office/drawing/2014/chart" uri="{C3380CC4-5D6E-409C-BE32-E72D297353CC}">
              <c16:uniqueId val="{0000000A-EA44-4542-9498-8910B77156AD}"/>
            </c:ext>
          </c:extLst>
        </c:ser>
        <c:ser>
          <c:idx val="11"/>
          <c:order val="11"/>
          <c:tx>
            <c:strRef>
              <c:f>EK!$BH$4</c:f>
              <c:strCache>
                <c:ptCount val="1"/>
                <c:pt idx="0">
                  <c:v>Cotrimoxazol</c:v>
                </c:pt>
              </c:strCache>
            </c:strRef>
          </c:tx>
          <c:spPr>
            <a:solidFill>
              <a:srgbClr val="00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EK!$BH$5:$BH$20</c:f>
              <c:numCache>
                <c:formatCode>General</c:formatCode>
                <c:ptCount val="16"/>
                <c:pt idx="0">
                  <c:v>0</c:v>
                </c:pt>
                <c:pt idx="1">
                  <c:v>0</c:v>
                </c:pt>
                <c:pt idx="2">
                  <c:v>70.833333333333329</c:v>
                </c:pt>
                <c:pt idx="3">
                  <c:v>0</c:v>
                </c:pt>
                <c:pt idx="4">
                  <c:v>8.3333333333333339</c:v>
                </c:pt>
                <c:pt idx="5">
                  <c:v>4.166666666666667</c:v>
                </c:pt>
                <c:pt idx="6">
                  <c:v>0</c:v>
                </c:pt>
                <c:pt idx="7">
                  <c:v>0</c:v>
                </c:pt>
                <c:pt idx="8">
                  <c:v>4.166666666666667</c:v>
                </c:pt>
                <c:pt idx="9">
                  <c:v>0</c:v>
                </c:pt>
                <c:pt idx="10">
                  <c:v>0</c:v>
                </c:pt>
                <c:pt idx="11">
                  <c:v>12.5</c:v>
                </c:pt>
                <c:pt idx="12">
                  <c:v>0</c:v>
                </c:pt>
                <c:pt idx="13">
                  <c:v>0</c:v>
                </c:pt>
                <c:pt idx="14">
                  <c:v>0</c:v>
                </c:pt>
                <c:pt idx="15">
                  <c:v>0</c:v>
                </c:pt>
              </c:numCache>
            </c:numRef>
          </c:val>
          <c:extLst>
            <c:ext xmlns:c16="http://schemas.microsoft.com/office/drawing/2014/chart" uri="{C3380CC4-5D6E-409C-BE32-E72D297353CC}">
              <c16:uniqueId val="{0000000B-EA44-4542-9498-8910B77156AD}"/>
            </c:ext>
          </c:extLst>
        </c:ser>
        <c:ser>
          <c:idx val="12"/>
          <c:order val="12"/>
          <c:tx>
            <c:strRef>
              <c:f>EK!$BI$4</c:f>
              <c:strCache>
                <c:ptCount val="1"/>
                <c:pt idx="0">
                  <c:v>Ciprofloxacin</c:v>
                </c:pt>
              </c:strCache>
            </c:strRef>
          </c:tx>
          <c:spPr>
            <a:solidFill>
              <a:srgbClr val="003300"/>
            </a:solidFill>
            <a:ln>
              <a:solidFill>
                <a:srgbClr val="00FF00"/>
              </a:solidFill>
            </a:ln>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EK!$BI$5:$BI$20</c:f>
              <c:numCache>
                <c:formatCode>0.00</c:formatCode>
                <c:ptCount val="16"/>
                <c:pt idx="0">
                  <c:v>0</c:v>
                </c:pt>
                <c:pt idx="1">
                  <c:v>0</c:v>
                </c:pt>
                <c:pt idx="2">
                  <c:v>0</c:v>
                </c:pt>
                <c:pt idx="3">
                  <c:v>0</c:v>
                </c:pt>
                <c:pt idx="4">
                  <c:v>0</c:v>
                </c:pt>
                <c:pt idx="5">
                  <c:v>12.5</c:v>
                </c:pt>
                <c:pt idx="6">
                  <c:v>37.5</c:v>
                </c:pt>
                <c:pt idx="7">
                  <c:v>12.5</c:v>
                </c:pt>
                <c:pt idx="8">
                  <c:v>12.5</c:v>
                </c:pt>
                <c:pt idx="9">
                  <c:v>25</c:v>
                </c:pt>
                <c:pt idx="10">
                  <c:v>0</c:v>
                </c:pt>
                <c:pt idx="11">
                  <c:v>0</c:v>
                </c:pt>
                <c:pt idx="12">
                  <c:v>0</c:v>
                </c:pt>
                <c:pt idx="13">
                  <c:v>0</c:v>
                </c:pt>
                <c:pt idx="14">
                  <c:v>0</c:v>
                </c:pt>
                <c:pt idx="15">
                  <c:v>0</c:v>
                </c:pt>
              </c:numCache>
            </c:numRef>
          </c:val>
          <c:extLst>
            <c:ext xmlns:c16="http://schemas.microsoft.com/office/drawing/2014/chart" uri="{C3380CC4-5D6E-409C-BE32-E72D297353CC}">
              <c16:uniqueId val="{0000000C-EA44-4542-9498-8910B77156AD}"/>
            </c:ext>
          </c:extLst>
        </c:ser>
        <c:ser>
          <c:idx val="13"/>
          <c:order val="13"/>
          <c:tx>
            <c:strRef>
              <c:f>EK!$BJ$4</c:f>
              <c:strCache>
                <c:ptCount val="1"/>
                <c:pt idx="0">
                  <c:v>Levofloxacin</c:v>
                </c:pt>
              </c:strCache>
            </c:strRef>
          </c:tx>
          <c:spPr>
            <a:solidFill>
              <a:srgbClr val="33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EK!$BJ$5:$BJ$20</c:f>
              <c:numCache>
                <c:formatCode>0.00</c:formatCode>
                <c:ptCount val="16"/>
                <c:pt idx="0">
                  <c:v>0</c:v>
                </c:pt>
                <c:pt idx="1">
                  <c:v>0</c:v>
                </c:pt>
                <c:pt idx="2">
                  <c:v>0</c:v>
                </c:pt>
                <c:pt idx="3">
                  <c:v>0</c:v>
                </c:pt>
                <c:pt idx="4">
                  <c:v>4.166666666666667</c:v>
                </c:pt>
                <c:pt idx="5">
                  <c:v>8.3333333333333339</c:v>
                </c:pt>
                <c:pt idx="6">
                  <c:v>41.666666666666664</c:v>
                </c:pt>
                <c:pt idx="7">
                  <c:v>16.666666666666668</c:v>
                </c:pt>
                <c:pt idx="8">
                  <c:v>4.166666666666667</c:v>
                </c:pt>
                <c:pt idx="9">
                  <c:v>0</c:v>
                </c:pt>
                <c:pt idx="10">
                  <c:v>25</c:v>
                </c:pt>
                <c:pt idx="11">
                  <c:v>0</c:v>
                </c:pt>
                <c:pt idx="12">
                  <c:v>0</c:v>
                </c:pt>
                <c:pt idx="13">
                  <c:v>0</c:v>
                </c:pt>
                <c:pt idx="14">
                  <c:v>0</c:v>
                </c:pt>
                <c:pt idx="15">
                  <c:v>0</c:v>
                </c:pt>
              </c:numCache>
            </c:numRef>
          </c:val>
          <c:extLst>
            <c:ext xmlns:c16="http://schemas.microsoft.com/office/drawing/2014/chart" uri="{C3380CC4-5D6E-409C-BE32-E72D297353CC}">
              <c16:uniqueId val="{0000000D-EA44-4542-9498-8910B77156AD}"/>
            </c:ext>
          </c:extLst>
        </c:ser>
        <c:ser>
          <c:idx val="14"/>
          <c:order val="14"/>
          <c:tx>
            <c:strRef>
              <c:f>EK!$BK$4</c:f>
              <c:strCache>
                <c:ptCount val="1"/>
                <c:pt idx="0">
                  <c:v>Moxifloxacin</c:v>
                </c:pt>
              </c:strCache>
            </c:strRef>
          </c:tx>
          <c:spPr>
            <a:solidFill>
              <a:srgbClr val="33CC33"/>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EK!$BK$5:$BK$20</c:f>
              <c:numCache>
                <c:formatCode>0.00</c:formatCode>
                <c:ptCount val="16"/>
                <c:pt idx="0">
                  <c:v>0</c:v>
                </c:pt>
                <c:pt idx="1">
                  <c:v>0</c:v>
                </c:pt>
                <c:pt idx="2">
                  <c:v>0</c:v>
                </c:pt>
                <c:pt idx="3">
                  <c:v>4.166666666666667</c:v>
                </c:pt>
                <c:pt idx="4">
                  <c:v>29.166666666666668</c:v>
                </c:pt>
                <c:pt idx="5">
                  <c:v>33.333333333333336</c:v>
                </c:pt>
                <c:pt idx="6">
                  <c:v>8.3333333333333339</c:v>
                </c:pt>
                <c:pt idx="7">
                  <c:v>0</c:v>
                </c:pt>
                <c:pt idx="8">
                  <c:v>0</c:v>
                </c:pt>
                <c:pt idx="9">
                  <c:v>25</c:v>
                </c:pt>
                <c:pt idx="10">
                  <c:v>0</c:v>
                </c:pt>
                <c:pt idx="11">
                  <c:v>0</c:v>
                </c:pt>
                <c:pt idx="12">
                  <c:v>0</c:v>
                </c:pt>
                <c:pt idx="13">
                  <c:v>0</c:v>
                </c:pt>
                <c:pt idx="14">
                  <c:v>0</c:v>
                </c:pt>
                <c:pt idx="15">
                  <c:v>0</c:v>
                </c:pt>
              </c:numCache>
            </c:numRef>
          </c:val>
          <c:extLst>
            <c:ext xmlns:c16="http://schemas.microsoft.com/office/drawing/2014/chart" uri="{C3380CC4-5D6E-409C-BE32-E72D297353CC}">
              <c16:uniqueId val="{0000000E-EA44-4542-9498-8910B77156AD}"/>
            </c:ext>
          </c:extLst>
        </c:ser>
        <c:ser>
          <c:idx val="15"/>
          <c:order val="15"/>
          <c:tx>
            <c:strRef>
              <c:f>EK!$BL$4</c:f>
              <c:strCache>
                <c:ptCount val="1"/>
                <c:pt idx="0">
                  <c:v>Doxycyclin</c:v>
                </c:pt>
              </c:strCache>
            </c:strRef>
          </c:tx>
          <c:spPr>
            <a:solidFill>
              <a:srgbClr val="0066FF"/>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EK!$BL$5:$BL$20</c:f>
              <c:numCache>
                <c:formatCode>0.00</c:formatCode>
                <c:ptCount val="16"/>
                <c:pt idx="0">
                  <c:v>0</c:v>
                </c:pt>
                <c:pt idx="1">
                  <c:v>0</c:v>
                </c:pt>
                <c:pt idx="2">
                  <c:v>4.166666666666667</c:v>
                </c:pt>
                <c:pt idx="3">
                  <c:v>0</c:v>
                </c:pt>
                <c:pt idx="4">
                  <c:v>12.5</c:v>
                </c:pt>
                <c:pt idx="5">
                  <c:v>0</c:v>
                </c:pt>
                <c:pt idx="6">
                  <c:v>0</c:v>
                </c:pt>
                <c:pt idx="7">
                  <c:v>4.166666666666667</c:v>
                </c:pt>
                <c:pt idx="8">
                  <c:v>20.833333333333332</c:v>
                </c:pt>
                <c:pt idx="9">
                  <c:v>29.166666666666668</c:v>
                </c:pt>
                <c:pt idx="10">
                  <c:v>29.166666666666668</c:v>
                </c:pt>
                <c:pt idx="11">
                  <c:v>0</c:v>
                </c:pt>
                <c:pt idx="12">
                  <c:v>0</c:v>
                </c:pt>
                <c:pt idx="13">
                  <c:v>0</c:v>
                </c:pt>
                <c:pt idx="14">
                  <c:v>0</c:v>
                </c:pt>
                <c:pt idx="15">
                  <c:v>0</c:v>
                </c:pt>
              </c:numCache>
            </c:numRef>
          </c:val>
          <c:extLst>
            <c:ext xmlns:c16="http://schemas.microsoft.com/office/drawing/2014/chart" uri="{C3380CC4-5D6E-409C-BE32-E72D297353CC}">
              <c16:uniqueId val="{0000000F-EA44-4542-9498-8910B77156AD}"/>
            </c:ext>
          </c:extLst>
        </c:ser>
        <c:ser>
          <c:idx val="16"/>
          <c:order val="16"/>
          <c:tx>
            <c:strRef>
              <c:f>EK!$BM$4</c:f>
              <c:strCache>
                <c:ptCount val="1"/>
                <c:pt idx="0">
                  <c:v>Rifampicin</c:v>
                </c:pt>
              </c:strCache>
            </c:strRef>
          </c:tx>
          <c:spPr>
            <a:solidFill>
              <a:srgbClr val="FF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EK!$BM$5:$BM$20</c:f>
              <c:numCache>
                <c:formatCode>0.00</c:formatCode>
                <c:ptCount val="16"/>
                <c:pt idx="0">
                  <c:v>0</c:v>
                </c:pt>
                <c:pt idx="1">
                  <c:v>0</c:v>
                </c:pt>
                <c:pt idx="2">
                  <c:v>0</c:v>
                </c:pt>
                <c:pt idx="3">
                  <c:v>0</c:v>
                </c:pt>
                <c:pt idx="4">
                  <c:v>0</c:v>
                </c:pt>
                <c:pt idx="5">
                  <c:v>12.5</c:v>
                </c:pt>
                <c:pt idx="6">
                  <c:v>20.833333333333332</c:v>
                </c:pt>
                <c:pt idx="7">
                  <c:v>45.833333333333336</c:v>
                </c:pt>
                <c:pt idx="8">
                  <c:v>4.166666666666667</c:v>
                </c:pt>
                <c:pt idx="9">
                  <c:v>16.666666666666668</c:v>
                </c:pt>
                <c:pt idx="10">
                  <c:v>0</c:v>
                </c:pt>
                <c:pt idx="11">
                  <c:v>0</c:v>
                </c:pt>
                <c:pt idx="12">
                  <c:v>0</c:v>
                </c:pt>
                <c:pt idx="13">
                  <c:v>0</c:v>
                </c:pt>
                <c:pt idx="14">
                  <c:v>0</c:v>
                </c:pt>
                <c:pt idx="15">
                  <c:v>0</c:v>
                </c:pt>
              </c:numCache>
            </c:numRef>
          </c:val>
          <c:extLst>
            <c:ext xmlns:c16="http://schemas.microsoft.com/office/drawing/2014/chart" uri="{C3380CC4-5D6E-409C-BE32-E72D297353CC}">
              <c16:uniqueId val="{00000010-EA44-4542-9498-8910B77156AD}"/>
            </c:ext>
          </c:extLst>
        </c:ser>
        <c:ser>
          <c:idx val="17"/>
          <c:order val="17"/>
          <c:tx>
            <c:strRef>
              <c:f>EK!$BN$4</c:f>
              <c:strCache>
                <c:ptCount val="1"/>
                <c:pt idx="0">
                  <c:v>Daptomycin</c:v>
                </c:pt>
              </c:strCache>
            </c:strRef>
          </c:tx>
          <c:spPr>
            <a:solidFill>
              <a:srgbClr val="CC00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EK!$BN$5:$BN$20</c:f>
              <c:numCache>
                <c:formatCode>0.00</c:formatCode>
                <c:ptCount val="16"/>
                <c:pt idx="0">
                  <c:v>0</c:v>
                </c:pt>
                <c:pt idx="1">
                  <c:v>0</c:v>
                </c:pt>
                <c:pt idx="2">
                  <c:v>0</c:v>
                </c:pt>
                <c:pt idx="3">
                  <c:v>0</c:v>
                </c:pt>
                <c:pt idx="4">
                  <c:v>0</c:v>
                </c:pt>
                <c:pt idx="5">
                  <c:v>0</c:v>
                </c:pt>
                <c:pt idx="6">
                  <c:v>8.3333333333333339</c:v>
                </c:pt>
                <c:pt idx="7">
                  <c:v>33.333333333333336</c:v>
                </c:pt>
                <c:pt idx="8">
                  <c:v>45.833333333333336</c:v>
                </c:pt>
                <c:pt idx="9">
                  <c:v>12.5</c:v>
                </c:pt>
                <c:pt idx="10">
                  <c:v>0</c:v>
                </c:pt>
                <c:pt idx="11">
                  <c:v>0</c:v>
                </c:pt>
                <c:pt idx="12">
                  <c:v>0</c:v>
                </c:pt>
                <c:pt idx="13">
                  <c:v>0</c:v>
                </c:pt>
                <c:pt idx="14">
                  <c:v>0</c:v>
                </c:pt>
                <c:pt idx="15">
                  <c:v>0</c:v>
                </c:pt>
              </c:numCache>
            </c:numRef>
          </c:val>
          <c:extLst>
            <c:ext xmlns:c16="http://schemas.microsoft.com/office/drawing/2014/chart" uri="{C3380CC4-5D6E-409C-BE32-E72D297353CC}">
              <c16:uniqueId val="{00000011-EA44-4542-9498-8910B77156AD}"/>
            </c:ext>
          </c:extLst>
        </c:ser>
        <c:ser>
          <c:idx val="18"/>
          <c:order val="18"/>
          <c:tx>
            <c:strRef>
              <c:f>EK!$BO$4</c:f>
              <c:strCache>
                <c:ptCount val="1"/>
                <c:pt idx="0">
                  <c:v>Roxythromycin</c:v>
                </c:pt>
              </c:strCache>
            </c:strRef>
          </c:tx>
          <c:spPr>
            <a:solidFill>
              <a:srgbClr val="0033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EK!$BO$5:$BO$20</c:f>
              <c:numCache>
                <c:formatCode>0.00</c:formatCode>
                <c:ptCount val="16"/>
                <c:pt idx="0">
                  <c:v>0</c:v>
                </c:pt>
                <c:pt idx="1">
                  <c:v>0</c:v>
                </c:pt>
                <c:pt idx="2">
                  <c:v>0</c:v>
                </c:pt>
                <c:pt idx="3">
                  <c:v>0</c:v>
                </c:pt>
                <c:pt idx="4">
                  <c:v>0</c:v>
                </c:pt>
                <c:pt idx="5">
                  <c:v>0</c:v>
                </c:pt>
                <c:pt idx="6">
                  <c:v>8.3333333333333339</c:v>
                </c:pt>
                <c:pt idx="7">
                  <c:v>16.666666666666668</c:v>
                </c:pt>
                <c:pt idx="8">
                  <c:v>8.3333333333333339</c:v>
                </c:pt>
                <c:pt idx="9">
                  <c:v>0</c:v>
                </c:pt>
                <c:pt idx="10">
                  <c:v>4.166666666666667</c:v>
                </c:pt>
                <c:pt idx="11">
                  <c:v>62.5</c:v>
                </c:pt>
                <c:pt idx="12">
                  <c:v>0</c:v>
                </c:pt>
                <c:pt idx="13">
                  <c:v>0</c:v>
                </c:pt>
                <c:pt idx="14">
                  <c:v>0</c:v>
                </c:pt>
                <c:pt idx="15">
                  <c:v>0</c:v>
                </c:pt>
              </c:numCache>
            </c:numRef>
          </c:val>
          <c:extLst>
            <c:ext xmlns:c16="http://schemas.microsoft.com/office/drawing/2014/chart" uri="{C3380CC4-5D6E-409C-BE32-E72D297353CC}">
              <c16:uniqueId val="{00000012-EA44-4542-9498-8910B77156AD}"/>
            </c:ext>
          </c:extLst>
        </c:ser>
        <c:ser>
          <c:idx val="19"/>
          <c:order val="19"/>
          <c:tx>
            <c:strRef>
              <c:f>EK!$BP$4</c:f>
              <c:strCache>
                <c:ptCount val="1"/>
                <c:pt idx="0">
                  <c:v>Clindamycin</c:v>
                </c:pt>
              </c:strCache>
            </c:strRef>
          </c:tx>
          <c:spPr>
            <a:solidFill>
              <a:srgbClr val="0066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EK!$BP$5:$BP$20</c:f>
              <c:numCache>
                <c:formatCode>0.00</c:formatCode>
                <c:ptCount val="16"/>
                <c:pt idx="0">
                  <c:v>0</c:v>
                </c:pt>
                <c:pt idx="1">
                  <c:v>0</c:v>
                </c:pt>
                <c:pt idx="2">
                  <c:v>0</c:v>
                </c:pt>
                <c:pt idx="3">
                  <c:v>0</c:v>
                </c:pt>
                <c:pt idx="4">
                  <c:v>0</c:v>
                </c:pt>
                <c:pt idx="5">
                  <c:v>4.166666666666667</c:v>
                </c:pt>
                <c:pt idx="6">
                  <c:v>0</c:v>
                </c:pt>
                <c:pt idx="7">
                  <c:v>0</c:v>
                </c:pt>
                <c:pt idx="8">
                  <c:v>4.166666666666667</c:v>
                </c:pt>
                <c:pt idx="9">
                  <c:v>91.666666666666671</c:v>
                </c:pt>
                <c:pt idx="10">
                  <c:v>0</c:v>
                </c:pt>
                <c:pt idx="11">
                  <c:v>0</c:v>
                </c:pt>
                <c:pt idx="12">
                  <c:v>0</c:v>
                </c:pt>
                <c:pt idx="13">
                  <c:v>0</c:v>
                </c:pt>
                <c:pt idx="14">
                  <c:v>0</c:v>
                </c:pt>
                <c:pt idx="15">
                  <c:v>0</c:v>
                </c:pt>
              </c:numCache>
            </c:numRef>
          </c:val>
          <c:extLst>
            <c:ext xmlns:c16="http://schemas.microsoft.com/office/drawing/2014/chart" uri="{C3380CC4-5D6E-409C-BE32-E72D297353CC}">
              <c16:uniqueId val="{00000013-EA44-4542-9498-8910B77156AD}"/>
            </c:ext>
          </c:extLst>
        </c:ser>
        <c:ser>
          <c:idx val="20"/>
          <c:order val="20"/>
          <c:tx>
            <c:strRef>
              <c:f>EK!$BQ$4</c:f>
              <c:strCache>
                <c:ptCount val="1"/>
                <c:pt idx="0">
                  <c:v>Linezolid</c:v>
                </c:pt>
              </c:strCache>
            </c:strRef>
          </c:tx>
          <c:spPr>
            <a:solidFill>
              <a:srgbClr val="FF0066"/>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EK!$BQ$5:$BQ$20</c:f>
              <c:numCache>
                <c:formatCode>0.00</c:formatCode>
                <c:ptCount val="16"/>
                <c:pt idx="0">
                  <c:v>0</c:v>
                </c:pt>
                <c:pt idx="1">
                  <c:v>0</c:v>
                </c:pt>
                <c:pt idx="2">
                  <c:v>0</c:v>
                </c:pt>
                <c:pt idx="3">
                  <c:v>0</c:v>
                </c:pt>
                <c:pt idx="4">
                  <c:v>0</c:v>
                </c:pt>
                <c:pt idx="5">
                  <c:v>0</c:v>
                </c:pt>
                <c:pt idx="6">
                  <c:v>37.5</c:v>
                </c:pt>
                <c:pt idx="7">
                  <c:v>58.333333333333336</c:v>
                </c:pt>
                <c:pt idx="8">
                  <c:v>4.166666666666667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EA44-4542-9498-8910B77156AD}"/>
            </c:ext>
          </c:extLst>
        </c:ser>
        <c:ser>
          <c:idx val="21"/>
          <c:order val="21"/>
          <c:tx>
            <c:strRef>
              <c:f>EK!$BR$4</c:f>
              <c:strCache>
                <c:ptCount val="1"/>
                <c:pt idx="0">
                  <c:v>Vancomycin</c:v>
                </c:pt>
              </c:strCache>
            </c:strRef>
          </c:tx>
          <c:spPr>
            <a:solidFill>
              <a:srgbClr val="CCCC00"/>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EK!$BR$5:$BR$20</c:f>
              <c:numCache>
                <c:formatCode>0.00</c:formatCode>
                <c:ptCount val="16"/>
                <c:pt idx="0">
                  <c:v>0</c:v>
                </c:pt>
                <c:pt idx="1">
                  <c:v>0</c:v>
                </c:pt>
                <c:pt idx="2">
                  <c:v>0</c:v>
                </c:pt>
                <c:pt idx="3">
                  <c:v>0</c:v>
                </c:pt>
                <c:pt idx="4">
                  <c:v>0</c:v>
                </c:pt>
                <c:pt idx="5">
                  <c:v>8.3333333333333339</c:v>
                </c:pt>
                <c:pt idx="6">
                  <c:v>70.833333333333329</c:v>
                </c:pt>
                <c:pt idx="7">
                  <c:v>20.833333333333332</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EA44-4542-9498-8910B77156AD}"/>
            </c:ext>
          </c:extLst>
        </c:ser>
        <c:ser>
          <c:idx val="23"/>
          <c:order val="22"/>
          <c:tx>
            <c:strRef>
              <c:f>EK!$BS$4</c:f>
              <c:strCache>
                <c:ptCount val="1"/>
                <c:pt idx="0">
                  <c:v>Teicoplanin</c:v>
                </c:pt>
              </c:strCache>
            </c:strRef>
          </c:tx>
          <c:spPr>
            <a:solidFill>
              <a:srgbClr val="336699"/>
            </a:solidFill>
          </c:spPr>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EK!$BS$5:$BS$20</c:f>
              <c:numCache>
                <c:formatCode>0.00</c:formatCode>
                <c:ptCount val="16"/>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EA44-4542-9498-8910B77156AD}"/>
            </c:ext>
          </c:extLst>
        </c:ser>
        <c:ser>
          <c:idx val="22"/>
          <c:order val="23"/>
          <c:tx>
            <c:strRef>
              <c:f>EK!$BT$4</c:f>
              <c:strCache>
                <c:ptCount val="1"/>
                <c:pt idx="0">
                  <c:v>Tigecyclin</c:v>
                </c:pt>
              </c:strCache>
            </c:strRef>
          </c:tx>
          <c:invertIfNegative val="0"/>
          <c:cat>
            <c:numRef>
              <c:f>EK!$AV$5:$AV$20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EK!$BT$5:$BT$20</c:f>
              <c:numCache>
                <c:formatCode>0.00</c:formatCode>
                <c:ptCount val="16"/>
                <c:pt idx="0">
                  <c:v>0</c:v>
                </c:pt>
                <c:pt idx="1">
                  <c:v>50</c:v>
                </c:pt>
                <c:pt idx="2">
                  <c:v>0</c:v>
                </c:pt>
                <c:pt idx="3">
                  <c:v>33.333333333333336</c:v>
                </c:pt>
                <c:pt idx="4">
                  <c:v>12.5</c:v>
                </c:pt>
                <c:pt idx="5">
                  <c:v>0</c:v>
                </c:pt>
                <c:pt idx="6">
                  <c:v>0</c:v>
                </c:pt>
                <c:pt idx="7">
                  <c:v>0</c:v>
                </c:pt>
                <c:pt idx="8">
                  <c:v>0</c:v>
                </c:pt>
                <c:pt idx="9">
                  <c:v>4.166666666666667</c:v>
                </c:pt>
                <c:pt idx="10">
                  <c:v>0</c:v>
                </c:pt>
                <c:pt idx="11">
                  <c:v>0</c:v>
                </c:pt>
                <c:pt idx="12">
                  <c:v>0</c:v>
                </c:pt>
                <c:pt idx="13">
                  <c:v>0</c:v>
                </c:pt>
                <c:pt idx="14">
                  <c:v>0</c:v>
                </c:pt>
                <c:pt idx="15">
                  <c:v>0</c:v>
                </c:pt>
              </c:numCache>
            </c:numRef>
          </c:val>
          <c:extLst>
            <c:ext xmlns:c16="http://schemas.microsoft.com/office/drawing/2014/chart" uri="{C3380CC4-5D6E-409C-BE32-E72D297353CC}">
              <c16:uniqueId val="{00000017-EA44-4542-9498-8910B77156AD}"/>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1.4315472761026822E-2"/>
          <c:w val="0.91952300130950138"/>
          <c:h val="0.86723500416106525"/>
        </c:manualLayout>
      </c:layout>
      <c:bar3DChart>
        <c:barDir val="col"/>
        <c:grouping val="standard"/>
        <c:varyColors val="0"/>
        <c:ser>
          <c:idx val="0"/>
          <c:order val="0"/>
          <c:tx>
            <c:strRef>
              <c:f>EK!$AW$40</c:f>
              <c:strCache>
                <c:ptCount val="1"/>
                <c:pt idx="0">
                  <c:v>Penicillin G</c:v>
                </c:pt>
              </c:strCache>
            </c:strRef>
          </c:tx>
          <c:spPr>
            <a:solidFill>
              <a:srgbClr val="C0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EK!$AW$41:$AW$56</c:f>
              <c:numCache>
                <c:formatCode>0.00</c:formatCode>
                <c:ptCount val="16"/>
                <c:pt idx="0">
                  <c:v>0</c:v>
                </c:pt>
                <c:pt idx="1">
                  <c:v>0</c:v>
                </c:pt>
                <c:pt idx="2">
                  <c:v>0</c:v>
                </c:pt>
                <c:pt idx="3">
                  <c:v>0</c:v>
                </c:pt>
                <c:pt idx="4">
                  <c:v>0</c:v>
                </c:pt>
                <c:pt idx="5">
                  <c:v>0</c:v>
                </c:pt>
                <c:pt idx="6">
                  <c:v>0</c:v>
                </c:pt>
                <c:pt idx="7">
                  <c:v>2.2222222222222223</c:v>
                </c:pt>
                <c:pt idx="8">
                  <c:v>0</c:v>
                </c:pt>
                <c:pt idx="9">
                  <c:v>97.777777777777771</c:v>
                </c:pt>
                <c:pt idx="10">
                  <c:v>0</c:v>
                </c:pt>
                <c:pt idx="11">
                  <c:v>0</c:v>
                </c:pt>
                <c:pt idx="12">
                  <c:v>0</c:v>
                </c:pt>
                <c:pt idx="13">
                  <c:v>0</c:v>
                </c:pt>
                <c:pt idx="14">
                  <c:v>0</c:v>
                </c:pt>
                <c:pt idx="15">
                  <c:v>0</c:v>
                </c:pt>
              </c:numCache>
            </c:numRef>
          </c:val>
          <c:extLst>
            <c:ext xmlns:c16="http://schemas.microsoft.com/office/drawing/2014/chart" uri="{C3380CC4-5D6E-409C-BE32-E72D297353CC}">
              <c16:uniqueId val="{00000000-C5D1-4C15-AE32-1C2C849CCC37}"/>
            </c:ext>
          </c:extLst>
        </c:ser>
        <c:ser>
          <c:idx val="1"/>
          <c:order val="1"/>
          <c:tx>
            <c:strRef>
              <c:f>EK!$AX$40</c:f>
              <c:strCache>
                <c:ptCount val="1"/>
                <c:pt idx="0">
                  <c:v>Oxacillin</c:v>
                </c:pt>
              </c:strCache>
            </c:strRef>
          </c:tx>
          <c:spPr>
            <a:solidFill>
              <a:srgbClr val="FF00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EK!$AX$41:$AX$56</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1-C5D1-4C15-AE32-1C2C849CCC37}"/>
            </c:ext>
          </c:extLst>
        </c:ser>
        <c:ser>
          <c:idx val="2"/>
          <c:order val="2"/>
          <c:tx>
            <c:strRef>
              <c:f>EK!$AY$40</c:f>
              <c:strCache>
                <c:ptCount val="1"/>
                <c:pt idx="0">
                  <c:v>Ampicillin/ Sulbactam</c:v>
                </c:pt>
              </c:strCache>
            </c:strRef>
          </c:tx>
          <c:spPr>
            <a:solidFill>
              <a:srgbClr val="FF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EK!$AY$41:$AY$56</c:f>
              <c:numCache>
                <c:formatCode>0.00</c:formatCode>
                <c:ptCount val="16"/>
                <c:pt idx="0">
                  <c:v>0</c:v>
                </c:pt>
                <c:pt idx="1">
                  <c:v>0</c:v>
                </c:pt>
                <c:pt idx="2">
                  <c:v>0</c:v>
                </c:pt>
                <c:pt idx="3">
                  <c:v>2.2222222222222223</c:v>
                </c:pt>
                <c:pt idx="4">
                  <c:v>0</c:v>
                </c:pt>
                <c:pt idx="5">
                  <c:v>0</c:v>
                </c:pt>
                <c:pt idx="6">
                  <c:v>0</c:v>
                </c:pt>
                <c:pt idx="7">
                  <c:v>0</c:v>
                </c:pt>
                <c:pt idx="8">
                  <c:v>0</c:v>
                </c:pt>
                <c:pt idx="9">
                  <c:v>0</c:v>
                </c:pt>
                <c:pt idx="10">
                  <c:v>2.2222222222222223</c:v>
                </c:pt>
                <c:pt idx="11">
                  <c:v>0</c:v>
                </c:pt>
                <c:pt idx="12">
                  <c:v>95.555555555555557</c:v>
                </c:pt>
                <c:pt idx="13">
                  <c:v>0</c:v>
                </c:pt>
                <c:pt idx="14">
                  <c:v>0</c:v>
                </c:pt>
                <c:pt idx="15">
                  <c:v>0</c:v>
                </c:pt>
              </c:numCache>
            </c:numRef>
          </c:val>
          <c:extLst>
            <c:ext xmlns:c16="http://schemas.microsoft.com/office/drawing/2014/chart" uri="{C3380CC4-5D6E-409C-BE32-E72D297353CC}">
              <c16:uniqueId val="{00000002-C5D1-4C15-AE32-1C2C849CCC37}"/>
            </c:ext>
          </c:extLst>
        </c:ser>
        <c:ser>
          <c:idx val="3"/>
          <c:order val="3"/>
          <c:tx>
            <c:strRef>
              <c:f>EK!$AZ$40</c:f>
              <c:strCache>
                <c:ptCount val="1"/>
                <c:pt idx="0">
                  <c:v>Piperacillin/ Tazobactam</c:v>
                </c:pt>
              </c:strCache>
            </c:strRef>
          </c:tx>
          <c:spPr>
            <a:solidFill>
              <a:srgbClr val="CC99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EK!$AZ$41:$AZ$56</c:f>
              <c:numCache>
                <c:formatCode>0.00</c:formatCode>
                <c:ptCount val="16"/>
                <c:pt idx="0">
                  <c:v>0</c:v>
                </c:pt>
                <c:pt idx="1">
                  <c:v>0</c:v>
                </c:pt>
                <c:pt idx="2">
                  <c:v>0</c:v>
                </c:pt>
                <c:pt idx="3">
                  <c:v>0</c:v>
                </c:pt>
                <c:pt idx="4">
                  <c:v>0</c:v>
                </c:pt>
                <c:pt idx="5">
                  <c:v>0</c:v>
                </c:pt>
                <c:pt idx="6">
                  <c:v>0</c:v>
                </c:pt>
                <c:pt idx="7">
                  <c:v>0</c:v>
                </c:pt>
                <c:pt idx="8">
                  <c:v>4.4444444444444446</c:v>
                </c:pt>
                <c:pt idx="9">
                  <c:v>0</c:v>
                </c:pt>
                <c:pt idx="10">
                  <c:v>0</c:v>
                </c:pt>
                <c:pt idx="11">
                  <c:v>0</c:v>
                </c:pt>
                <c:pt idx="12">
                  <c:v>0</c:v>
                </c:pt>
                <c:pt idx="13">
                  <c:v>95.555555555555557</c:v>
                </c:pt>
                <c:pt idx="14">
                  <c:v>0</c:v>
                </c:pt>
                <c:pt idx="15">
                  <c:v>0</c:v>
                </c:pt>
              </c:numCache>
            </c:numRef>
          </c:val>
          <c:extLst>
            <c:ext xmlns:c16="http://schemas.microsoft.com/office/drawing/2014/chart" uri="{C3380CC4-5D6E-409C-BE32-E72D297353CC}">
              <c16:uniqueId val="{00000003-C5D1-4C15-AE32-1C2C849CCC37}"/>
            </c:ext>
          </c:extLst>
        </c:ser>
        <c:ser>
          <c:idx val="4"/>
          <c:order val="4"/>
          <c:tx>
            <c:strRef>
              <c:f>EK!$BA$40</c:f>
              <c:strCache>
                <c:ptCount val="1"/>
                <c:pt idx="0">
                  <c:v>Cefotaxim</c:v>
                </c:pt>
              </c:strCache>
            </c:strRef>
          </c:tx>
          <c:spPr>
            <a:solidFill>
              <a:srgbClr val="66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EK!$BA$41:$BA$56</c:f>
              <c:numCache>
                <c:formatCode>0.00</c:formatCode>
                <c:ptCount val="16"/>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numCache>
            </c:numRef>
          </c:val>
          <c:extLst>
            <c:ext xmlns:c16="http://schemas.microsoft.com/office/drawing/2014/chart" uri="{C3380CC4-5D6E-409C-BE32-E72D297353CC}">
              <c16:uniqueId val="{00000004-C5D1-4C15-AE32-1C2C849CCC37}"/>
            </c:ext>
          </c:extLst>
        </c:ser>
        <c:ser>
          <c:idx val="6"/>
          <c:order val="5"/>
          <c:tx>
            <c:strRef>
              <c:f>EK!$BB$40</c:f>
              <c:strCache>
                <c:ptCount val="1"/>
                <c:pt idx="0">
                  <c:v>Cefuroxim</c:v>
                </c:pt>
              </c:strCache>
            </c:strRef>
          </c:tx>
          <c:spPr>
            <a:solidFill>
              <a:srgbClr val="80008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EK!$BB$41:$BB$56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5-C5D1-4C15-AE32-1C2C849CCC37}"/>
            </c:ext>
          </c:extLst>
        </c:ser>
        <c:ser>
          <c:idx val="5"/>
          <c:order val="6"/>
          <c:tx>
            <c:strRef>
              <c:f>EK!$BC$40</c:f>
              <c:strCache>
                <c:ptCount val="1"/>
                <c:pt idx="0">
                  <c:v>Imipenem</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EK!$BC$41:$BC$56</c:f>
              <c:numCache>
                <c:formatCode>0.00</c:formatCode>
                <c:ptCount val="16"/>
                <c:pt idx="0">
                  <c:v>0</c:v>
                </c:pt>
                <c:pt idx="1">
                  <c:v>0</c:v>
                </c:pt>
                <c:pt idx="2">
                  <c:v>0</c:v>
                </c:pt>
                <c:pt idx="3">
                  <c:v>0</c:v>
                </c:pt>
                <c:pt idx="4">
                  <c:v>0</c:v>
                </c:pt>
                <c:pt idx="5">
                  <c:v>0</c:v>
                </c:pt>
                <c:pt idx="6">
                  <c:v>2.1739130434782608</c:v>
                </c:pt>
                <c:pt idx="7">
                  <c:v>0</c:v>
                </c:pt>
                <c:pt idx="8">
                  <c:v>0</c:v>
                </c:pt>
                <c:pt idx="9">
                  <c:v>0</c:v>
                </c:pt>
                <c:pt idx="10">
                  <c:v>2.1739130434782608</c:v>
                </c:pt>
                <c:pt idx="11">
                  <c:v>93.478260869565219</c:v>
                </c:pt>
                <c:pt idx="12">
                  <c:v>2.1739130434782608</c:v>
                </c:pt>
                <c:pt idx="13">
                  <c:v>0</c:v>
                </c:pt>
                <c:pt idx="14">
                  <c:v>0</c:v>
                </c:pt>
                <c:pt idx="15">
                  <c:v>0</c:v>
                </c:pt>
              </c:numCache>
            </c:numRef>
          </c:val>
          <c:extLst>
            <c:ext xmlns:c16="http://schemas.microsoft.com/office/drawing/2014/chart" uri="{C3380CC4-5D6E-409C-BE32-E72D297353CC}">
              <c16:uniqueId val="{00000006-C5D1-4C15-AE32-1C2C849CCC37}"/>
            </c:ext>
          </c:extLst>
        </c:ser>
        <c:ser>
          <c:idx val="7"/>
          <c:order val="7"/>
          <c:tx>
            <c:strRef>
              <c:f>EK!$BD$40</c:f>
              <c:strCache>
                <c:ptCount val="1"/>
                <c:pt idx="0">
                  <c:v>Meropenem</c:v>
                </c:pt>
              </c:strCache>
            </c:strRef>
          </c:tx>
          <c:spPr>
            <a:solidFill>
              <a:srgbClr val="3333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EK!$BD$41:$BD$56</c:f>
              <c:numCache>
                <c:formatCode>0.00</c:formatCode>
                <c:ptCount val="16"/>
                <c:pt idx="0">
                  <c:v>0</c:v>
                </c:pt>
                <c:pt idx="1">
                  <c:v>0</c:v>
                </c:pt>
                <c:pt idx="2">
                  <c:v>0</c:v>
                </c:pt>
                <c:pt idx="3">
                  <c:v>0</c:v>
                </c:pt>
                <c:pt idx="4">
                  <c:v>0</c:v>
                </c:pt>
                <c:pt idx="5">
                  <c:v>0</c:v>
                </c:pt>
                <c:pt idx="6">
                  <c:v>0</c:v>
                </c:pt>
                <c:pt idx="7">
                  <c:v>2.2222222222222223</c:v>
                </c:pt>
                <c:pt idx="8">
                  <c:v>2.2222222222222223</c:v>
                </c:pt>
                <c:pt idx="9">
                  <c:v>0</c:v>
                </c:pt>
                <c:pt idx="10">
                  <c:v>0</c:v>
                </c:pt>
                <c:pt idx="11">
                  <c:v>95.555555555555557</c:v>
                </c:pt>
                <c:pt idx="12">
                  <c:v>0</c:v>
                </c:pt>
                <c:pt idx="13">
                  <c:v>0</c:v>
                </c:pt>
                <c:pt idx="14">
                  <c:v>0</c:v>
                </c:pt>
                <c:pt idx="15">
                  <c:v>0</c:v>
                </c:pt>
              </c:numCache>
            </c:numRef>
          </c:val>
          <c:extLst>
            <c:ext xmlns:c16="http://schemas.microsoft.com/office/drawing/2014/chart" uri="{C3380CC4-5D6E-409C-BE32-E72D297353CC}">
              <c16:uniqueId val="{00000007-C5D1-4C15-AE32-1C2C849CCC37}"/>
            </c:ext>
          </c:extLst>
        </c:ser>
        <c:ser>
          <c:idx val="8"/>
          <c:order val="8"/>
          <c:tx>
            <c:strRef>
              <c:f>EK!$BE$40</c:f>
              <c:strCache>
                <c:ptCount val="1"/>
                <c:pt idx="0">
                  <c:v>Amikacin</c:v>
                </c:pt>
              </c:strCache>
            </c:strRef>
          </c:tx>
          <c:spPr>
            <a:solidFill>
              <a:srgbClr val="99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EK!$BE$41:$BE$56</c:f>
              <c:numCache>
                <c:formatCode>0.00</c:formatCode>
                <c:ptCount val="16"/>
                <c:pt idx="0">
                  <c:v>0</c:v>
                </c:pt>
                <c:pt idx="1">
                  <c:v>0</c:v>
                </c:pt>
                <c:pt idx="2">
                  <c:v>0</c:v>
                </c:pt>
                <c:pt idx="3">
                  <c:v>0</c:v>
                </c:pt>
                <c:pt idx="4">
                  <c:v>0</c:v>
                </c:pt>
                <c:pt idx="5">
                  <c:v>0</c:v>
                </c:pt>
                <c:pt idx="6">
                  <c:v>0</c:v>
                </c:pt>
                <c:pt idx="7">
                  <c:v>0</c:v>
                </c:pt>
                <c:pt idx="8">
                  <c:v>4.7619047619047619</c:v>
                </c:pt>
                <c:pt idx="9">
                  <c:v>9.5238095238095237</c:v>
                </c:pt>
                <c:pt idx="10">
                  <c:v>19.047619047619047</c:v>
                </c:pt>
                <c:pt idx="11">
                  <c:v>9.5238095238095237</c:v>
                </c:pt>
                <c:pt idx="12">
                  <c:v>4.7619047619047619</c:v>
                </c:pt>
                <c:pt idx="13">
                  <c:v>52.38095238095238</c:v>
                </c:pt>
                <c:pt idx="14">
                  <c:v>0</c:v>
                </c:pt>
                <c:pt idx="15">
                  <c:v>0</c:v>
                </c:pt>
              </c:numCache>
            </c:numRef>
          </c:val>
          <c:extLst>
            <c:ext xmlns:c16="http://schemas.microsoft.com/office/drawing/2014/chart" uri="{C3380CC4-5D6E-409C-BE32-E72D297353CC}">
              <c16:uniqueId val="{00000008-C5D1-4C15-AE32-1C2C849CCC37}"/>
            </c:ext>
          </c:extLst>
        </c:ser>
        <c:ser>
          <c:idx val="9"/>
          <c:order val="9"/>
          <c:tx>
            <c:strRef>
              <c:f>EK!$BF$40</c:f>
              <c:strCache>
                <c:ptCount val="1"/>
                <c:pt idx="0">
                  <c:v>Gentamicin</c:v>
                </c:pt>
              </c:strCache>
            </c:strRef>
          </c:tx>
          <c:spPr>
            <a:solidFill>
              <a:srgbClr val="00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EK!$BF$41:$BF$56</c:f>
              <c:numCache>
                <c:formatCode>0.00</c:formatCode>
                <c:ptCount val="16"/>
                <c:pt idx="0">
                  <c:v>0</c:v>
                </c:pt>
                <c:pt idx="1">
                  <c:v>0</c:v>
                </c:pt>
                <c:pt idx="2">
                  <c:v>0</c:v>
                </c:pt>
                <c:pt idx="3">
                  <c:v>0</c:v>
                </c:pt>
                <c:pt idx="4">
                  <c:v>0</c:v>
                </c:pt>
                <c:pt idx="5">
                  <c:v>0</c:v>
                </c:pt>
                <c:pt idx="6">
                  <c:v>16.666666666666668</c:v>
                </c:pt>
                <c:pt idx="7">
                  <c:v>19.047619047619047</c:v>
                </c:pt>
                <c:pt idx="8">
                  <c:v>11.904761904761905</c:v>
                </c:pt>
                <c:pt idx="9">
                  <c:v>4.7619047619047619</c:v>
                </c:pt>
                <c:pt idx="10">
                  <c:v>47.61904761904762</c:v>
                </c:pt>
                <c:pt idx="11">
                  <c:v>0</c:v>
                </c:pt>
                <c:pt idx="12">
                  <c:v>0</c:v>
                </c:pt>
                <c:pt idx="13">
                  <c:v>0</c:v>
                </c:pt>
                <c:pt idx="14">
                  <c:v>0</c:v>
                </c:pt>
                <c:pt idx="15">
                  <c:v>0</c:v>
                </c:pt>
              </c:numCache>
            </c:numRef>
          </c:val>
          <c:extLst>
            <c:ext xmlns:c16="http://schemas.microsoft.com/office/drawing/2014/chart" uri="{C3380CC4-5D6E-409C-BE32-E72D297353CC}">
              <c16:uniqueId val="{00000009-C5D1-4C15-AE32-1C2C849CCC37}"/>
            </c:ext>
          </c:extLst>
        </c:ser>
        <c:ser>
          <c:idx val="10"/>
          <c:order val="10"/>
          <c:tx>
            <c:strRef>
              <c:f>EK!$BG$40</c:f>
              <c:strCache>
                <c:ptCount val="1"/>
                <c:pt idx="0">
                  <c:v>Fosfomycin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EK!$BG$41:$BG$56</c:f>
              <c:numCache>
                <c:formatCode>0.00</c:formatCode>
                <c:ptCount val="16"/>
                <c:pt idx="0">
                  <c:v>0</c:v>
                </c:pt>
                <c:pt idx="1">
                  <c:v>0</c:v>
                </c:pt>
                <c:pt idx="2">
                  <c:v>0</c:v>
                </c:pt>
                <c:pt idx="3">
                  <c:v>0</c:v>
                </c:pt>
                <c:pt idx="4">
                  <c:v>0</c:v>
                </c:pt>
                <c:pt idx="5">
                  <c:v>0</c:v>
                </c:pt>
                <c:pt idx="6">
                  <c:v>0</c:v>
                </c:pt>
                <c:pt idx="7">
                  <c:v>0</c:v>
                </c:pt>
                <c:pt idx="8">
                  <c:v>0</c:v>
                </c:pt>
                <c:pt idx="9">
                  <c:v>0</c:v>
                </c:pt>
                <c:pt idx="10">
                  <c:v>0</c:v>
                </c:pt>
                <c:pt idx="11">
                  <c:v>15.555555555555555</c:v>
                </c:pt>
                <c:pt idx="12">
                  <c:v>71.111111111111114</c:v>
                </c:pt>
                <c:pt idx="13">
                  <c:v>13.333333333333334</c:v>
                </c:pt>
                <c:pt idx="14">
                  <c:v>0</c:v>
                </c:pt>
                <c:pt idx="15">
                  <c:v>0</c:v>
                </c:pt>
              </c:numCache>
            </c:numRef>
          </c:val>
          <c:extLst>
            <c:ext xmlns:c16="http://schemas.microsoft.com/office/drawing/2014/chart" uri="{C3380CC4-5D6E-409C-BE32-E72D297353CC}">
              <c16:uniqueId val="{0000000A-C5D1-4C15-AE32-1C2C849CCC37}"/>
            </c:ext>
          </c:extLst>
        </c:ser>
        <c:ser>
          <c:idx val="11"/>
          <c:order val="11"/>
          <c:tx>
            <c:strRef>
              <c:f>EK!$BH$40</c:f>
              <c:strCache>
                <c:ptCount val="1"/>
                <c:pt idx="0">
                  <c:v>Cotrimoxazol</c:v>
                </c:pt>
              </c:strCache>
            </c:strRef>
          </c:tx>
          <c:spPr>
            <a:solidFill>
              <a:srgbClr val="00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EK!$BH$41:$BH$56</c:f>
              <c:numCache>
                <c:formatCode>General</c:formatCode>
                <c:ptCount val="16"/>
                <c:pt idx="0">
                  <c:v>0</c:v>
                </c:pt>
                <c:pt idx="1">
                  <c:v>0</c:v>
                </c:pt>
                <c:pt idx="2">
                  <c:v>64.444444444444443</c:v>
                </c:pt>
                <c:pt idx="3">
                  <c:v>0</c:v>
                </c:pt>
                <c:pt idx="4">
                  <c:v>6.666666666666667</c:v>
                </c:pt>
                <c:pt idx="5">
                  <c:v>2.2222222222222223</c:v>
                </c:pt>
                <c:pt idx="6">
                  <c:v>2.2222222222222223</c:v>
                </c:pt>
                <c:pt idx="7">
                  <c:v>0</c:v>
                </c:pt>
                <c:pt idx="8">
                  <c:v>4.4444444444444446</c:v>
                </c:pt>
                <c:pt idx="9">
                  <c:v>6.666666666666667</c:v>
                </c:pt>
                <c:pt idx="10">
                  <c:v>2.2222222222222223</c:v>
                </c:pt>
                <c:pt idx="11">
                  <c:v>11.111111111111111</c:v>
                </c:pt>
                <c:pt idx="12">
                  <c:v>0</c:v>
                </c:pt>
                <c:pt idx="13">
                  <c:v>0</c:v>
                </c:pt>
                <c:pt idx="14">
                  <c:v>0</c:v>
                </c:pt>
                <c:pt idx="15">
                  <c:v>0</c:v>
                </c:pt>
              </c:numCache>
            </c:numRef>
          </c:val>
          <c:extLst>
            <c:ext xmlns:c16="http://schemas.microsoft.com/office/drawing/2014/chart" uri="{C3380CC4-5D6E-409C-BE32-E72D297353CC}">
              <c16:uniqueId val="{0000000B-C5D1-4C15-AE32-1C2C849CCC37}"/>
            </c:ext>
          </c:extLst>
        </c:ser>
        <c:ser>
          <c:idx val="12"/>
          <c:order val="12"/>
          <c:tx>
            <c:strRef>
              <c:f>EK!$BI$40</c:f>
              <c:strCache>
                <c:ptCount val="1"/>
                <c:pt idx="0">
                  <c:v>Ciprofloxacin</c:v>
                </c:pt>
              </c:strCache>
            </c:strRef>
          </c:tx>
          <c:spPr>
            <a:solidFill>
              <a:srgbClr val="003300"/>
            </a:solidFill>
            <a:ln>
              <a:solidFill>
                <a:srgbClr val="00FF00"/>
              </a:solidFill>
            </a:ln>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EK!$BI$41:$BI$56</c:f>
              <c:numCache>
                <c:formatCode>0.00</c:formatCode>
                <c:ptCount val="16"/>
                <c:pt idx="0">
                  <c:v>0</c:v>
                </c:pt>
                <c:pt idx="1">
                  <c:v>0</c:v>
                </c:pt>
                <c:pt idx="2">
                  <c:v>0</c:v>
                </c:pt>
                <c:pt idx="3">
                  <c:v>0</c:v>
                </c:pt>
                <c:pt idx="4">
                  <c:v>0</c:v>
                </c:pt>
                <c:pt idx="5">
                  <c:v>0</c:v>
                </c:pt>
                <c:pt idx="6">
                  <c:v>0</c:v>
                </c:pt>
                <c:pt idx="7">
                  <c:v>2.2222222222222223</c:v>
                </c:pt>
                <c:pt idx="8">
                  <c:v>2.2222222222222223</c:v>
                </c:pt>
                <c:pt idx="9">
                  <c:v>95.555555555555557</c:v>
                </c:pt>
                <c:pt idx="10">
                  <c:v>0</c:v>
                </c:pt>
                <c:pt idx="11">
                  <c:v>0</c:v>
                </c:pt>
                <c:pt idx="12">
                  <c:v>0</c:v>
                </c:pt>
                <c:pt idx="13">
                  <c:v>0</c:v>
                </c:pt>
                <c:pt idx="14">
                  <c:v>0</c:v>
                </c:pt>
                <c:pt idx="15">
                  <c:v>0</c:v>
                </c:pt>
              </c:numCache>
            </c:numRef>
          </c:val>
          <c:extLst>
            <c:ext xmlns:c16="http://schemas.microsoft.com/office/drawing/2014/chart" uri="{C3380CC4-5D6E-409C-BE32-E72D297353CC}">
              <c16:uniqueId val="{0000000C-C5D1-4C15-AE32-1C2C849CCC37}"/>
            </c:ext>
          </c:extLst>
        </c:ser>
        <c:ser>
          <c:idx val="13"/>
          <c:order val="13"/>
          <c:tx>
            <c:strRef>
              <c:f>EK!$BJ$40</c:f>
              <c:strCache>
                <c:ptCount val="1"/>
                <c:pt idx="0">
                  <c:v>Levofloxacin</c:v>
                </c:pt>
              </c:strCache>
            </c:strRef>
          </c:tx>
          <c:spPr>
            <a:solidFill>
              <a:srgbClr val="33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EK!$BJ$41:$BJ$56</c:f>
              <c:numCache>
                <c:formatCode>0.00</c:formatCode>
                <c:ptCount val="16"/>
                <c:pt idx="0">
                  <c:v>0</c:v>
                </c:pt>
                <c:pt idx="1">
                  <c:v>0</c:v>
                </c:pt>
                <c:pt idx="2">
                  <c:v>0</c:v>
                </c:pt>
                <c:pt idx="3">
                  <c:v>0</c:v>
                </c:pt>
                <c:pt idx="4">
                  <c:v>0</c:v>
                </c:pt>
                <c:pt idx="5">
                  <c:v>0</c:v>
                </c:pt>
                <c:pt idx="6">
                  <c:v>0</c:v>
                </c:pt>
                <c:pt idx="7">
                  <c:v>2.2222222222222223</c:v>
                </c:pt>
                <c:pt idx="8">
                  <c:v>0</c:v>
                </c:pt>
                <c:pt idx="9">
                  <c:v>0</c:v>
                </c:pt>
                <c:pt idx="10">
                  <c:v>97.777777777777771</c:v>
                </c:pt>
                <c:pt idx="11">
                  <c:v>0</c:v>
                </c:pt>
                <c:pt idx="12">
                  <c:v>0</c:v>
                </c:pt>
                <c:pt idx="13">
                  <c:v>0</c:v>
                </c:pt>
                <c:pt idx="14">
                  <c:v>0</c:v>
                </c:pt>
                <c:pt idx="15">
                  <c:v>0</c:v>
                </c:pt>
              </c:numCache>
            </c:numRef>
          </c:val>
          <c:extLst>
            <c:ext xmlns:c16="http://schemas.microsoft.com/office/drawing/2014/chart" uri="{C3380CC4-5D6E-409C-BE32-E72D297353CC}">
              <c16:uniqueId val="{0000000D-C5D1-4C15-AE32-1C2C849CCC37}"/>
            </c:ext>
          </c:extLst>
        </c:ser>
        <c:ser>
          <c:idx val="14"/>
          <c:order val="14"/>
          <c:tx>
            <c:strRef>
              <c:f>EK!$BK$40</c:f>
              <c:strCache>
                <c:ptCount val="1"/>
                <c:pt idx="0">
                  <c:v>Moxifloxacin</c:v>
                </c:pt>
              </c:strCache>
            </c:strRef>
          </c:tx>
          <c:spPr>
            <a:solidFill>
              <a:srgbClr val="33CC33"/>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EK!$BK$41:$BK$56</c:f>
              <c:numCache>
                <c:formatCode>0.00</c:formatCode>
                <c:ptCount val="16"/>
                <c:pt idx="0">
                  <c:v>0</c:v>
                </c:pt>
                <c:pt idx="1">
                  <c:v>0</c:v>
                </c:pt>
                <c:pt idx="2">
                  <c:v>0</c:v>
                </c:pt>
                <c:pt idx="3">
                  <c:v>0</c:v>
                </c:pt>
                <c:pt idx="4">
                  <c:v>0</c:v>
                </c:pt>
                <c:pt idx="5">
                  <c:v>2.2222222222222223</c:v>
                </c:pt>
                <c:pt idx="6">
                  <c:v>0</c:v>
                </c:pt>
                <c:pt idx="7">
                  <c:v>0</c:v>
                </c:pt>
                <c:pt idx="8">
                  <c:v>2.2222222222222223</c:v>
                </c:pt>
                <c:pt idx="9">
                  <c:v>95.555555555555557</c:v>
                </c:pt>
                <c:pt idx="10">
                  <c:v>0</c:v>
                </c:pt>
                <c:pt idx="11">
                  <c:v>0</c:v>
                </c:pt>
                <c:pt idx="12">
                  <c:v>0</c:v>
                </c:pt>
                <c:pt idx="13">
                  <c:v>0</c:v>
                </c:pt>
                <c:pt idx="14">
                  <c:v>0</c:v>
                </c:pt>
                <c:pt idx="15">
                  <c:v>0</c:v>
                </c:pt>
              </c:numCache>
            </c:numRef>
          </c:val>
          <c:extLst>
            <c:ext xmlns:c16="http://schemas.microsoft.com/office/drawing/2014/chart" uri="{C3380CC4-5D6E-409C-BE32-E72D297353CC}">
              <c16:uniqueId val="{0000000E-C5D1-4C15-AE32-1C2C849CCC37}"/>
            </c:ext>
          </c:extLst>
        </c:ser>
        <c:ser>
          <c:idx val="15"/>
          <c:order val="15"/>
          <c:tx>
            <c:strRef>
              <c:f>EK!$BL$40</c:f>
              <c:strCache>
                <c:ptCount val="1"/>
                <c:pt idx="0">
                  <c:v>Doxycyclin</c:v>
                </c:pt>
              </c:strCache>
            </c:strRef>
          </c:tx>
          <c:spPr>
            <a:solidFill>
              <a:srgbClr val="0066FF"/>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EK!$BL$41:$BL$56</c:f>
              <c:numCache>
                <c:formatCode>0.00</c:formatCode>
                <c:ptCount val="16"/>
                <c:pt idx="0">
                  <c:v>0</c:v>
                </c:pt>
                <c:pt idx="1">
                  <c:v>0</c:v>
                </c:pt>
                <c:pt idx="2">
                  <c:v>68.888888888888886</c:v>
                </c:pt>
                <c:pt idx="3">
                  <c:v>0</c:v>
                </c:pt>
                <c:pt idx="4">
                  <c:v>13.333333333333334</c:v>
                </c:pt>
                <c:pt idx="5">
                  <c:v>0</c:v>
                </c:pt>
                <c:pt idx="6">
                  <c:v>0</c:v>
                </c:pt>
                <c:pt idx="7">
                  <c:v>4.4444444444444446</c:v>
                </c:pt>
                <c:pt idx="8">
                  <c:v>4.4444444444444446</c:v>
                </c:pt>
                <c:pt idx="9">
                  <c:v>4.4444444444444446</c:v>
                </c:pt>
                <c:pt idx="10">
                  <c:v>4.4444444444444446</c:v>
                </c:pt>
                <c:pt idx="11">
                  <c:v>0</c:v>
                </c:pt>
                <c:pt idx="12">
                  <c:v>0</c:v>
                </c:pt>
                <c:pt idx="13">
                  <c:v>0</c:v>
                </c:pt>
                <c:pt idx="14">
                  <c:v>0</c:v>
                </c:pt>
                <c:pt idx="15">
                  <c:v>0</c:v>
                </c:pt>
              </c:numCache>
            </c:numRef>
          </c:val>
          <c:extLst>
            <c:ext xmlns:c16="http://schemas.microsoft.com/office/drawing/2014/chart" uri="{C3380CC4-5D6E-409C-BE32-E72D297353CC}">
              <c16:uniqueId val="{0000000F-C5D1-4C15-AE32-1C2C849CCC37}"/>
            </c:ext>
          </c:extLst>
        </c:ser>
        <c:ser>
          <c:idx val="16"/>
          <c:order val="16"/>
          <c:tx>
            <c:strRef>
              <c:f>EK!$BM$40</c:f>
              <c:strCache>
                <c:ptCount val="1"/>
                <c:pt idx="0">
                  <c:v>Rifampicin</c:v>
                </c:pt>
              </c:strCache>
            </c:strRef>
          </c:tx>
          <c:spPr>
            <a:solidFill>
              <a:srgbClr val="FF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EK!$BM$41:$BM$56</c:f>
              <c:numCache>
                <c:formatCode>0.00</c:formatCode>
                <c:ptCount val="16"/>
                <c:pt idx="0">
                  <c:v>0</c:v>
                </c:pt>
                <c:pt idx="1">
                  <c:v>0</c:v>
                </c:pt>
                <c:pt idx="2">
                  <c:v>2.2222222222222223</c:v>
                </c:pt>
                <c:pt idx="3">
                  <c:v>0</c:v>
                </c:pt>
                <c:pt idx="4">
                  <c:v>0</c:v>
                </c:pt>
                <c:pt idx="5">
                  <c:v>0</c:v>
                </c:pt>
                <c:pt idx="6">
                  <c:v>4.4444444444444446</c:v>
                </c:pt>
                <c:pt idx="7">
                  <c:v>4.4444444444444446</c:v>
                </c:pt>
                <c:pt idx="8">
                  <c:v>13.333333333333334</c:v>
                </c:pt>
                <c:pt idx="9">
                  <c:v>75.555555555555557</c:v>
                </c:pt>
                <c:pt idx="10">
                  <c:v>0</c:v>
                </c:pt>
                <c:pt idx="11">
                  <c:v>0</c:v>
                </c:pt>
                <c:pt idx="12">
                  <c:v>0</c:v>
                </c:pt>
                <c:pt idx="13">
                  <c:v>0</c:v>
                </c:pt>
                <c:pt idx="14">
                  <c:v>0</c:v>
                </c:pt>
                <c:pt idx="15">
                  <c:v>0</c:v>
                </c:pt>
              </c:numCache>
            </c:numRef>
          </c:val>
          <c:extLst>
            <c:ext xmlns:c16="http://schemas.microsoft.com/office/drawing/2014/chart" uri="{C3380CC4-5D6E-409C-BE32-E72D297353CC}">
              <c16:uniqueId val="{00000010-C5D1-4C15-AE32-1C2C849CCC37}"/>
            </c:ext>
          </c:extLst>
        </c:ser>
        <c:ser>
          <c:idx val="17"/>
          <c:order val="17"/>
          <c:tx>
            <c:strRef>
              <c:f>EK!$BN$40</c:f>
              <c:strCache>
                <c:ptCount val="1"/>
                <c:pt idx="0">
                  <c:v>Daptomycin</c:v>
                </c:pt>
              </c:strCache>
            </c:strRef>
          </c:tx>
          <c:spPr>
            <a:solidFill>
              <a:srgbClr val="CC00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EK!$BN$41:$BN$56</c:f>
              <c:numCache>
                <c:formatCode>0.00</c:formatCode>
                <c:ptCount val="16"/>
                <c:pt idx="0">
                  <c:v>0</c:v>
                </c:pt>
                <c:pt idx="1">
                  <c:v>0</c:v>
                </c:pt>
                <c:pt idx="2">
                  <c:v>0</c:v>
                </c:pt>
                <c:pt idx="3">
                  <c:v>0</c:v>
                </c:pt>
                <c:pt idx="4">
                  <c:v>0</c:v>
                </c:pt>
                <c:pt idx="5">
                  <c:v>0</c:v>
                </c:pt>
                <c:pt idx="6">
                  <c:v>2.1739130434782608</c:v>
                </c:pt>
                <c:pt idx="7">
                  <c:v>6.5217391304347823</c:v>
                </c:pt>
                <c:pt idx="8">
                  <c:v>80.434782608695656</c:v>
                </c:pt>
                <c:pt idx="9">
                  <c:v>10.869565217391305</c:v>
                </c:pt>
                <c:pt idx="10">
                  <c:v>0</c:v>
                </c:pt>
                <c:pt idx="11">
                  <c:v>0</c:v>
                </c:pt>
                <c:pt idx="12">
                  <c:v>0</c:v>
                </c:pt>
                <c:pt idx="13">
                  <c:v>0</c:v>
                </c:pt>
                <c:pt idx="14">
                  <c:v>0</c:v>
                </c:pt>
                <c:pt idx="15">
                  <c:v>0</c:v>
                </c:pt>
              </c:numCache>
            </c:numRef>
          </c:val>
          <c:extLst>
            <c:ext xmlns:c16="http://schemas.microsoft.com/office/drawing/2014/chart" uri="{C3380CC4-5D6E-409C-BE32-E72D297353CC}">
              <c16:uniqueId val="{00000011-C5D1-4C15-AE32-1C2C849CCC37}"/>
            </c:ext>
          </c:extLst>
        </c:ser>
        <c:ser>
          <c:idx val="18"/>
          <c:order val="18"/>
          <c:tx>
            <c:strRef>
              <c:f>EK!$BO$40</c:f>
              <c:strCache>
                <c:ptCount val="1"/>
                <c:pt idx="0">
                  <c:v>Roxythromycin</c:v>
                </c:pt>
              </c:strCache>
            </c:strRef>
          </c:tx>
          <c:spPr>
            <a:solidFill>
              <a:srgbClr val="0033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EK!$BO$41:$BO$56</c:f>
              <c:numCache>
                <c:formatCode>0.00</c:formatCode>
                <c:ptCount val="16"/>
                <c:pt idx="0">
                  <c:v>0</c:v>
                </c:pt>
                <c:pt idx="1">
                  <c:v>0</c:v>
                </c:pt>
                <c:pt idx="2">
                  <c:v>0</c:v>
                </c:pt>
                <c:pt idx="3">
                  <c:v>0</c:v>
                </c:pt>
                <c:pt idx="4">
                  <c:v>0</c:v>
                </c:pt>
                <c:pt idx="5">
                  <c:v>0</c:v>
                </c:pt>
                <c:pt idx="6">
                  <c:v>0</c:v>
                </c:pt>
                <c:pt idx="7">
                  <c:v>0</c:v>
                </c:pt>
                <c:pt idx="8">
                  <c:v>0</c:v>
                </c:pt>
                <c:pt idx="9">
                  <c:v>0</c:v>
                </c:pt>
                <c:pt idx="10">
                  <c:v>0</c:v>
                </c:pt>
                <c:pt idx="11">
                  <c:v>100</c:v>
                </c:pt>
                <c:pt idx="12">
                  <c:v>0</c:v>
                </c:pt>
                <c:pt idx="13">
                  <c:v>0</c:v>
                </c:pt>
                <c:pt idx="14">
                  <c:v>0</c:v>
                </c:pt>
                <c:pt idx="15">
                  <c:v>0</c:v>
                </c:pt>
              </c:numCache>
            </c:numRef>
          </c:val>
          <c:extLst>
            <c:ext xmlns:c16="http://schemas.microsoft.com/office/drawing/2014/chart" uri="{C3380CC4-5D6E-409C-BE32-E72D297353CC}">
              <c16:uniqueId val="{00000012-C5D1-4C15-AE32-1C2C849CCC37}"/>
            </c:ext>
          </c:extLst>
        </c:ser>
        <c:ser>
          <c:idx val="19"/>
          <c:order val="19"/>
          <c:tx>
            <c:strRef>
              <c:f>EK!$BP$40</c:f>
              <c:strCache>
                <c:ptCount val="1"/>
                <c:pt idx="0">
                  <c:v>Clindamycin</c:v>
                </c:pt>
              </c:strCache>
            </c:strRef>
          </c:tx>
          <c:spPr>
            <a:solidFill>
              <a:srgbClr val="0066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EK!$BP$41:$BP$56</c:f>
              <c:numCache>
                <c:formatCode>0.00</c:formatCode>
                <c:ptCount val="16"/>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numCache>
            </c:numRef>
          </c:val>
          <c:extLst>
            <c:ext xmlns:c16="http://schemas.microsoft.com/office/drawing/2014/chart" uri="{C3380CC4-5D6E-409C-BE32-E72D297353CC}">
              <c16:uniqueId val="{00000013-C5D1-4C15-AE32-1C2C849CCC37}"/>
            </c:ext>
          </c:extLst>
        </c:ser>
        <c:ser>
          <c:idx val="20"/>
          <c:order val="20"/>
          <c:tx>
            <c:strRef>
              <c:f>EK!$BQ$40</c:f>
              <c:strCache>
                <c:ptCount val="1"/>
                <c:pt idx="0">
                  <c:v>Linezolid</c:v>
                </c:pt>
              </c:strCache>
            </c:strRef>
          </c:tx>
          <c:spPr>
            <a:solidFill>
              <a:srgbClr val="FF0066"/>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EK!$BQ$41:$BQ$56</c:f>
              <c:numCache>
                <c:formatCode>0.00</c:formatCode>
                <c:ptCount val="16"/>
                <c:pt idx="0">
                  <c:v>0</c:v>
                </c:pt>
                <c:pt idx="1">
                  <c:v>0</c:v>
                </c:pt>
                <c:pt idx="2">
                  <c:v>0</c:v>
                </c:pt>
                <c:pt idx="3">
                  <c:v>0</c:v>
                </c:pt>
                <c:pt idx="4">
                  <c:v>0</c:v>
                </c:pt>
                <c:pt idx="5">
                  <c:v>10.869565217391305</c:v>
                </c:pt>
                <c:pt idx="6">
                  <c:v>65.217391304347828</c:v>
                </c:pt>
                <c:pt idx="7">
                  <c:v>23.913043478260871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C5D1-4C15-AE32-1C2C849CCC37}"/>
            </c:ext>
          </c:extLst>
        </c:ser>
        <c:ser>
          <c:idx val="21"/>
          <c:order val="21"/>
          <c:tx>
            <c:strRef>
              <c:f>EK!$BR$40</c:f>
              <c:strCache>
                <c:ptCount val="1"/>
                <c:pt idx="0">
                  <c:v>Vancomycin</c:v>
                </c:pt>
              </c:strCache>
            </c:strRef>
          </c:tx>
          <c:spPr>
            <a:solidFill>
              <a:srgbClr val="CCCC00"/>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EK!$BR$41:$BR$56</c:f>
              <c:numCache>
                <c:formatCode>0.00</c:formatCode>
                <c:ptCount val="16"/>
                <c:pt idx="0">
                  <c:v>0</c:v>
                </c:pt>
                <c:pt idx="1">
                  <c:v>0</c:v>
                </c:pt>
                <c:pt idx="2">
                  <c:v>0</c:v>
                </c:pt>
                <c:pt idx="3">
                  <c:v>0</c:v>
                </c:pt>
                <c:pt idx="4">
                  <c:v>0</c:v>
                </c:pt>
                <c:pt idx="5">
                  <c:v>47.826086956521742</c:v>
                </c:pt>
                <c:pt idx="6">
                  <c:v>21.739130434782609</c:v>
                </c:pt>
                <c:pt idx="7">
                  <c:v>6.5217391304347823</c:v>
                </c:pt>
                <c:pt idx="8">
                  <c:v>0</c:v>
                </c:pt>
                <c:pt idx="9">
                  <c:v>0</c:v>
                </c:pt>
                <c:pt idx="10">
                  <c:v>0</c:v>
                </c:pt>
                <c:pt idx="11">
                  <c:v>23.913043478260871</c:v>
                </c:pt>
                <c:pt idx="12">
                  <c:v>0</c:v>
                </c:pt>
                <c:pt idx="13">
                  <c:v>0</c:v>
                </c:pt>
                <c:pt idx="14">
                  <c:v>0</c:v>
                </c:pt>
                <c:pt idx="15">
                  <c:v>0</c:v>
                </c:pt>
              </c:numCache>
            </c:numRef>
          </c:val>
          <c:extLst>
            <c:ext xmlns:c16="http://schemas.microsoft.com/office/drawing/2014/chart" uri="{C3380CC4-5D6E-409C-BE32-E72D297353CC}">
              <c16:uniqueId val="{00000015-C5D1-4C15-AE32-1C2C849CCC37}"/>
            </c:ext>
          </c:extLst>
        </c:ser>
        <c:ser>
          <c:idx val="23"/>
          <c:order val="22"/>
          <c:tx>
            <c:strRef>
              <c:f>EK!$BS$40</c:f>
              <c:strCache>
                <c:ptCount val="1"/>
                <c:pt idx="0">
                  <c:v>Teicoplanin</c:v>
                </c:pt>
              </c:strCache>
            </c:strRef>
          </c:tx>
          <c:spPr>
            <a:solidFill>
              <a:srgbClr val="336699"/>
            </a:solidFill>
          </c:spPr>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EK!$BS$41:$BS$56</c:f>
              <c:numCache>
                <c:formatCode>0.00</c:formatCode>
                <c:ptCount val="16"/>
                <c:pt idx="0">
                  <c:v>0</c:v>
                </c:pt>
                <c:pt idx="1">
                  <c:v>0</c:v>
                </c:pt>
                <c:pt idx="2">
                  <c:v>0</c:v>
                </c:pt>
                <c:pt idx="3">
                  <c:v>50</c:v>
                </c:pt>
                <c:pt idx="4">
                  <c:v>0</c:v>
                </c:pt>
                <c:pt idx="5">
                  <c:v>43.478260869565219</c:v>
                </c:pt>
                <c:pt idx="6">
                  <c:v>2.1739130434782608</c:v>
                </c:pt>
                <c:pt idx="7">
                  <c:v>0</c:v>
                </c:pt>
                <c:pt idx="8">
                  <c:v>0</c:v>
                </c:pt>
                <c:pt idx="9">
                  <c:v>0</c:v>
                </c:pt>
                <c:pt idx="10">
                  <c:v>4.3478260869565215</c:v>
                </c:pt>
                <c:pt idx="11">
                  <c:v>0</c:v>
                </c:pt>
                <c:pt idx="12">
                  <c:v>0</c:v>
                </c:pt>
                <c:pt idx="13">
                  <c:v>0</c:v>
                </c:pt>
                <c:pt idx="14">
                  <c:v>0</c:v>
                </c:pt>
                <c:pt idx="15">
                  <c:v>0</c:v>
                </c:pt>
              </c:numCache>
            </c:numRef>
          </c:val>
          <c:extLst>
            <c:ext xmlns:c16="http://schemas.microsoft.com/office/drawing/2014/chart" uri="{C3380CC4-5D6E-409C-BE32-E72D297353CC}">
              <c16:uniqueId val="{00000016-C5D1-4C15-AE32-1C2C849CCC37}"/>
            </c:ext>
          </c:extLst>
        </c:ser>
        <c:ser>
          <c:idx val="22"/>
          <c:order val="23"/>
          <c:tx>
            <c:strRef>
              <c:f>EK!$BT$40</c:f>
              <c:strCache>
                <c:ptCount val="1"/>
                <c:pt idx="0">
                  <c:v>Tigecyclin</c:v>
                </c:pt>
              </c:strCache>
            </c:strRef>
          </c:tx>
          <c:invertIfNegative val="0"/>
          <c:cat>
            <c:numRef>
              <c:f>EK!$AV$41:$AV$56</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EK!$BT$41:$BT$56</c:f>
              <c:numCache>
                <c:formatCode>0.00</c:formatCode>
                <c:ptCount val="16"/>
                <c:pt idx="0">
                  <c:v>0</c:v>
                </c:pt>
                <c:pt idx="1">
                  <c:v>86.666666666666671</c:v>
                </c:pt>
                <c:pt idx="2">
                  <c:v>2.2222222222222223</c:v>
                </c:pt>
                <c:pt idx="3">
                  <c:v>11.111111111111111</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C5D1-4C15-AE32-1C2C849CCC37}"/>
            </c:ext>
          </c:extLst>
        </c:ser>
        <c:dLbls>
          <c:showLegendKey val="0"/>
          <c:showVal val="0"/>
          <c:showCatName val="0"/>
          <c:showSerName val="0"/>
          <c:showPercent val="0"/>
          <c:showBubbleSize val="0"/>
        </c:dLbls>
        <c:gapWidth val="150"/>
        <c:shape val="box"/>
        <c:axId val="99422976"/>
        <c:axId val="99424896"/>
        <c:axId val="99431296"/>
      </c:bar3DChart>
      <c:catAx>
        <c:axId val="99422976"/>
        <c:scaling>
          <c:orientation val="minMax"/>
        </c:scaling>
        <c:delete val="0"/>
        <c:axPos val="b"/>
        <c:majorGridlines/>
        <c:title>
          <c:tx>
            <c:rich>
              <a:bodyPr/>
              <a:lstStyle/>
              <a:p>
                <a:pPr>
                  <a:defRPr sz="1400"/>
                </a:pPr>
                <a:r>
                  <a:rPr lang="en-US" sz="1400"/>
                  <a:t>mg/L</a:t>
                </a:r>
              </a:p>
            </c:rich>
          </c:tx>
          <c:layout>
            <c:manualLayout>
              <c:xMode val="edge"/>
              <c:yMode val="edge"/>
              <c:x val="0.31917968534649738"/>
              <c:y val="0.86881544601445371"/>
            </c:manualLayout>
          </c:layout>
          <c:overlay val="0"/>
        </c:title>
        <c:numFmt formatCode="General" sourceLinked="1"/>
        <c:majorTickMark val="out"/>
        <c:minorTickMark val="none"/>
        <c:tickLblPos val="nextTo"/>
        <c:txPr>
          <a:bodyPr rot="-5400000" vert="horz"/>
          <a:lstStyle/>
          <a:p>
            <a:pPr>
              <a:defRPr sz="1000"/>
            </a:pPr>
            <a:endParaRPr lang="de-DE"/>
          </a:p>
        </c:txPr>
        <c:crossAx val="99424896"/>
        <c:crosses val="autoZero"/>
        <c:auto val="0"/>
        <c:lblAlgn val="ctr"/>
        <c:lblOffset val="100"/>
        <c:tickLblSkip val="1"/>
        <c:noMultiLvlLbl val="0"/>
      </c:catAx>
      <c:valAx>
        <c:axId val="99424896"/>
        <c:scaling>
          <c:orientation val="minMax"/>
        </c:scaling>
        <c:delete val="0"/>
        <c:axPos val="l"/>
        <c:majorGridlines/>
        <c:numFmt formatCode="0.00" sourceLinked="1"/>
        <c:majorTickMark val="out"/>
        <c:minorTickMark val="none"/>
        <c:tickLblPos val="nextTo"/>
        <c:crossAx val="99422976"/>
        <c:crossesAt val="1"/>
        <c:crossBetween val="between"/>
      </c:valAx>
      <c:serAx>
        <c:axId val="99431296"/>
        <c:scaling>
          <c:orientation val="minMax"/>
        </c:scaling>
        <c:delete val="0"/>
        <c:axPos val="b"/>
        <c:title>
          <c:tx>
            <c:rich>
              <a:bodyPr rot="0" vert="horz"/>
              <a:lstStyle/>
              <a:p>
                <a:pPr>
                  <a:defRPr sz="1400"/>
                </a:pPr>
                <a:r>
                  <a:rPr lang="en-US" sz="1400"/>
                  <a:t>%</a:t>
                </a:r>
              </a:p>
            </c:rich>
          </c:tx>
          <c:layout>
            <c:manualLayout>
              <c:xMode val="edge"/>
              <c:yMode val="edge"/>
              <c:x val="0.12922717826011509"/>
              <c:y val="0.65409988135044761"/>
            </c:manualLayout>
          </c:layout>
          <c:overlay val="0"/>
        </c:title>
        <c:majorTickMark val="out"/>
        <c:minorTickMark val="none"/>
        <c:tickLblPos val="nextTo"/>
        <c:txPr>
          <a:bodyPr rot="1500000" vert="horz"/>
          <a:lstStyle/>
          <a:p>
            <a:pPr>
              <a:defRPr sz="1200"/>
            </a:pPr>
            <a:endParaRPr lang="de-DE"/>
          </a:p>
        </c:txPr>
        <c:crossAx val="994248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0.14806311204868861"/>
          <c:y val="1.7696784828472895E-2"/>
          <c:w val="0.69210826839791439"/>
          <c:h val="0.85822039137704387"/>
        </c:manualLayout>
      </c:layout>
      <c:bar3DChart>
        <c:barDir val="col"/>
        <c:grouping val="standard"/>
        <c:varyColors val="0"/>
        <c:ser>
          <c:idx val="5"/>
          <c:order val="0"/>
          <c:tx>
            <c:strRef>
              <c:f>Haemo!$AE$4</c:f>
              <c:strCache>
                <c:ptCount val="1"/>
                <c:pt idx="0">
                  <c:v>Ampicillin</c:v>
                </c:pt>
              </c:strCache>
            </c:strRef>
          </c:tx>
          <c:spPr>
            <a:solidFill>
              <a:srgbClr val="660066"/>
            </a:solidFill>
          </c:spPr>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Haemo!$AE$5:$AE$20</c:f>
              <c:numCache>
                <c:formatCode>0.00</c:formatCode>
                <c:ptCount val="16"/>
                <c:pt idx="0">
                  <c:v>0</c:v>
                </c:pt>
                <c:pt idx="1">
                  <c:v>0</c:v>
                </c:pt>
                <c:pt idx="2">
                  <c:v>0</c:v>
                </c:pt>
                <c:pt idx="3">
                  <c:v>0</c:v>
                </c:pt>
                <c:pt idx="4">
                  <c:v>25</c:v>
                </c:pt>
                <c:pt idx="5">
                  <c:v>25</c:v>
                </c:pt>
                <c:pt idx="6">
                  <c:v>0</c:v>
                </c:pt>
                <c:pt idx="7">
                  <c:v>0</c:v>
                </c:pt>
                <c:pt idx="8">
                  <c:v>0</c:v>
                </c:pt>
                <c:pt idx="9">
                  <c:v>0</c:v>
                </c:pt>
                <c:pt idx="10">
                  <c:v>0</c:v>
                </c:pt>
                <c:pt idx="11">
                  <c:v>25</c:v>
                </c:pt>
                <c:pt idx="12">
                  <c:v>0</c:v>
                </c:pt>
                <c:pt idx="13">
                  <c:v>25</c:v>
                </c:pt>
                <c:pt idx="14">
                  <c:v>0</c:v>
                </c:pt>
                <c:pt idx="15">
                  <c:v>0</c:v>
                </c:pt>
              </c:numCache>
            </c:numRef>
          </c:val>
          <c:extLst>
            <c:ext xmlns:c16="http://schemas.microsoft.com/office/drawing/2014/chart" uri="{C3380CC4-5D6E-409C-BE32-E72D297353CC}">
              <c16:uniqueId val="{00000005-A6EE-4172-A140-7CF3C2296628}"/>
            </c:ext>
          </c:extLst>
        </c:ser>
        <c:ser>
          <c:idx val="7"/>
          <c:order val="1"/>
          <c:tx>
            <c:strRef>
              <c:f>Haemo!$AF$4</c:f>
              <c:strCache>
                <c:ptCount val="1"/>
                <c:pt idx="0">
                  <c:v>Ampicillin/ Sulbactam</c:v>
                </c:pt>
              </c:strCache>
            </c:strRef>
          </c:tx>
          <c:spPr>
            <a:solidFill>
              <a:srgbClr val="FF66FF"/>
            </a:solidFill>
          </c:spPr>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Haemo!$AF$5:$AF$20</c:f>
              <c:numCache>
                <c:formatCode>0.00</c:formatCode>
                <c:ptCount val="16"/>
                <c:pt idx="0">
                  <c:v>0</c:v>
                </c:pt>
                <c:pt idx="1">
                  <c:v>0</c:v>
                </c:pt>
                <c:pt idx="2">
                  <c:v>0</c:v>
                </c:pt>
                <c:pt idx="3">
                  <c:v>0</c:v>
                </c:pt>
                <c:pt idx="4">
                  <c:v>25</c:v>
                </c:pt>
                <c:pt idx="5">
                  <c:v>25</c:v>
                </c:pt>
                <c:pt idx="6">
                  <c:v>25</c:v>
                </c:pt>
                <c:pt idx="7">
                  <c:v>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A6EE-4172-A140-7CF3C2296628}"/>
            </c:ext>
          </c:extLst>
        </c:ser>
        <c:ser>
          <c:idx val="18"/>
          <c:order val="2"/>
          <c:tx>
            <c:strRef>
              <c:f>Haemo!$AG$4</c:f>
              <c:strCache>
                <c:ptCount val="1"/>
                <c:pt idx="0">
                  <c:v>Cefotaxim</c:v>
                </c:pt>
              </c:strCache>
            </c:strRef>
          </c:tx>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Haemo!$AG$5:$AG$20</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A6EE-4172-A140-7CF3C2296628}"/>
            </c:ext>
          </c:extLst>
        </c:ser>
        <c:ser>
          <c:idx val="2"/>
          <c:order val="3"/>
          <c:tx>
            <c:strRef>
              <c:f>Haemo!$AH$4</c:f>
              <c:strCache>
                <c:ptCount val="1"/>
                <c:pt idx="0">
                  <c:v>Cefuroxim</c:v>
                </c:pt>
              </c:strCache>
            </c:strRef>
          </c:tx>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Haemo!$AH$5:$AH$20</c:f>
              <c:numCache>
                <c:formatCode>0.00</c:formatCode>
                <c:ptCount val="16"/>
                <c:pt idx="0">
                  <c:v>0</c:v>
                </c:pt>
                <c:pt idx="1">
                  <c:v>0</c:v>
                </c:pt>
                <c:pt idx="2">
                  <c:v>0</c:v>
                </c:pt>
                <c:pt idx="3">
                  <c:v>0</c:v>
                </c:pt>
                <c:pt idx="4">
                  <c:v>0</c:v>
                </c:pt>
                <c:pt idx="5">
                  <c:v>50</c:v>
                </c:pt>
                <c:pt idx="6">
                  <c:v>50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612A-4CD4-A52C-8F3339DCCCCF}"/>
            </c:ext>
          </c:extLst>
        </c:ser>
        <c:ser>
          <c:idx val="0"/>
          <c:order val="4"/>
          <c:tx>
            <c:strRef>
              <c:f>Haemo!$AI$4</c:f>
              <c:strCache>
                <c:ptCount val="1"/>
                <c:pt idx="0">
                  <c:v>Ciprofloxacin</c:v>
                </c:pt>
              </c:strCache>
            </c:strRef>
          </c:tx>
          <c:invertIfNegative val="0"/>
          <c:cat>
            <c:numRef>
              <c:f>Haemo!$AD$5:$AD$20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Haemo!$AI$5:$AI$20</c:f>
              <c:numCache>
                <c:formatCode>0.00</c:formatCode>
                <c:ptCount val="16"/>
                <c:pt idx="0">
                  <c:v>0</c:v>
                </c:pt>
                <c:pt idx="1">
                  <c:v>100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612A-4CD4-A52C-8F3339DCCCCF}"/>
            </c:ext>
          </c:extLst>
        </c:ser>
        <c:dLbls>
          <c:showLegendKey val="0"/>
          <c:showVal val="0"/>
          <c:showCatName val="0"/>
          <c:showSerName val="0"/>
          <c:showPercent val="0"/>
          <c:showBubbleSize val="0"/>
        </c:dLbls>
        <c:gapWidth val="150"/>
        <c:shape val="box"/>
        <c:axId val="32137984"/>
        <c:axId val="32139904"/>
        <c:axId val="32081664"/>
      </c:bar3DChart>
      <c:catAx>
        <c:axId val="32137984"/>
        <c:scaling>
          <c:orientation val="minMax"/>
        </c:scaling>
        <c:delete val="0"/>
        <c:axPos val="b"/>
        <c:title>
          <c:tx>
            <c:rich>
              <a:bodyPr/>
              <a:lstStyle/>
              <a:p>
                <a:pPr>
                  <a:defRPr sz="1400"/>
                </a:pPr>
                <a:r>
                  <a:rPr lang="de-DE" sz="1400"/>
                  <a:t>mg/L</a:t>
                </a:r>
              </a:p>
            </c:rich>
          </c:tx>
          <c:layout>
            <c:manualLayout>
              <c:xMode val="edge"/>
              <c:yMode val="edge"/>
              <c:x val="0.37146180325590145"/>
              <c:y val="0.78290973902239713"/>
            </c:manualLayout>
          </c:layout>
          <c:overlay val="0"/>
        </c:title>
        <c:numFmt formatCode="General" sourceLinked="1"/>
        <c:majorTickMark val="out"/>
        <c:minorTickMark val="none"/>
        <c:tickLblPos val="nextTo"/>
        <c:crossAx val="32139904"/>
        <c:crosses val="autoZero"/>
        <c:auto val="1"/>
        <c:lblAlgn val="ctr"/>
        <c:lblOffset val="100"/>
        <c:tickLblSkip val="1"/>
        <c:noMultiLvlLbl val="0"/>
      </c:catAx>
      <c:valAx>
        <c:axId val="32139904"/>
        <c:scaling>
          <c:orientation val="minMax"/>
        </c:scaling>
        <c:delete val="0"/>
        <c:axPos val="l"/>
        <c:majorGridlines/>
        <c:title>
          <c:tx>
            <c:rich>
              <a:bodyPr rot="0" vert="horz"/>
              <a:lstStyle/>
              <a:p>
                <a:pPr>
                  <a:defRPr sz="1600"/>
                </a:pPr>
                <a:r>
                  <a:rPr lang="de-DE" sz="1600"/>
                  <a:t>%</a:t>
                </a:r>
              </a:p>
            </c:rich>
          </c:tx>
          <c:layout>
            <c:manualLayout>
              <c:xMode val="edge"/>
              <c:yMode val="edge"/>
              <c:x val="4.650370806452931E-2"/>
              <c:y val="0.4303773534646862"/>
            </c:manualLayout>
          </c:layout>
          <c:overlay val="0"/>
        </c:title>
        <c:numFmt formatCode="0.00" sourceLinked="1"/>
        <c:majorTickMark val="out"/>
        <c:minorTickMark val="none"/>
        <c:tickLblPos val="nextTo"/>
        <c:crossAx val="32137984"/>
        <c:crosses val="autoZero"/>
        <c:crossBetween val="between"/>
      </c:valAx>
      <c:serAx>
        <c:axId val="32081664"/>
        <c:scaling>
          <c:orientation val="minMax"/>
        </c:scaling>
        <c:delete val="0"/>
        <c:axPos val="b"/>
        <c:majorTickMark val="out"/>
        <c:minorTickMark val="none"/>
        <c:tickLblPos val="nextTo"/>
        <c:txPr>
          <a:bodyPr rot="1500000" vert="horz" anchor="ctr" anchorCtr="0"/>
          <a:lstStyle/>
          <a:p>
            <a:pPr>
              <a:defRPr sz="1200"/>
            </a:pPr>
            <a:endParaRPr lang="de-DE"/>
          </a:p>
        </c:txPr>
        <c:crossAx val="32139904"/>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Cdiff!$Y$2</c:f>
              <c:strCache>
                <c:ptCount val="1"/>
                <c:pt idx="0">
                  <c:v>Vancomycin</c:v>
                </c:pt>
              </c:strCache>
            </c:strRef>
          </c:tx>
          <c:spPr>
            <a:solidFill>
              <a:srgbClr val="006600"/>
            </a:solidFill>
            <a:ln>
              <a:noFill/>
            </a:ln>
            <a:effectLst/>
            <a:sp3d/>
          </c:spPr>
          <c:invertIfNegative val="0"/>
          <c:cat>
            <c:numRef>
              <c:f>Cdiff!$X$3:$X$16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Cdiff!$Y$3:$Y$16</c:f>
              <c:numCache>
                <c:formatCode>0.00</c:formatCode>
                <c:ptCount val="14"/>
                <c:pt idx="0">
                  <c:v>0</c:v>
                </c:pt>
                <c:pt idx="1">
                  <c:v>0</c:v>
                </c:pt>
                <c:pt idx="2">
                  <c:v>0</c:v>
                </c:pt>
                <c:pt idx="3">
                  <c:v>0</c:v>
                </c:pt>
                <c:pt idx="4">
                  <c:v>28.571428571428573</c:v>
                </c:pt>
                <c:pt idx="5">
                  <c:v>42.857142857142854</c:v>
                </c:pt>
                <c:pt idx="6">
                  <c:v>28.571428571428573</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49C-49A5-B7C5-9FD5C4C9FFD4}"/>
            </c:ext>
          </c:extLst>
        </c:ser>
        <c:ser>
          <c:idx val="1"/>
          <c:order val="1"/>
          <c:tx>
            <c:strRef>
              <c:f>Cdiff!$Z$2</c:f>
              <c:strCache>
                <c:ptCount val="1"/>
                <c:pt idx="0">
                  <c:v>Metronidazol</c:v>
                </c:pt>
              </c:strCache>
            </c:strRef>
          </c:tx>
          <c:spPr>
            <a:solidFill>
              <a:srgbClr val="FFC000"/>
            </a:solidFill>
            <a:ln>
              <a:noFill/>
            </a:ln>
            <a:effectLst/>
            <a:sp3d/>
          </c:spPr>
          <c:invertIfNegative val="0"/>
          <c:cat>
            <c:numRef>
              <c:f>Cdiff!$X$3:$X$16</c:f>
              <c:numCache>
                <c:formatCode>General</c:formatCode>
                <c:ptCount val="14"/>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numCache>
            </c:numRef>
          </c:cat>
          <c:val>
            <c:numRef>
              <c:f>Cdiff!$Z$3:$Z$16</c:f>
              <c:numCache>
                <c:formatCode>0.00</c:formatCode>
                <c:ptCount val="14"/>
                <c:pt idx="0">
                  <c:v>0</c:v>
                </c:pt>
                <c:pt idx="1">
                  <c:v>0</c:v>
                </c:pt>
                <c:pt idx="2">
                  <c:v>0</c:v>
                </c:pt>
                <c:pt idx="3">
                  <c:v>57.142857142857146</c:v>
                </c:pt>
                <c:pt idx="4">
                  <c:v>28.571428571428573</c:v>
                </c:pt>
                <c:pt idx="5">
                  <c:v>14.285714285714286</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49C-49A5-B7C5-9FD5C4C9FFD4}"/>
            </c:ext>
          </c:extLst>
        </c:ser>
        <c:dLbls>
          <c:showLegendKey val="0"/>
          <c:showVal val="0"/>
          <c:showCatName val="0"/>
          <c:showSerName val="0"/>
          <c:showPercent val="0"/>
          <c:showBubbleSize val="0"/>
        </c:dLbls>
        <c:gapWidth val="150"/>
        <c:shape val="box"/>
        <c:axId val="37823232"/>
        <c:axId val="37825152"/>
        <c:axId val="38306240"/>
      </c:bar3DChart>
      <c:catAx>
        <c:axId val="3782323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mg/L</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825152"/>
        <c:crosses val="autoZero"/>
        <c:auto val="1"/>
        <c:lblAlgn val="ctr"/>
        <c:lblOffset val="100"/>
        <c:noMultiLvlLbl val="0"/>
      </c:catAx>
      <c:valAx>
        <c:axId val="37825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1" i="0" u="none" strike="noStrike" kern="1200" baseline="0">
                    <a:solidFill>
                      <a:schemeClr val="tx1">
                        <a:lumMod val="65000"/>
                        <a:lumOff val="35000"/>
                      </a:schemeClr>
                    </a:solidFill>
                    <a:latin typeface="+mn-lt"/>
                    <a:ea typeface="+mn-ea"/>
                    <a:cs typeface="+mn-cs"/>
                  </a:defRPr>
                </a:pPr>
                <a:r>
                  <a:rPr lang="de-DE" sz="1400" b="1"/>
                  <a:t>%</a:t>
                </a:r>
              </a:p>
            </c:rich>
          </c:tx>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823232"/>
        <c:crosses val="autoZero"/>
        <c:crossBetween val="between"/>
      </c:valAx>
      <c:serAx>
        <c:axId val="38306240"/>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37825152"/>
        <c:crosses val="autoZero"/>
        <c:tickLblSkip val="1"/>
      </c:ser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0064845104"/>
          <c:y val="3.1737064223888542E-2"/>
          <c:w val="0.69092244735474917"/>
          <c:h val="0.76520656593191927"/>
        </c:manualLayout>
      </c:layout>
      <c:bar3DChart>
        <c:barDir val="col"/>
        <c:grouping val="standard"/>
        <c:varyColors val="0"/>
        <c:ser>
          <c:idx val="1"/>
          <c:order val="0"/>
          <c:tx>
            <c:strRef>
              <c:f>Candida!$AE$4</c:f>
              <c:strCache>
                <c:ptCount val="1"/>
                <c:pt idx="0">
                  <c:v>Amphotericin B</c:v>
                </c:pt>
              </c:strCache>
            </c:strRef>
          </c:tx>
          <c:spPr>
            <a:solidFill>
              <a:srgbClr val="00B05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Candida!$AE$5:$AE$20</c:f>
              <c:numCache>
                <c:formatCode>0.00</c:formatCode>
                <c:ptCount val="16"/>
                <c:pt idx="0">
                  <c:v>0</c:v>
                </c:pt>
                <c:pt idx="1">
                  <c:v>0</c:v>
                </c:pt>
                <c:pt idx="2">
                  <c:v>14.285714285714286</c:v>
                </c:pt>
                <c:pt idx="3">
                  <c:v>0</c:v>
                </c:pt>
                <c:pt idx="4">
                  <c:v>85.714285714285708</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F850-48D7-8D8B-3EA731BF1F48}"/>
            </c:ext>
          </c:extLst>
        </c:ser>
        <c:ser>
          <c:idx val="2"/>
          <c:order val="1"/>
          <c:tx>
            <c:strRef>
              <c:f>Candida!$AF$4</c:f>
              <c:strCache>
                <c:ptCount val="1"/>
                <c:pt idx="0">
                  <c:v>Fluconazol</c:v>
                </c:pt>
              </c:strCache>
            </c:strRef>
          </c:tx>
          <c:spPr>
            <a:solidFill>
              <a:srgbClr val="FF990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Candida!$AF$5:$AF$20</c:f>
              <c:numCache>
                <c:formatCode>0.00</c:formatCode>
                <c:ptCount val="16"/>
                <c:pt idx="0">
                  <c:v>0</c:v>
                </c:pt>
                <c:pt idx="1">
                  <c:v>0</c:v>
                </c:pt>
                <c:pt idx="2">
                  <c:v>0</c:v>
                </c:pt>
                <c:pt idx="3">
                  <c:v>0</c:v>
                </c:pt>
                <c:pt idx="4">
                  <c:v>14.285714285714286</c:v>
                </c:pt>
                <c:pt idx="5">
                  <c:v>57.142857142857146</c:v>
                </c:pt>
                <c:pt idx="6">
                  <c:v>14.285714285714286</c:v>
                </c:pt>
                <c:pt idx="7">
                  <c:v>14.285714285714286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F850-48D7-8D8B-3EA731BF1F48}"/>
            </c:ext>
          </c:extLst>
        </c:ser>
        <c:ser>
          <c:idx val="3"/>
          <c:order val="2"/>
          <c:tx>
            <c:strRef>
              <c:f>Candida!$AG$4</c:f>
              <c:strCache>
                <c:ptCount val="1"/>
                <c:pt idx="0">
                  <c:v>Posaconazol</c:v>
                </c:pt>
              </c:strCache>
            </c:strRef>
          </c:tx>
          <c:spPr>
            <a:solidFill>
              <a:srgbClr val="FFFF99"/>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Candida!$AG$5:$AG$20</c:f>
              <c:numCache>
                <c:formatCode>0.00</c:formatCode>
                <c:ptCount val="16"/>
                <c:pt idx="0">
                  <c:v>0</c:v>
                </c:pt>
                <c:pt idx="1">
                  <c:v>33.333333333333336</c:v>
                </c:pt>
                <c:pt idx="2">
                  <c:v>66.666666666666671</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F850-48D7-8D8B-3EA731BF1F48}"/>
            </c:ext>
          </c:extLst>
        </c:ser>
        <c:ser>
          <c:idx val="4"/>
          <c:order val="3"/>
          <c:tx>
            <c:strRef>
              <c:f>Candida!$AH$4</c:f>
              <c:strCache>
                <c:ptCount val="1"/>
                <c:pt idx="0">
                  <c:v>Voriconazol</c:v>
                </c:pt>
              </c:strCache>
            </c:strRef>
          </c:tx>
          <c:spPr>
            <a:solidFill>
              <a:srgbClr val="FF0000"/>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Candida!$AH$5:$AH$20</c:f>
              <c:numCache>
                <c:formatCode>0.00</c:formatCode>
                <c:ptCount val="16"/>
                <c:pt idx="0">
                  <c:v>33.333333333333336</c:v>
                </c:pt>
                <c:pt idx="1">
                  <c:v>66.666666666666671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F850-48D7-8D8B-3EA731BF1F48}"/>
            </c:ext>
          </c:extLst>
        </c:ser>
        <c:ser>
          <c:idx val="6"/>
          <c:order val="4"/>
          <c:tx>
            <c:strRef>
              <c:f>Candida!$AI$4</c:f>
              <c:strCache>
                <c:ptCount val="1"/>
                <c:pt idx="0">
                  <c:v>Caspofungin</c:v>
                </c:pt>
              </c:strCache>
            </c:strRef>
          </c:tx>
          <c:spPr>
            <a:solidFill>
              <a:srgbClr val="CC00CC"/>
            </a:solidFill>
          </c:spPr>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Candida!$AI$5:$AI$20</c:f>
              <c:numCache>
                <c:formatCode>0.00</c:formatCode>
                <c:ptCount val="16"/>
                <c:pt idx="0">
                  <c:v>0</c:v>
                </c:pt>
                <c:pt idx="1">
                  <c:v>14.285714285714286</c:v>
                </c:pt>
                <c:pt idx="2">
                  <c:v>57.142857142857146</c:v>
                </c:pt>
                <c:pt idx="3">
                  <c:v>14.285714285714286</c:v>
                </c:pt>
                <c:pt idx="4">
                  <c:v>14.285714285714286</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F850-48D7-8D8B-3EA731BF1F48}"/>
            </c:ext>
          </c:extLst>
        </c:ser>
        <c:ser>
          <c:idx val="0"/>
          <c:order val="5"/>
          <c:tx>
            <c:strRef>
              <c:f>Candida!$AJ$4</c:f>
              <c:strCache>
                <c:ptCount val="1"/>
                <c:pt idx="0">
                  <c:v>Anidulafungin</c:v>
                </c:pt>
              </c:strCache>
            </c:strRef>
          </c:tx>
          <c:invertIfNegative val="0"/>
          <c:cat>
            <c:numRef>
              <c:f>Candida!$AD$5:$AD$20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Candida!$AJ$5:$AJ$20</c:f>
              <c:numCache>
                <c:formatCode>0.00</c:formatCode>
                <c:ptCount val="16"/>
                <c:pt idx="0">
                  <c:v>66.666666666666671</c:v>
                </c:pt>
                <c:pt idx="1">
                  <c:v>33.333333333333336</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38C7-4D52-9CF7-495CBE3CFE3A}"/>
            </c:ext>
          </c:extLst>
        </c:ser>
        <c:dLbls>
          <c:showLegendKey val="0"/>
          <c:showVal val="0"/>
          <c:showCatName val="0"/>
          <c:showSerName val="0"/>
          <c:showPercent val="0"/>
          <c:showBubbleSize val="0"/>
        </c:dLbls>
        <c:gapWidth val="150"/>
        <c:shape val="box"/>
        <c:axId val="39342464"/>
        <c:axId val="39344384"/>
        <c:axId val="39354816"/>
      </c:bar3DChart>
      <c:catAx>
        <c:axId val="39342464"/>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39344384"/>
        <c:crosses val="autoZero"/>
        <c:auto val="1"/>
        <c:lblAlgn val="ctr"/>
        <c:lblOffset val="100"/>
        <c:tickLblSkip val="1"/>
        <c:noMultiLvlLbl val="0"/>
      </c:catAx>
      <c:valAx>
        <c:axId val="39344384"/>
        <c:scaling>
          <c:orientation val="minMax"/>
        </c:scaling>
        <c:delete val="0"/>
        <c:axPos val="l"/>
        <c:majorGridlines/>
        <c:numFmt formatCode="0.00" sourceLinked="1"/>
        <c:majorTickMark val="out"/>
        <c:minorTickMark val="none"/>
        <c:tickLblPos val="nextTo"/>
        <c:crossAx val="39342464"/>
        <c:crossesAt val="1"/>
        <c:crossBetween val="between"/>
      </c:valAx>
      <c:serAx>
        <c:axId val="39354816"/>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39344384"/>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0.14880411211485162"/>
          <c:y val="3.4399568312565854E-2"/>
          <c:w val="0.69092244735474917"/>
          <c:h val="0.76520656593191927"/>
        </c:manualLayout>
      </c:layout>
      <c:bar3DChart>
        <c:barDir val="col"/>
        <c:grouping val="standard"/>
        <c:varyColors val="0"/>
        <c:ser>
          <c:idx val="1"/>
          <c:order val="0"/>
          <c:tx>
            <c:strRef>
              <c:f>Candida!$AE$38</c:f>
              <c:strCache>
                <c:ptCount val="1"/>
                <c:pt idx="0">
                  <c:v>Amphotericin B</c:v>
                </c:pt>
              </c:strCache>
            </c:strRef>
          </c:tx>
          <c:spPr>
            <a:solidFill>
              <a:srgbClr val="00B050"/>
            </a:solidFill>
          </c:spPr>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Candida!$AE$39:$AE$54</c:f>
              <c:numCache>
                <c:formatCode>0.00</c:formatCode>
                <c:ptCount val="16"/>
                <c:pt idx="0">
                  <c:v>0</c:v>
                </c:pt>
                <c:pt idx="1">
                  <c:v>0</c:v>
                </c:pt>
                <c:pt idx="2">
                  <c:v>0</c:v>
                </c:pt>
                <c:pt idx="3">
                  <c:v>0</c:v>
                </c:pt>
                <c:pt idx="4">
                  <c:v>50</c:v>
                </c:pt>
                <c:pt idx="5">
                  <c:v>50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F850-48D7-8D8B-3EA731BF1F48}"/>
            </c:ext>
          </c:extLst>
        </c:ser>
        <c:ser>
          <c:idx val="2"/>
          <c:order val="1"/>
          <c:tx>
            <c:strRef>
              <c:f>Candida!$AF$38</c:f>
              <c:strCache>
                <c:ptCount val="1"/>
                <c:pt idx="0">
                  <c:v>Fluconazol</c:v>
                </c:pt>
              </c:strCache>
            </c:strRef>
          </c:tx>
          <c:spPr>
            <a:solidFill>
              <a:srgbClr val="FF9900"/>
            </a:solidFill>
          </c:spPr>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Candida!$AF$39:$AF$54</c:f>
              <c:numCache>
                <c:formatCode>0.00</c:formatCode>
                <c:ptCount val="16"/>
                <c:pt idx="0">
                  <c:v>0</c:v>
                </c:pt>
                <c:pt idx="1">
                  <c:v>0</c:v>
                </c:pt>
                <c:pt idx="2">
                  <c:v>0</c:v>
                </c:pt>
                <c:pt idx="3">
                  <c:v>0</c:v>
                </c:pt>
                <c:pt idx="4">
                  <c:v>0</c:v>
                </c:pt>
                <c:pt idx="5">
                  <c:v>0</c:v>
                </c:pt>
                <c:pt idx="6">
                  <c:v>0</c:v>
                </c:pt>
                <c:pt idx="7">
                  <c:v>0</c:v>
                </c:pt>
                <c:pt idx="8">
                  <c:v>50</c:v>
                </c:pt>
                <c:pt idx="9">
                  <c:v>25</c:v>
                </c:pt>
                <c:pt idx="10">
                  <c:v>0</c:v>
                </c:pt>
                <c:pt idx="11">
                  <c:v>0</c:v>
                </c:pt>
                <c:pt idx="12">
                  <c:v>25</c:v>
                </c:pt>
                <c:pt idx="13">
                  <c:v>0</c:v>
                </c:pt>
                <c:pt idx="14">
                  <c:v>0</c:v>
                </c:pt>
                <c:pt idx="15">
                  <c:v>0</c:v>
                </c:pt>
              </c:numCache>
            </c:numRef>
          </c:val>
          <c:extLst>
            <c:ext xmlns:c16="http://schemas.microsoft.com/office/drawing/2014/chart" uri="{C3380CC4-5D6E-409C-BE32-E72D297353CC}">
              <c16:uniqueId val="{00000001-F850-48D7-8D8B-3EA731BF1F48}"/>
            </c:ext>
          </c:extLst>
        </c:ser>
        <c:ser>
          <c:idx val="3"/>
          <c:order val="2"/>
          <c:tx>
            <c:strRef>
              <c:f>Candida!$AG$38</c:f>
              <c:strCache>
                <c:ptCount val="1"/>
                <c:pt idx="0">
                  <c:v>Posaconazol</c:v>
                </c:pt>
              </c:strCache>
            </c:strRef>
          </c:tx>
          <c:spPr>
            <a:solidFill>
              <a:srgbClr val="FFFF99"/>
            </a:solidFill>
          </c:spPr>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Candida!$AG$39:$AG$54</c:f>
              <c:numCache>
                <c:formatCode>0.00</c:formatCode>
                <c:ptCount val="16"/>
                <c:pt idx="0">
                  <c:v>0</c:v>
                </c:pt>
                <c:pt idx="1">
                  <c:v>0</c:v>
                </c:pt>
                <c:pt idx="2">
                  <c:v>0</c:v>
                </c:pt>
                <c:pt idx="3">
                  <c:v>25</c:v>
                </c:pt>
                <c:pt idx="4">
                  <c:v>25</c:v>
                </c:pt>
                <c:pt idx="5">
                  <c:v>25</c:v>
                </c:pt>
                <c:pt idx="6">
                  <c:v>0</c:v>
                </c:pt>
                <c:pt idx="7">
                  <c:v>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F850-48D7-8D8B-3EA731BF1F48}"/>
            </c:ext>
          </c:extLst>
        </c:ser>
        <c:ser>
          <c:idx val="4"/>
          <c:order val="3"/>
          <c:tx>
            <c:strRef>
              <c:f>Candida!$AH$38</c:f>
              <c:strCache>
                <c:ptCount val="1"/>
                <c:pt idx="0">
                  <c:v>Voriconazol</c:v>
                </c:pt>
              </c:strCache>
            </c:strRef>
          </c:tx>
          <c:spPr>
            <a:solidFill>
              <a:srgbClr val="FF0000"/>
            </a:solidFill>
          </c:spPr>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Candida!$AH$39:$AH$54</c:f>
              <c:numCache>
                <c:formatCode>0.00</c:formatCode>
                <c:ptCount val="16"/>
                <c:pt idx="0">
                  <c:v>0</c:v>
                </c:pt>
                <c:pt idx="1">
                  <c:v>50</c:v>
                </c:pt>
                <c:pt idx="2">
                  <c:v>0</c:v>
                </c:pt>
                <c:pt idx="3">
                  <c:v>0</c:v>
                </c:pt>
                <c:pt idx="4">
                  <c:v>25</c:v>
                </c:pt>
                <c:pt idx="5">
                  <c:v>0</c:v>
                </c:pt>
                <c:pt idx="6">
                  <c:v>0</c:v>
                </c:pt>
                <c:pt idx="7">
                  <c:v>0</c:v>
                </c:pt>
                <c:pt idx="8">
                  <c:v>25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F850-48D7-8D8B-3EA731BF1F48}"/>
            </c:ext>
          </c:extLst>
        </c:ser>
        <c:ser>
          <c:idx val="6"/>
          <c:order val="4"/>
          <c:tx>
            <c:strRef>
              <c:f>Candida!$AI$38</c:f>
              <c:strCache>
                <c:ptCount val="1"/>
                <c:pt idx="0">
                  <c:v>Caspofungin</c:v>
                </c:pt>
              </c:strCache>
            </c:strRef>
          </c:tx>
          <c:spPr>
            <a:solidFill>
              <a:srgbClr val="CC00CC"/>
            </a:solidFill>
          </c:spPr>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Candida!$AI$39:$AI$54</c:f>
              <c:numCache>
                <c:formatCode>0.00</c:formatCode>
                <c:ptCount val="16"/>
                <c:pt idx="0">
                  <c:v>0</c:v>
                </c:pt>
                <c:pt idx="1">
                  <c:v>0</c:v>
                </c:pt>
                <c:pt idx="2">
                  <c:v>0</c:v>
                </c:pt>
                <c:pt idx="3">
                  <c:v>50</c:v>
                </c:pt>
                <c:pt idx="4">
                  <c:v>50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F850-48D7-8D8B-3EA731BF1F48}"/>
            </c:ext>
          </c:extLst>
        </c:ser>
        <c:ser>
          <c:idx val="0"/>
          <c:order val="5"/>
          <c:tx>
            <c:strRef>
              <c:f>Candida!$AJ$38</c:f>
              <c:strCache>
                <c:ptCount val="1"/>
                <c:pt idx="0">
                  <c:v>Anidulafungin</c:v>
                </c:pt>
              </c:strCache>
            </c:strRef>
          </c:tx>
          <c:invertIfNegative val="0"/>
          <c:cat>
            <c:numRef>
              <c:f>Candida!$AD$39:$AD$54</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Candida!$AJ$39:$AJ$54</c:f>
              <c:numCache>
                <c:formatCode>0.00</c:formatCode>
                <c:ptCount val="16"/>
                <c:pt idx="0">
                  <c:v>25</c:v>
                </c:pt>
                <c:pt idx="1">
                  <c:v>75</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7ED9-4C19-B9AE-039B575C260A}"/>
            </c:ext>
          </c:extLst>
        </c:ser>
        <c:dLbls>
          <c:showLegendKey val="0"/>
          <c:showVal val="0"/>
          <c:showCatName val="0"/>
          <c:showSerName val="0"/>
          <c:showPercent val="0"/>
          <c:showBubbleSize val="0"/>
        </c:dLbls>
        <c:gapWidth val="150"/>
        <c:shape val="box"/>
        <c:axId val="39134720"/>
        <c:axId val="39136640"/>
        <c:axId val="39137728"/>
      </c:bar3DChart>
      <c:catAx>
        <c:axId val="39134720"/>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39136640"/>
        <c:crosses val="autoZero"/>
        <c:auto val="1"/>
        <c:lblAlgn val="ctr"/>
        <c:lblOffset val="100"/>
        <c:tickLblSkip val="1"/>
        <c:noMultiLvlLbl val="0"/>
      </c:catAx>
      <c:valAx>
        <c:axId val="39136640"/>
        <c:scaling>
          <c:orientation val="minMax"/>
        </c:scaling>
        <c:delete val="0"/>
        <c:axPos val="l"/>
        <c:majorGridlines/>
        <c:numFmt formatCode="0.00" sourceLinked="1"/>
        <c:majorTickMark val="out"/>
        <c:minorTickMark val="none"/>
        <c:tickLblPos val="nextTo"/>
        <c:crossAx val="39134720"/>
        <c:crossesAt val="1"/>
        <c:crossBetween val="between"/>
      </c:valAx>
      <c:serAx>
        <c:axId val="39137728"/>
        <c:scaling>
          <c:orientation val="minMax"/>
        </c:scaling>
        <c:delete val="0"/>
        <c:axPos val="b"/>
        <c:title>
          <c:tx>
            <c:rich>
              <a:bodyPr rot="0" vert="horz"/>
              <a:lstStyle/>
              <a:p>
                <a:pPr>
                  <a:defRPr sz="1400"/>
                </a:pPr>
                <a:r>
                  <a:rPr lang="en-US" sz="1400"/>
                  <a:t>%</a:t>
                </a:r>
              </a:p>
            </c:rich>
          </c:tx>
          <c:layout>
            <c:manualLayout>
              <c:xMode val="edge"/>
              <c:yMode val="edge"/>
              <c:x val="3.745029037196624E-2"/>
              <c:y val="0.50501065543235313"/>
            </c:manualLayout>
          </c:layout>
          <c:overlay val="0"/>
        </c:title>
        <c:majorTickMark val="out"/>
        <c:minorTickMark val="none"/>
        <c:tickLblPos val="nextTo"/>
        <c:txPr>
          <a:bodyPr rot="1500000" vert="horz"/>
          <a:lstStyle/>
          <a:p>
            <a:pPr>
              <a:defRPr sz="1200"/>
            </a:pPr>
            <a:endParaRPr lang="de-DE"/>
          </a:p>
        </c:txPr>
        <c:crossAx val="39136640"/>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Entero!$AU$98</c:f>
              <c:strCache>
                <c:ptCount val="1"/>
                <c:pt idx="0">
                  <c:v>Ampicillin</c:v>
                </c:pt>
              </c:strCache>
            </c:strRef>
          </c:tx>
          <c:spPr>
            <a:solidFill>
              <a:srgbClr val="FFFF00"/>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Entero!$AU$99:$AU$114</c:f>
              <c:numCache>
                <c:formatCode>0.00</c:formatCode>
                <c:ptCount val="16"/>
                <c:pt idx="0">
                  <c:v>0</c:v>
                </c:pt>
                <c:pt idx="1">
                  <c:v>0</c:v>
                </c:pt>
                <c:pt idx="2">
                  <c:v>0</c:v>
                </c:pt>
                <c:pt idx="3">
                  <c:v>0</c:v>
                </c:pt>
                <c:pt idx="4">
                  <c:v>0</c:v>
                </c:pt>
                <c:pt idx="5">
                  <c:v>0</c:v>
                </c:pt>
                <c:pt idx="6">
                  <c:v>0</c:v>
                </c:pt>
                <c:pt idx="7">
                  <c:v>0</c:v>
                </c:pt>
                <c:pt idx="8">
                  <c:v>0</c:v>
                </c:pt>
                <c:pt idx="9">
                  <c:v>0</c:v>
                </c:pt>
                <c:pt idx="10">
                  <c:v>12.068965517241379</c:v>
                </c:pt>
                <c:pt idx="11">
                  <c:v>32.758620689655174</c:v>
                </c:pt>
                <c:pt idx="12">
                  <c:v>55.172413793103445</c:v>
                </c:pt>
                <c:pt idx="13">
                  <c:v>0</c:v>
                </c:pt>
                <c:pt idx="14">
                  <c:v>0</c:v>
                </c:pt>
                <c:pt idx="15">
                  <c:v>0</c:v>
                </c:pt>
              </c:numCache>
            </c:numRef>
          </c:val>
          <c:extLst>
            <c:ext xmlns:c16="http://schemas.microsoft.com/office/drawing/2014/chart" uri="{C3380CC4-5D6E-409C-BE32-E72D297353CC}">
              <c16:uniqueId val="{00000000-786B-4B39-89F7-E998EC3E732C}"/>
            </c:ext>
          </c:extLst>
        </c:ser>
        <c:ser>
          <c:idx val="5"/>
          <c:order val="1"/>
          <c:tx>
            <c:strRef>
              <c:f>Entero!$AV$98</c:f>
              <c:strCache>
                <c:ptCount val="1"/>
                <c:pt idx="0">
                  <c:v>Ampicillin/ Sulbactam</c:v>
                </c:pt>
              </c:strCache>
            </c:strRef>
          </c:tx>
          <c:spPr>
            <a:solidFill>
              <a:srgbClr val="660066"/>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Entero!$AV$99:$AV$114</c:f>
              <c:numCache>
                <c:formatCode>0.00</c:formatCode>
                <c:ptCount val="16"/>
                <c:pt idx="0">
                  <c:v>0</c:v>
                </c:pt>
                <c:pt idx="1">
                  <c:v>0</c:v>
                </c:pt>
                <c:pt idx="2">
                  <c:v>0</c:v>
                </c:pt>
                <c:pt idx="3">
                  <c:v>0</c:v>
                </c:pt>
                <c:pt idx="4">
                  <c:v>0</c:v>
                </c:pt>
                <c:pt idx="5">
                  <c:v>3.4482758620689653</c:v>
                </c:pt>
                <c:pt idx="6">
                  <c:v>13.793103448275861</c:v>
                </c:pt>
                <c:pt idx="7">
                  <c:v>39.655172413793103</c:v>
                </c:pt>
                <c:pt idx="8">
                  <c:v>10.344827586206897</c:v>
                </c:pt>
                <c:pt idx="9">
                  <c:v>6.8965517241379306</c:v>
                </c:pt>
                <c:pt idx="10">
                  <c:v>0</c:v>
                </c:pt>
                <c:pt idx="11">
                  <c:v>1.7241379310344827</c:v>
                </c:pt>
                <c:pt idx="12">
                  <c:v>24.137931034482758</c:v>
                </c:pt>
                <c:pt idx="13">
                  <c:v>0</c:v>
                </c:pt>
                <c:pt idx="14">
                  <c:v>0</c:v>
                </c:pt>
                <c:pt idx="15">
                  <c:v>0</c:v>
                </c:pt>
              </c:numCache>
            </c:numRef>
          </c:val>
          <c:extLst>
            <c:ext xmlns:c16="http://schemas.microsoft.com/office/drawing/2014/chart" uri="{C3380CC4-5D6E-409C-BE32-E72D297353CC}">
              <c16:uniqueId val="{00000001-786B-4B39-89F7-E998EC3E732C}"/>
            </c:ext>
          </c:extLst>
        </c:ser>
        <c:ser>
          <c:idx val="6"/>
          <c:order val="2"/>
          <c:tx>
            <c:strRef>
              <c:f>Entero!$AW$98</c:f>
              <c:strCache>
                <c:ptCount val="1"/>
                <c:pt idx="0">
                  <c:v>Piperacillin</c:v>
                </c:pt>
              </c:strCache>
            </c:strRef>
          </c:tx>
          <c:spPr>
            <a:solidFill>
              <a:srgbClr val="CC00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Entero!$AW$99:$AW$114</c:f>
              <c:numCache>
                <c:formatCode>0.00</c:formatCode>
                <c:ptCount val="16"/>
                <c:pt idx="0">
                  <c:v>0</c:v>
                </c:pt>
                <c:pt idx="1">
                  <c:v>0</c:v>
                </c:pt>
                <c:pt idx="2">
                  <c:v>0</c:v>
                </c:pt>
                <c:pt idx="3">
                  <c:v>0</c:v>
                </c:pt>
                <c:pt idx="4">
                  <c:v>0</c:v>
                </c:pt>
                <c:pt idx="5">
                  <c:v>0</c:v>
                </c:pt>
                <c:pt idx="6">
                  <c:v>0</c:v>
                </c:pt>
                <c:pt idx="7">
                  <c:v>5.1724137931034484</c:v>
                </c:pt>
                <c:pt idx="8">
                  <c:v>22.413793103448278</c:v>
                </c:pt>
                <c:pt idx="9">
                  <c:v>31.03448275862069</c:v>
                </c:pt>
                <c:pt idx="10">
                  <c:v>12.068965517241379</c:v>
                </c:pt>
                <c:pt idx="11">
                  <c:v>3.4482758620689653</c:v>
                </c:pt>
                <c:pt idx="12">
                  <c:v>1.7241379310344827</c:v>
                </c:pt>
                <c:pt idx="13">
                  <c:v>24.137931034482758</c:v>
                </c:pt>
                <c:pt idx="14">
                  <c:v>0</c:v>
                </c:pt>
                <c:pt idx="15">
                  <c:v>0</c:v>
                </c:pt>
              </c:numCache>
            </c:numRef>
          </c:val>
          <c:extLst>
            <c:ext xmlns:c16="http://schemas.microsoft.com/office/drawing/2014/chart" uri="{C3380CC4-5D6E-409C-BE32-E72D297353CC}">
              <c16:uniqueId val="{00000002-786B-4B39-89F7-E998EC3E732C}"/>
            </c:ext>
          </c:extLst>
        </c:ser>
        <c:ser>
          <c:idx val="7"/>
          <c:order val="3"/>
          <c:tx>
            <c:strRef>
              <c:f>Entero!$AX$98</c:f>
              <c:strCache>
                <c:ptCount val="1"/>
                <c:pt idx="0">
                  <c:v>Piperacillin/ Tazobactam</c:v>
                </c:pt>
              </c:strCache>
            </c:strRef>
          </c:tx>
          <c:spPr>
            <a:solidFill>
              <a:srgbClr val="FF66FF"/>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Entero!$AX$99:$AX$114</c:f>
              <c:numCache>
                <c:formatCode>0.00</c:formatCode>
                <c:ptCount val="16"/>
                <c:pt idx="0">
                  <c:v>0</c:v>
                </c:pt>
                <c:pt idx="1">
                  <c:v>0</c:v>
                </c:pt>
                <c:pt idx="2">
                  <c:v>0</c:v>
                </c:pt>
                <c:pt idx="3">
                  <c:v>0</c:v>
                </c:pt>
                <c:pt idx="4">
                  <c:v>1.7241379310344827</c:v>
                </c:pt>
                <c:pt idx="5">
                  <c:v>0</c:v>
                </c:pt>
                <c:pt idx="6">
                  <c:v>25.862068965517242</c:v>
                </c:pt>
                <c:pt idx="7">
                  <c:v>41.379310344827587</c:v>
                </c:pt>
                <c:pt idx="8">
                  <c:v>13.793103448275861</c:v>
                </c:pt>
                <c:pt idx="9">
                  <c:v>5.1724137931034484</c:v>
                </c:pt>
                <c:pt idx="10">
                  <c:v>3.4482758620689653</c:v>
                </c:pt>
                <c:pt idx="11">
                  <c:v>1.7241379310344827</c:v>
                </c:pt>
                <c:pt idx="12">
                  <c:v>0</c:v>
                </c:pt>
                <c:pt idx="13">
                  <c:v>6.8965517241379306</c:v>
                </c:pt>
                <c:pt idx="14">
                  <c:v>0</c:v>
                </c:pt>
                <c:pt idx="15">
                  <c:v>0</c:v>
                </c:pt>
              </c:numCache>
            </c:numRef>
          </c:val>
          <c:extLst>
            <c:ext xmlns:c16="http://schemas.microsoft.com/office/drawing/2014/chart" uri="{C3380CC4-5D6E-409C-BE32-E72D297353CC}">
              <c16:uniqueId val="{00000003-786B-4B39-89F7-E998EC3E732C}"/>
            </c:ext>
          </c:extLst>
        </c:ser>
        <c:ser>
          <c:idx val="9"/>
          <c:order val="4"/>
          <c:tx>
            <c:strRef>
              <c:f>Entero!$AY$98</c:f>
              <c:strCache>
                <c:ptCount val="1"/>
                <c:pt idx="0">
                  <c:v>Aztreonam</c:v>
                </c:pt>
              </c:strCache>
            </c:strRef>
          </c:tx>
          <c:spPr>
            <a:solidFill>
              <a:srgbClr val="0000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Entero!$AY$99:$AY$114</c:f>
              <c:numCache>
                <c:formatCode>0.00</c:formatCode>
                <c:ptCount val="16"/>
                <c:pt idx="0">
                  <c:v>0</c:v>
                </c:pt>
                <c:pt idx="1">
                  <c:v>0</c:v>
                </c:pt>
                <c:pt idx="2">
                  <c:v>0</c:v>
                </c:pt>
                <c:pt idx="3">
                  <c:v>82.758620689655174</c:v>
                </c:pt>
                <c:pt idx="4">
                  <c:v>0</c:v>
                </c:pt>
                <c:pt idx="5">
                  <c:v>1.7241379310344827</c:v>
                </c:pt>
                <c:pt idx="6">
                  <c:v>5.1724137931034484</c:v>
                </c:pt>
                <c:pt idx="7">
                  <c:v>0</c:v>
                </c:pt>
                <c:pt idx="8">
                  <c:v>0</c:v>
                </c:pt>
                <c:pt idx="9">
                  <c:v>0</c:v>
                </c:pt>
                <c:pt idx="10">
                  <c:v>3.4482758620689653</c:v>
                </c:pt>
                <c:pt idx="11">
                  <c:v>6.8965517241379306</c:v>
                </c:pt>
                <c:pt idx="12">
                  <c:v>0</c:v>
                </c:pt>
                <c:pt idx="13">
                  <c:v>0</c:v>
                </c:pt>
                <c:pt idx="14">
                  <c:v>0</c:v>
                </c:pt>
                <c:pt idx="15">
                  <c:v>0</c:v>
                </c:pt>
              </c:numCache>
            </c:numRef>
          </c:val>
          <c:extLst>
            <c:ext xmlns:c16="http://schemas.microsoft.com/office/drawing/2014/chart" uri="{C3380CC4-5D6E-409C-BE32-E72D297353CC}">
              <c16:uniqueId val="{00000004-786B-4B39-89F7-E998EC3E732C}"/>
            </c:ext>
          </c:extLst>
        </c:ser>
        <c:ser>
          <c:idx val="10"/>
          <c:order val="5"/>
          <c:tx>
            <c:strRef>
              <c:f>Entero!$AZ$98</c:f>
              <c:strCache>
                <c:ptCount val="1"/>
                <c:pt idx="0">
                  <c:v>Cefotaxim</c:v>
                </c:pt>
              </c:strCache>
            </c:strRef>
          </c:tx>
          <c:spPr>
            <a:solidFill>
              <a:srgbClr val="0066CC"/>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Entero!$AZ$99:$AZ$114</c:f>
              <c:numCache>
                <c:formatCode>0.00</c:formatCode>
                <c:ptCount val="16"/>
                <c:pt idx="0">
                  <c:v>0</c:v>
                </c:pt>
                <c:pt idx="1">
                  <c:v>77.58620689655173</c:v>
                </c:pt>
                <c:pt idx="2">
                  <c:v>0</c:v>
                </c:pt>
                <c:pt idx="3">
                  <c:v>6.8965517241379306</c:v>
                </c:pt>
                <c:pt idx="4">
                  <c:v>1.7241379310344827</c:v>
                </c:pt>
                <c:pt idx="5">
                  <c:v>0</c:v>
                </c:pt>
                <c:pt idx="6">
                  <c:v>1.7241379310344827</c:v>
                </c:pt>
                <c:pt idx="7">
                  <c:v>0</c:v>
                </c:pt>
                <c:pt idx="8">
                  <c:v>1.7241379310344827</c:v>
                </c:pt>
                <c:pt idx="9">
                  <c:v>0</c:v>
                </c:pt>
                <c:pt idx="10">
                  <c:v>10.344827586206897</c:v>
                </c:pt>
                <c:pt idx="11">
                  <c:v>0</c:v>
                </c:pt>
                <c:pt idx="12">
                  <c:v>0</c:v>
                </c:pt>
                <c:pt idx="13">
                  <c:v>0</c:v>
                </c:pt>
                <c:pt idx="14">
                  <c:v>0</c:v>
                </c:pt>
                <c:pt idx="15">
                  <c:v>0</c:v>
                </c:pt>
              </c:numCache>
            </c:numRef>
          </c:val>
          <c:extLst>
            <c:ext xmlns:c16="http://schemas.microsoft.com/office/drawing/2014/chart" uri="{C3380CC4-5D6E-409C-BE32-E72D297353CC}">
              <c16:uniqueId val="{00000005-786B-4B39-89F7-E998EC3E732C}"/>
            </c:ext>
          </c:extLst>
        </c:ser>
        <c:ser>
          <c:idx val="11"/>
          <c:order val="6"/>
          <c:tx>
            <c:strRef>
              <c:f>Entero!$BA$98</c:f>
              <c:strCache>
                <c:ptCount val="1"/>
                <c:pt idx="0">
                  <c:v>Ceftazidim</c:v>
                </c:pt>
              </c:strCache>
            </c:strRef>
          </c:tx>
          <c:spPr>
            <a:solidFill>
              <a:srgbClr val="33CCFF"/>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Entero!$BA$99:$BA$114</c:f>
              <c:numCache>
                <c:formatCode>0.00</c:formatCode>
                <c:ptCount val="16"/>
                <c:pt idx="0">
                  <c:v>0</c:v>
                </c:pt>
                <c:pt idx="1">
                  <c:v>0</c:v>
                </c:pt>
                <c:pt idx="2">
                  <c:v>0</c:v>
                </c:pt>
                <c:pt idx="3">
                  <c:v>70.689655172413794</c:v>
                </c:pt>
                <c:pt idx="4">
                  <c:v>0</c:v>
                </c:pt>
                <c:pt idx="5">
                  <c:v>12.068965517241379</c:v>
                </c:pt>
                <c:pt idx="6">
                  <c:v>0</c:v>
                </c:pt>
                <c:pt idx="7">
                  <c:v>3.4482758620689653</c:v>
                </c:pt>
                <c:pt idx="8">
                  <c:v>1.7241379310344827</c:v>
                </c:pt>
                <c:pt idx="9">
                  <c:v>3.4482758620689653</c:v>
                </c:pt>
                <c:pt idx="10">
                  <c:v>5.1724137931034484</c:v>
                </c:pt>
                <c:pt idx="11">
                  <c:v>1.7241379310344827</c:v>
                </c:pt>
                <c:pt idx="12">
                  <c:v>1.7241379310344827</c:v>
                </c:pt>
                <c:pt idx="13">
                  <c:v>0</c:v>
                </c:pt>
                <c:pt idx="14">
                  <c:v>0</c:v>
                </c:pt>
                <c:pt idx="15">
                  <c:v>0</c:v>
                </c:pt>
              </c:numCache>
            </c:numRef>
          </c:val>
          <c:extLst>
            <c:ext xmlns:c16="http://schemas.microsoft.com/office/drawing/2014/chart" uri="{C3380CC4-5D6E-409C-BE32-E72D297353CC}">
              <c16:uniqueId val="{00000006-786B-4B39-89F7-E998EC3E732C}"/>
            </c:ext>
          </c:extLst>
        </c:ser>
        <c:ser>
          <c:idx val="12"/>
          <c:order val="7"/>
          <c:tx>
            <c:strRef>
              <c:f>Entero!$BB$98</c:f>
              <c:strCache>
                <c:ptCount val="1"/>
                <c:pt idx="0">
                  <c:v>Cefuroxim</c:v>
                </c:pt>
              </c:strCache>
            </c:strRef>
          </c:tx>
          <c:spPr>
            <a:solidFill>
              <a:srgbClr val="00CC00"/>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Entero!$BB$99:$BB$114</c:f>
              <c:numCache>
                <c:formatCode>0.00</c:formatCode>
                <c:ptCount val="16"/>
                <c:pt idx="0">
                  <c:v>0</c:v>
                </c:pt>
                <c:pt idx="1">
                  <c:v>0</c:v>
                </c:pt>
                <c:pt idx="2">
                  <c:v>0</c:v>
                </c:pt>
                <c:pt idx="3">
                  <c:v>0</c:v>
                </c:pt>
                <c:pt idx="4">
                  <c:v>0</c:v>
                </c:pt>
                <c:pt idx="5">
                  <c:v>1.7241379310344827</c:v>
                </c:pt>
                <c:pt idx="6">
                  <c:v>29.310344827586206</c:v>
                </c:pt>
                <c:pt idx="7">
                  <c:v>32.758620689655174</c:v>
                </c:pt>
                <c:pt idx="8">
                  <c:v>15.517241379310345</c:v>
                </c:pt>
                <c:pt idx="9">
                  <c:v>6.8965517241379306</c:v>
                </c:pt>
                <c:pt idx="10">
                  <c:v>1.7241379310344827</c:v>
                </c:pt>
                <c:pt idx="11">
                  <c:v>1.7241379310344827</c:v>
                </c:pt>
                <c:pt idx="12">
                  <c:v>10.344827586206897</c:v>
                </c:pt>
                <c:pt idx="13">
                  <c:v>0</c:v>
                </c:pt>
                <c:pt idx="14">
                  <c:v>0</c:v>
                </c:pt>
                <c:pt idx="15">
                  <c:v>0</c:v>
                </c:pt>
              </c:numCache>
            </c:numRef>
          </c:val>
          <c:extLst>
            <c:ext xmlns:c16="http://schemas.microsoft.com/office/drawing/2014/chart" uri="{C3380CC4-5D6E-409C-BE32-E72D297353CC}">
              <c16:uniqueId val="{00000007-786B-4B39-89F7-E998EC3E732C}"/>
            </c:ext>
          </c:extLst>
        </c:ser>
        <c:ser>
          <c:idx val="13"/>
          <c:order val="8"/>
          <c:tx>
            <c:strRef>
              <c:f>Entero!$BC$98</c:f>
              <c:strCache>
                <c:ptCount val="1"/>
                <c:pt idx="0">
                  <c:v>Imipenem</c:v>
                </c:pt>
              </c:strCache>
            </c:strRef>
          </c:tx>
          <c:spPr>
            <a:solidFill>
              <a:schemeClr val="accent6">
                <a:lumMod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Entero!$BC$99:$BC$114</c:f>
              <c:numCache>
                <c:formatCode>0.00</c:formatCode>
                <c:ptCount val="16"/>
                <c:pt idx="0">
                  <c:v>0</c:v>
                </c:pt>
                <c:pt idx="1">
                  <c:v>0</c:v>
                </c:pt>
                <c:pt idx="2">
                  <c:v>65.517241379310349</c:v>
                </c:pt>
                <c:pt idx="3">
                  <c:v>0</c:v>
                </c:pt>
                <c:pt idx="4">
                  <c:v>24.137931034482758</c:v>
                </c:pt>
                <c:pt idx="5">
                  <c:v>8.6206896551724146</c:v>
                </c:pt>
                <c:pt idx="6">
                  <c:v>1.7241379310344827</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786B-4B39-89F7-E998EC3E732C}"/>
            </c:ext>
          </c:extLst>
        </c:ser>
        <c:ser>
          <c:idx val="14"/>
          <c:order val="9"/>
          <c:tx>
            <c:strRef>
              <c:f>Entero!$BD$98</c:f>
              <c:strCache>
                <c:ptCount val="1"/>
                <c:pt idx="0">
                  <c:v>Meropenem</c:v>
                </c:pt>
              </c:strCache>
            </c:strRef>
          </c:tx>
          <c:spPr>
            <a:solidFill>
              <a:schemeClr val="accent6">
                <a:lumMod val="75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Entero!$BD$99:$BD$114</c:f>
              <c:numCache>
                <c:formatCode>0.00</c:formatCode>
                <c:ptCount val="16"/>
                <c:pt idx="0">
                  <c:v>0</c:v>
                </c:pt>
                <c:pt idx="1">
                  <c:v>0</c:v>
                </c:pt>
                <c:pt idx="2">
                  <c:v>98.275862068965523</c:v>
                </c:pt>
                <c:pt idx="3">
                  <c:v>0</c:v>
                </c:pt>
                <c:pt idx="4">
                  <c:v>1.7241379310344827</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786B-4B39-89F7-E998EC3E732C}"/>
            </c:ext>
          </c:extLst>
        </c:ser>
        <c:ser>
          <c:idx val="15"/>
          <c:order val="10"/>
          <c:tx>
            <c:strRef>
              <c:f>Entero!$BE$98</c:f>
              <c:strCache>
                <c:ptCount val="1"/>
                <c:pt idx="0">
                  <c:v>Colistin</c:v>
                </c:pt>
              </c:strCache>
            </c:strRef>
          </c:tx>
          <c:spPr>
            <a:solidFill>
              <a:schemeClr val="accent6">
                <a:lumMod val="20000"/>
                <a:lumOff val="8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Entero!$BE$99:$BE$114</c:f>
              <c:numCache>
                <c:formatCode>0.00</c:formatCode>
                <c:ptCount val="16"/>
                <c:pt idx="0">
                  <c:v>0</c:v>
                </c:pt>
                <c:pt idx="1">
                  <c:v>0</c:v>
                </c:pt>
                <c:pt idx="2">
                  <c:v>0</c:v>
                </c:pt>
                <c:pt idx="3">
                  <c:v>1.7241379310344827</c:v>
                </c:pt>
                <c:pt idx="4">
                  <c:v>48.275862068965516</c:v>
                </c:pt>
                <c:pt idx="5">
                  <c:v>41.379310344827587</c:v>
                </c:pt>
                <c:pt idx="6">
                  <c:v>5.1724137931034484</c:v>
                </c:pt>
                <c:pt idx="7">
                  <c:v>0</c:v>
                </c:pt>
                <c:pt idx="8">
                  <c:v>0</c:v>
                </c:pt>
                <c:pt idx="9">
                  <c:v>0</c:v>
                </c:pt>
                <c:pt idx="10">
                  <c:v>3.4482758620689653</c:v>
                </c:pt>
                <c:pt idx="11">
                  <c:v>0</c:v>
                </c:pt>
                <c:pt idx="12">
                  <c:v>0</c:v>
                </c:pt>
                <c:pt idx="13">
                  <c:v>0</c:v>
                </c:pt>
                <c:pt idx="14">
                  <c:v>0</c:v>
                </c:pt>
                <c:pt idx="15">
                  <c:v>0</c:v>
                </c:pt>
              </c:numCache>
            </c:numRef>
          </c:val>
          <c:extLst>
            <c:ext xmlns:c16="http://schemas.microsoft.com/office/drawing/2014/chart" uri="{C3380CC4-5D6E-409C-BE32-E72D297353CC}">
              <c16:uniqueId val="{0000000A-786B-4B39-89F7-E998EC3E732C}"/>
            </c:ext>
          </c:extLst>
        </c:ser>
        <c:ser>
          <c:idx val="16"/>
          <c:order val="11"/>
          <c:tx>
            <c:strRef>
              <c:f>Entero!$BF$98</c:f>
              <c:strCache>
                <c:ptCount val="1"/>
                <c:pt idx="0">
                  <c:v>Amikacin</c:v>
                </c:pt>
              </c:strCache>
            </c:strRef>
          </c:tx>
          <c:spPr>
            <a:solidFill>
              <a:schemeClr val="bg2">
                <a:lumMod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Entero!$BF$99:$BF$114</c:f>
              <c:numCache>
                <c:formatCode>0.00</c:formatCode>
                <c:ptCount val="16"/>
                <c:pt idx="0">
                  <c:v>0</c:v>
                </c:pt>
                <c:pt idx="1">
                  <c:v>0</c:v>
                </c:pt>
                <c:pt idx="2">
                  <c:v>0</c:v>
                </c:pt>
                <c:pt idx="3">
                  <c:v>0</c:v>
                </c:pt>
                <c:pt idx="4">
                  <c:v>31.03448275862069</c:v>
                </c:pt>
                <c:pt idx="5">
                  <c:v>0</c:v>
                </c:pt>
                <c:pt idx="6">
                  <c:v>62.068965517241381</c:v>
                </c:pt>
                <c:pt idx="7">
                  <c:v>5.1724137931034484</c:v>
                </c:pt>
                <c:pt idx="8" formatCode="General">
                  <c:v>1.7241379310344827</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786B-4B39-89F7-E998EC3E732C}"/>
            </c:ext>
          </c:extLst>
        </c:ser>
        <c:ser>
          <c:idx val="17"/>
          <c:order val="12"/>
          <c:tx>
            <c:strRef>
              <c:f>Entero!$BG$98</c:f>
              <c:strCache>
                <c:ptCount val="1"/>
                <c:pt idx="0">
                  <c:v>Gentamicin</c:v>
                </c:pt>
              </c:strCache>
            </c:strRef>
          </c:tx>
          <c:spPr>
            <a:solidFill>
              <a:schemeClr val="accent4">
                <a:lumMod val="75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Entero!$BG$99:$BG$114</c:f>
              <c:numCache>
                <c:formatCode>0.00</c:formatCode>
                <c:ptCount val="16"/>
                <c:pt idx="0">
                  <c:v>0</c:v>
                </c:pt>
                <c:pt idx="1">
                  <c:v>0</c:v>
                </c:pt>
                <c:pt idx="2">
                  <c:v>8.6206896551724146</c:v>
                </c:pt>
                <c:pt idx="3">
                  <c:v>0</c:v>
                </c:pt>
                <c:pt idx="4">
                  <c:v>75.862068965517238</c:v>
                </c:pt>
                <c:pt idx="5">
                  <c:v>8.6206896551724146</c:v>
                </c:pt>
                <c:pt idx="6">
                  <c:v>0</c:v>
                </c:pt>
                <c:pt idx="7">
                  <c:v>0</c:v>
                </c:pt>
                <c:pt idx="8">
                  <c:v>0</c:v>
                </c:pt>
                <c:pt idx="9" formatCode="General">
                  <c:v>0</c:v>
                </c:pt>
                <c:pt idx="10" formatCode="General">
                  <c:v>6.8965517241379306</c:v>
                </c:pt>
                <c:pt idx="11">
                  <c:v>0</c:v>
                </c:pt>
                <c:pt idx="12">
                  <c:v>0</c:v>
                </c:pt>
                <c:pt idx="13">
                  <c:v>0</c:v>
                </c:pt>
                <c:pt idx="14">
                  <c:v>0</c:v>
                </c:pt>
                <c:pt idx="15">
                  <c:v>0</c:v>
                </c:pt>
              </c:numCache>
            </c:numRef>
          </c:val>
          <c:extLst>
            <c:ext xmlns:c16="http://schemas.microsoft.com/office/drawing/2014/chart" uri="{C3380CC4-5D6E-409C-BE32-E72D297353CC}">
              <c16:uniqueId val="{0000000C-786B-4B39-89F7-E998EC3E732C}"/>
            </c:ext>
          </c:extLst>
        </c:ser>
        <c:ser>
          <c:idx val="18"/>
          <c:order val="13"/>
          <c:tx>
            <c:strRef>
              <c:f>Entero!$BH$98</c:f>
              <c:strCache>
                <c:ptCount val="1"/>
                <c:pt idx="0">
                  <c:v>Tobramycin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Entero!$BH$99:$BH$114</c:f>
              <c:numCache>
                <c:formatCode>0.00</c:formatCode>
                <c:ptCount val="16"/>
                <c:pt idx="0">
                  <c:v>0</c:v>
                </c:pt>
                <c:pt idx="1">
                  <c:v>0</c:v>
                </c:pt>
                <c:pt idx="2">
                  <c:v>3.9215686274509802</c:v>
                </c:pt>
                <c:pt idx="3">
                  <c:v>0</c:v>
                </c:pt>
                <c:pt idx="4">
                  <c:v>84.313725490196077</c:v>
                </c:pt>
                <c:pt idx="5">
                  <c:v>3.9215686274509802</c:v>
                </c:pt>
                <c:pt idx="6">
                  <c:v>0</c:v>
                </c:pt>
                <c:pt idx="7">
                  <c:v>3.9215686274509802</c:v>
                </c:pt>
                <c:pt idx="8">
                  <c:v>0</c:v>
                </c:pt>
                <c:pt idx="9">
                  <c:v>3.9215686274509802</c:v>
                </c:pt>
                <c:pt idx="10">
                  <c:v>0</c:v>
                </c:pt>
                <c:pt idx="11">
                  <c:v>0</c:v>
                </c:pt>
                <c:pt idx="12">
                  <c:v>0</c:v>
                </c:pt>
                <c:pt idx="13">
                  <c:v>0</c:v>
                </c:pt>
                <c:pt idx="14">
                  <c:v>0</c:v>
                </c:pt>
                <c:pt idx="15">
                  <c:v>0</c:v>
                </c:pt>
              </c:numCache>
            </c:numRef>
          </c:val>
          <c:extLst>
            <c:ext xmlns:c16="http://schemas.microsoft.com/office/drawing/2014/chart" uri="{C3380CC4-5D6E-409C-BE32-E72D297353CC}">
              <c16:uniqueId val="{0000000D-786B-4B39-89F7-E998EC3E732C}"/>
            </c:ext>
          </c:extLst>
        </c:ser>
        <c:ser>
          <c:idx val="19"/>
          <c:order val="14"/>
          <c:tx>
            <c:strRef>
              <c:f>Entero!$BI$98</c:f>
              <c:strCache>
                <c:ptCount val="1"/>
                <c:pt idx="0">
                  <c:v>Fosfomycin</c:v>
                </c:pt>
              </c:strCache>
            </c:strRef>
          </c:tx>
          <c:spPr>
            <a:solidFill>
              <a:schemeClr val="accent4">
                <a:lumMod val="60000"/>
                <a:lumOff val="4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Entero!$BI$99:$BI$114</c:f>
              <c:numCache>
                <c:formatCode>0.00</c:formatCode>
                <c:ptCount val="16"/>
                <c:pt idx="0">
                  <c:v>0</c:v>
                </c:pt>
                <c:pt idx="1">
                  <c:v>0</c:v>
                </c:pt>
                <c:pt idx="2">
                  <c:v>0</c:v>
                </c:pt>
                <c:pt idx="3">
                  <c:v>0</c:v>
                </c:pt>
                <c:pt idx="4">
                  <c:v>0</c:v>
                </c:pt>
                <c:pt idx="5">
                  <c:v>5.1724137931034484</c:v>
                </c:pt>
                <c:pt idx="6">
                  <c:v>0</c:v>
                </c:pt>
                <c:pt idx="7">
                  <c:v>1.7241379310344827</c:v>
                </c:pt>
                <c:pt idx="8">
                  <c:v>8.6206896551724146</c:v>
                </c:pt>
                <c:pt idx="9">
                  <c:v>20.689655172413794</c:v>
                </c:pt>
                <c:pt idx="10">
                  <c:v>31.03448275862069</c:v>
                </c:pt>
                <c:pt idx="11">
                  <c:v>13.793103448275861</c:v>
                </c:pt>
                <c:pt idx="12">
                  <c:v>12.068965517241379</c:v>
                </c:pt>
                <c:pt idx="13">
                  <c:v>3.4482758620689653</c:v>
                </c:pt>
                <c:pt idx="14">
                  <c:v>3.4482758620689653</c:v>
                </c:pt>
                <c:pt idx="15">
                  <c:v>0</c:v>
                </c:pt>
              </c:numCache>
            </c:numRef>
          </c:val>
          <c:extLst>
            <c:ext xmlns:c16="http://schemas.microsoft.com/office/drawing/2014/chart" uri="{C3380CC4-5D6E-409C-BE32-E72D297353CC}">
              <c16:uniqueId val="{0000000E-786B-4B39-89F7-E998EC3E732C}"/>
            </c:ext>
          </c:extLst>
        </c:ser>
        <c:ser>
          <c:idx val="20"/>
          <c:order val="15"/>
          <c:tx>
            <c:strRef>
              <c:f>Entero!$BJ$98</c:f>
              <c:strCache>
                <c:ptCount val="1"/>
                <c:pt idx="0">
                  <c:v>Cotrimoxazol</c:v>
                </c:pt>
              </c:strCache>
            </c:strRef>
          </c:tx>
          <c:spPr>
            <a:solidFill>
              <a:schemeClr val="accent4">
                <a:lumMod val="20000"/>
                <a:lumOff val="8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Entero!$BJ$99:$BJ$114</c:f>
              <c:numCache>
                <c:formatCode>0.00</c:formatCode>
                <c:ptCount val="16"/>
                <c:pt idx="0">
                  <c:v>0</c:v>
                </c:pt>
                <c:pt idx="1">
                  <c:v>0</c:v>
                </c:pt>
                <c:pt idx="2">
                  <c:v>51.724137931034484</c:v>
                </c:pt>
                <c:pt idx="3">
                  <c:v>0</c:v>
                </c:pt>
                <c:pt idx="4">
                  <c:v>17.241379310344829</c:v>
                </c:pt>
                <c:pt idx="5">
                  <c:v>12.068965517241379</c:v>
                </c:pt>
                <c:pt idx="6">
                  <c:v>0</c:v>
                </c:pt>
                <c:pt idx="7">
                  <c:v>1.7241379310344827</c:v>
                </c:pt>
                <c:pt idx="8">
                  <c:v>0</c:v>
                </c:pt>
                <c:pt idx="9">
                  <c:v>0</c:v>
                </c:pt>
                <c:pt idx="10">
                  <c:v>1.7241379310344827</c:v>
                </c:pt>
                <c:pt idx="11">
                  <c:v>15.517241379310345</c:v>
                </c:pt>
                <c:pt idx="12">
                  <c:v>0</c:v>
                </c:pt>
                <c:pt idx="13">
                  <c:v>0</c:v>
                </c:pt>
                <c:pt idx="14">
                  <c:v>0</c:v>
                </c:pt>
                <c:pt idx="15">
                  <c:v>0</c:v>
                </c:pt>
              </c:numCache>
            </c:numRef>
          </c:val>
          <c:extLst>
            <c:ext xmlns:c16="http://schemas.microsoft.com/office/drawing/2014/chart" uri="{C3380CC4-5D6E-409C-BE32-E72D297353CC}">
              <c16:uniqueId val="{0000000F-786B-4B39-89F7-E998EC3E732C}"/>
            </c:ext>
          </c:extLst>
        </c:ser>
        <c:ser>
          <c:idx val="21"/>
          <c:order val="16"/>
          <c:tx>
            <c:strRef>
              <c:f>Entero!$BK$98</c:f>
              <c:strCache>
                <c:ptCount val="1"/>
                <c:pt idx="0">
                  <c:v>Ciprofloxacin</c:v>
                </c:pt>
              </c:strCache>
            </c:strRef>
          </c:tx>
          <c:spPr>
            <a:solidFill>
              <a:schemeClr val="tx1">
                <a:lumMod val="50000"/>
                <a:lumOff val="50000"/>
              </a:schemeClr>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Entero!$BK$99:$BK$114</c:f>
              <c:numCache>
                <c:formatCode>0.00</c:formatCode>
                <c:ptCount val="16"/>
                <c:pt idx="0">
                  <c:v>0</c:v>
                </c:pt>
                <c:pt idx="1">
                  <c:v>43.103448275862071</c:v>
                </c:pt>
                <c:pt idx="2">
                  <c:v>31.03448275862069</c:v>
                </c:pt>
                <c:pt idx="3">
                  <c:v>8.6206896551724146</c:v>
                </c:pt>
                <c:pt idx="4">
                  <c:v>1.7241379310344827</c:v>
                </c:pt>
                <c:pt idx="5">
                  <c:v>8.6206896551724146</c:v>
                </c:pt>
                <c:pt idx="6">
                  <c:v>0</c:v>
                </c:pt>
                <c:pt idx="7">
                  <c:v>6.8965517241379306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786B-4B39-89F7-E998EC3E732C}"/>
            </c:ext>
          </c:extLst>
        </c:ser>
        <c:ser>
          <c:idx val="22"/>
          <c:order val="17"/>
          <c:tx>
            <c:strRef>
              <c:f>Entero!$BL$98</c:f>
              <c:strCache>
                <c:ptCount val="1"/>
                <c:pt idx="0">
                  <c:v>Levofloxacin</c:v>
                </c:pt>
              </c:strCache>
            </c:strRef>
          </c:tx>
          <c:spPr>
            <a:solidFill>
              <a:srgbClr val="CCFF66"/>
            </a:solidFill>
          </c:spPr>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Entero!$BL$99:$BL$114</c:f>
              <c:numCache>
                <c:formatCode>0.00</c:formatCode>
                <c:ptCount val="16"/>
                <c:pt idx="0">
                  <c:v>0</c:v>
                </c:pt>
                <c:pt idx="1">
                  <c:v>68.965517241379317</c:v>
                </c:pt>
                <c:pt idx="2">
                  <c:v>0</c:v>
                </c:pt>
                <c:pt idx="3">
                  <c:v>8.6206896551724146</c:v>
                </c:pt>
                <c:pt idx="4">
                  <c:v>6.8965517241379306</c:v>
                </c:pt>
                <c:pt idx="5">
                  <c:v>13.793103448275861</c:v>
                </c:pt>
                <c:pt idx="6">
                  <c:v>0</c:v>
                </c:pt>
                <c:pt idx="7">
                  <c:v>0</c:v>
                </c:pt>
                <c:pt idx="8">
                  <c:v>1.7241379310344827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786B-4B39-89F7-E998EC3E732C}"/>
            </c:ext>
          </c:extLst>
        </c:ser>
        <c:ser>
          <c:idx val="0"/>
          <c:order val="18"/>
          <c:tx>
            <c:strRef>
              <c:f>Entero!$BM$98</c:f>
              <c:strCache>
                <c:ptCount val="1"/>
                <c:pt idx="0">
                  <c:v>Moxifloxacin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Entero!$BM$99:$BM$114</c:f>
              <c:numCache>
                <c:formatCode>0.00</c:formatCode>
                <c:ptCount val="16"/>
                <c:pt idx="0">
                  <c:v>0</c:v>
                </c:pt>
                <c:pt idx="1">
                  <c:v>1.7241379310344827</c:v>
                </c:pt>
                <c:pt idx="2">
                  <c:v>1.7241379310344827</c:v>
                </c:pt>
                <c:pt idx="3">
                  <c:v>68.965517241379317</c:v>
                </c:pt>
                <c:pt idx="4">
                  <c:v>5.1724137931034484</c:v>
                </c:pt>
                <c:pt idx="5">
                  <c:v>10.344827586206897</c:v>
                </c:pt>
                <c:pt idx="6">
                  <c:v>8.6206896551724146</c:v>
                </c:pt>
                <c:pt idx="7">
                  <c:v>0</c:v>
                </c:pt>
                <c:pt idx="8">
                  <c:v>0</c:v>
                </c:pt>
                <c:pt idx="9">
                  <c:v>3.4482758620689653</c:v>
                </c:pt>
                <c:pt idx="10">
                  <c:v>0</c:v>
                </c:pt>
                <c:pt idx="11">
                  <c:v>0</c:v>
                </c:pt>
                <c:pt idx="12">
                  <c:v>0</c:v>
                </c:pt>
                <c:pt idx="13">
                  <c:v>0</c:v>
                </c:pt>
                <c:pt idx="14">
                  <c:v>0</c:v>
                </c:pt>
                <c:pt idx="15">
                  <c:v>0</c:v>
                </c:pt>
              </c:numCache>
            </c:numRef>
          </c:val>
          <c:extLst>
            <c:ext xmlns:c16="http://schemas.microsoft.com/office/drawing/2014/chart" uri="{C3380CC4-5D6E-409C-BE32-E72D297353CC}">
              <c16:uniqueId val="{00000012-786B-4B39-89F7-E998EC3E732C}"/>
            </c:ext>
          </c:extLst>
        </c:ser>
        <c:ser>
          <c:idx val="1"/>
          <c:order val="19"/>
          <c:tx>
            <c:strRef>
              <c:f>Entero!$BN$98</c:f>
              <c:strCache>
                <c:ptCount val="1"/>
                <c:pt idx="0">
                  <c:v>Doxycyclin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Entero!$BN$99:$BN$114</c:f>
              <c:numCache>
                <c:formatCode>0.00</c:formatCode>
                <c:ptCount val="16"/>
                <c:pt idx="0">
                  <c:v>0</c:v>
                </c:pt>
                <c:pt idx="1">
                  <c:v>0</c:v>
                </c:pt>
                <c:pt idx="2">
                  <c:v>0</c:v>
                </c:pt>
                <c:pt idx="3">
                  <c:v>0</c:v>
                </c:pt>
                <c:pt idx="4">
                  <c:v>0</c:v>
                </c:pt>
                <c:pt idx="5">
                  <c:v>0</c:v>
                </c:pt>
                <c:pt idx="6">
                  <c:v>55.172413793103445</c:v>
                </c:pt>
                <c:pt idx="7">
                  <c:v>15.517241379310345</c:v>
                </c:pt>
                <c:pt idx="8">
                  <c:v>0</c:v>
                </c:pt>
                <c:pt idx="9">
                  <c:v>12.068965517241379</c:v>
                </c:pt>
                <c:pt idx="10">
                  <c:v>17.241379310344829</c:v>
                </c:pt>
                <c:pt idx="11">
                  <c:v>0</c:v>
                </c:pt>
                <c:pt idx="12">
                  <c:v>0</c:v>
                </c:pt>
                <c:pt idx="13">
                  <c:v>0</c:v>
                </c:pt>
                <c:pt idx="14">
                  <c:v>0</c:v>
                </c:pt>
                <c:pt idx="15">
                  <c:v>0</c:v>
                </c:pt>
              </c:numCache>
            </c:numRef>
          </c:val>
          <c:extLst>
            <c:ext xmlns:c16="http://schemas.microsoft.com/office/drawing/2014/chart" uri="{C3380CC4-5D6E-409C-BE32-E72D297353CC}">
              <c16:uniqueId val="{00000013-786B-4B39-89F7-E998EC3E732C}"/>
            </c:ext>
          </c:extLst>
        </c:ser>
        <c:ser>
          <c:idx val="2"/>
          <c:order val="20"/>
          <c:tx>
            <c:strRef>
              <c:f>Entero!$BO$98</c:f>
              <c:strCache>
                <c:ptCount val="1"/>
                <c:pt idx="0">
                  <c:v>Tigecyclin</c:v>
                </c:pt>
              </c:strCache>
            </c:strRef>
          </c:tx>
          <c:invertIfNegative val="0"/>
          <c:cat>
            <c:numRef>
              <c:f>Entero!$AT$99:$AT$114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Entero!$BO$99:$BO$114</c:f>
              <c:numCache>
                <c:formatCode>0.00</c:formatCode>
                <c:ptCount val="16"/>
                <c:pt idx="0">
                  <c:v>0</c:v>
                </c:pt>
                <c:pt idx="1">
                  <c:v>0</c:v>
                </c:pt>
                <c:pt idx="2">
                  <c:v>0</c:v>
                </c:pt>
                <c:pt idx="3">
                  <c:v>40.350877192982459</c:v>
                </c:pt>
                <c:pt idx="4">
                  <c:v>47.368421052631582</c:v>
                </c:pt>
                <c:pt idx="5">
                  <c:v>10.526315789473685</c:v>
                </c:pt>
                <c:pt idx="6">
                  <c:v>0</c:v>
                </c:pt>
                <c:pt idx="7">
                  <c:v>1.7543859649122806</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786B-4B39-89F7-E998EC3E732C}"/>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3"/>
          <c:order val="0"/>
          <c:tx>
            <c:strRef>
              <c:f>Entero!$AU$128</c:f>
              <c:strCache>
                <c:ptCount val="1"/>
                <c:pt idx="0">
                  <c:v>Ampicillin</c:v>
                </c:pt>
              </c:strCache>
            </c:strRef>
          </c:tx>
          <c:spPr>
            <a:solidFill>
              <a:srgbClr val="FFCC99"/>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Entero!$AU$129:$AU$144</c:f>
              <c:numCache>
                <c:formatCode>0.00</c:formatCode>
                <c:ptCount val="16"/>
                <c:pt idx="0">
                  <c:v>0</c:v>
                </c:pt>
                <c:pt idx="1">
                  <c:v>0</c:v>
                </c:pt>
                <c:pt idx="2">
                  <c:v>0</c:v>
                </c:pt>
                <c:pt idx="3">
                  <c:v>3.4482758620689653</c:v>
                </c:pt>
                <c:pt idx="4">
                  <c:v>0</c:v>
                </c:pt>
                <c:pt idx="5">
                  <c:v>24.137931034482758</c:v>
                </c:pt>
                <c:pt idx="6">
                  <c:v>44.827586206896555</c:v>
                </c:pt>
                <c:pt idx="7">
                  <c:v>0</c:v>
                </c:pt>
                <c:pt idx="8">
                  <c:v>0</c:v>
                </c:pt>
                <c:pt idx="9">
                  <c:v>0</c:v>
                </c:pt>
                <c:pt idx="10">
                  <c:v>3.4482758620689653</c:v>
                </c:pt>
                <c:pt idx="11">
                  <c:v>0</c:v>
                </c:pt>
                <c:pt idx="12">
                  <c:v>24.137931034482758</c:v>
                </c:pt>
                <c:pt idx="13">
                  <c:v>0</c:v>
                </c:pt>
                <c:pt idx="14">
                  <c:v>0</c:v>
                </c:pt>
                <c:pt idx="15">
                  <c:v>0</c:v>
                </c:pt>
              </c:numCache>
            </c:numRef>
          </c:val>
          <c:extLst>
            <c:ext xmlns:c16="http://schemas.microsoft.com/office/drawing/2014/chart" uri="{C3380CC4-5D6E-409C-BE32-E72D297353CC}">
              <c16:uniqueId val="{00000000-A86D-4D40-BFF8-ACC6FB64BA05}"/>
            </c:ext>
          </c:extLst>
        </c:ser>
        <c:ser>
          <c:idx val="4"/>
          <c:order val="1"/>
          <c:tx>
            <c:strRef>
              <c:f>Entero!$AV$128</c:f>
              <c:strCache>
                <c:ptCount val="1"/>
                <c:pt idx="0">
                  <c:v>Ampicillin/ Sulbactam</c:v>
                </c:pt>
              </c:strCache>
            </c:strRef>
          </c:tx>
          <c:spPr>
            <a:solidFill>
              <a:srgbClr val="FFFF00"/>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Entero!$AV$129:$AV$144</c:f>
              <c:numCache>
                <c:formatCode>0.00</c:formatCode>
                <c:ptCount val="16"/>
                <c:pt idx="0">
                  <c:v>0</c:v>
                </c:pt>
                <c:pt idx="1">
                  <c:v>0</c:v>
                </c:pt>
                <c:pt idx="2">
                  <c:v>0</c:v>
                </c:pt>
                <c:pt idx="3">
                  <c:v>3.4482758620689653</c:v>
                </c:pt>
                <c:pt idx="4">
                  <c:v>0</c:v>
                </c:pt>
                <c:pt idx="5">
                  <c:v>31.03448275862069</c:v>
                </c:pt>
                <c:pt idx="6">
                  <c:v>41.379310344827587</c:v>
                </c:pt>
                <c:pt idx="7">
                  <c:v>3.4482758620689653</c:v>
                </c:pt>
                <c:pt idx="8">
                  <c:v>6.8965517241379306</c:v>
                </c:pt>
                <c:pt idx="9">
                  <c:v>6.8965517241379306</c:v>
                </c:pt>
                <c:pt idx="10">
                  <c:v>3.4482758620689653</c:v>
                </c:pt>
                <c:pt idx="11">
                  <c:v>0</c:v>
                </c:pt>
                <c:pt idx="12">
                  <c:v>3.4482758620689653</c:v>
                </c:pt>
                <c:pt idx="13">
                  <c:v>0</c:v>
                </c:pt>
                <c:pt idx="14">
                  <c:v>0</c:v>
                </c:pt>
                <c:pt idx="15">
                  <c:v>0</c:v>
                </c:pt>
              </c:numCache>
            </c:numRef>
          </c:val>
          <c:extLst>
            <c:ext xmlns:c16="http://schemas.microsoft.com/office/drawing/2014/chart" uri="{C3380CC4-5D6E-409C-BE32-E72D297353CC}">
              <c16:uniqueId val="{00000001-A86D-4D40-BFF8-ACC6FB64BA05}"/>
            </c:ext>
          </c:extLst>
        </c:ser>
        <c:ser>
          <c:idx val="5"/>
          <c:order val="2"/>
          <c:tx>
            <c:strRef>
              <c:f>Entero!$AW$128</c:f>
              <c:strCache>
                <c:ptCount val="1"/>
                <c:pt idx="0">
                  <c:v>Piperacillin</c:v>
                </c:pt>
              </c:strCache>
            </c:strRef>
          </c:tx>
          <c:spPr>
            <a:solidFill>
              <a:srgbClr val="660066"/>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Entero!$AW$129:$AW$144</c:f>
              <c:numCache>
                <c:formatCode>0.00</c:formatCode>
                <c:ptCount val="16"/>
                <c:pt idx="0">
                  <c:v>0</c:v>
                </c:pt>
                <c:pt idx="1">
                  <c:v>0</c:v>
                </c:pt>
                <c:pt idx="2">
                  <c:v>0</c:v>
                </c:pt>
                <c:pt idx="3">
                  <c:v>0</c:v>
                </c:pt>
                <c:pt idx="4">
                  <c:v>68.965517241379317</c:v>
                </c:pt>
                <c:pt idx="5">
                  <c:v>0</c:v>
                </c:pt>
                <c:pt idx="6">
                  <c:v>6.8965517241379306</c:v>
                </c:pt>
                <c:pt idx="7">
                  <c:v>0</c:v>
                </c:pt>
                <c:pt idx="8">
                  <c:v>0</c:v>
                </c:pt>
                <c:pt idx="9">
                  <c:v>3.4482758620689653</c:v>
                </c:pt>
                <c:pt idx="10">
                  <c:v>3.4482758620689653</c:v>
                </c:pt>
                <c:pt idx="11">
                  <c:v>0</c:v>
                </c:pt>
                <c:pt idx="12">
                  <c:v>0</c:v>
                </c:pt>
                <c:pt idx="13">
                  <c:v>17.241379310344829</c:v>
                </c:pt>
                <c:pt idx="14">
                  <c:v>0</c:v>
                </c:pt>
                <c:pt idx="15">
                  <c:v>0</c:v>
                </c:pt>
              </c:numCache>
            </c:numRef>
          </c:val>
          <c:extLst>
            <c:ext xmlns:c16="http://schemas.microsoft.com/office/drawing/2014/chart" uri="{C3380CC4-5D6E-409C-BE32-E72D297353CC}">
              <c16:uniqueId val="{00000002-A86D-4D40-BFF8-ACC6FB64BA05}"/>
            </c:ext>
          </c:extLst>
        </c:ser>
        <c:ser>
          <c:idx val="6"/>
          <c:order val="3"/>
          <c:tx>
            <c:strRef>
              <c:f>Entero!$AX$128</c:f>
              <c:strCache>
                <c:ptCount val="1"/>
                <c:pt idx="0">
                  <c:v>Piperacillin/ Tazobactam</c:v>
                </c:pt>
              </c:strCache>
            </c:strRef>
          </c:tx>
          <c:spPr>
            <a:solidFill>
              <a:srgbClr val="CC00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Entero!$AX$129:$AX$144</c:f>
              <c:numCache>
                <c:formatCode>0.00</c:formatCode>
                <c:ptCount val="16"/>
                <c:pt idx="0">
                  <c:v>0</c:v>
                </c:pt>
                <c:pt idx="1">
                  <c:v>0</c:v>
                </c:pt>
                <c:pt idx="2">
                  <c:v>0</c:v>
                </c:pt>
                <c:pt idx="3">
                  <c:v>0</c:v>
                </c:pt>
                <c:pt idx="4">
                  <c:v>96.551724137931032</c:v>
                </c:pt>
                <c:pt idx="5">
                  <c:v>0</c:v>
                </c:pt>
                <c:pt idx="6">
                  <c:v>0</c:v>
                </c:pt>
                <c:pt idx="7">
                  <c:v>0</c:v>
                </c:pt>
                <c:pt idx="8">
                  <c:v>0</c:v>
                </c:pt>
                <c:pt idx="9">
                  <c:v>0</c:v>
                </c:pt>
                <c:pt idx="10">
                  <c:v>0</c:v>
                </c:pt>
                <c:pt idx="11">
                  <c:v>3.4482758620689653</c:v>
                </c:pt>
                <c:pt idx="12">
                  <c:v>0</c:v>
                </c:pt>
                <c:pt idx="13">
                  <c:v>0</c:v>
                </c:pt>
                <c:pt idx="14">
                  <c:v>0</c:v>
                </c:pt>
                <c:pt idx="15">
                  <c:v>0</c:v>
                </c:pt>
              </c:numCache>
            </c:numRef>
          </c:val>
          <c:extLst>
            <c:ext xmlns:c16="http://schemas.microsoft.com/office/drawing/2014/chart" uri="{C3380CC4-5D6E-409C-BE32-E72D297353CC}">
              <c16:uniqueId val="{00000003-A86D-4D40-BFF8-ACC6FB64BA05}"/>
            </c:ext>
          </c:extLst>
        </c:ser>
        <c:ser>
          <c:idx val="7"/>
          <c:order val="4"/>
          <c:tx>
            <c:strRef>
              <c:f>Entero!$AY$128</c:f>
              <c:strCache>
                <c:ptCount val="1"/>
                <c:pt idx="0">
                  <c:v>Aztreonam</c:v>
                </c:pt>
              </c:strCache>
            </c:strRef>
          </c:tx>
          <c:spPr>
            <a:solidFill>
              <a:srgbClr val="FF66FF"/>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Entero!$AY$129:$AY$144</c:f>
              <c:numCache>
                <c:formatCode>0.00</c:formatCode>
                <c:ptCount val="16"/>
                <c:pt idx="0">
                  <c:v>0</c:v>
                </c:pt>
                <c:pt idx="1">
                  <c:v>0</c:v>
                </c:pt>
                <c:pt idx="2">
                  <c:v>0</c:v>
                </c:pt>
                <c:pt idx="3">
                  <c:v>89.65517241379311</c:v>
                </c:pt>
                <c:pt idx="4">
                  <c:v>0</c:v>
                </c:pt>
                <c:pt idx="5">
                  <c:v>0</c:v>
                </c:pt>
                <c:pt idx="6">
                  <c:v>0</c:v>
                </c:pt>
                <c:pt idx="7">
                  <c:v>0</c:v>
                </c:pt>
                <c:pt idx="8">
                  <c:v>0</c:v>
                </c:pt>
                <c:pt idx="9">
                  <c:v>0</c:v>
                </c:pt>
                <c:pt idx="10">
                  <c:v>0</c:v>
                </c:pt>
                <c:pt idx="11">
                  <c:v>10.344827586206897</c:v>
                </c:pt>
                <c:pt idx="12">
                  <c:v>0</c:v>
                </c:pt>
                <c:pt idx="13">
                  <c:v>0</c:v>
                </c:pt>
                <c:pt idx="14">
                  <c:v>0</c:v>
                </c:pt>
                <c:pt idx="15">
                  <c:v>0</c:v>
                </c:pt>
              </c:numCache>
            </c:numRef>
          </c:val>
          <c:extLst>
            <c:ext xmlns:c16="http://schemas.microsoft.com/office/drawing/2014/chart" uri="{C3380CC4-5D6E-409C-BE32-E72D297353CC}">
              <c16:uniqueId val="{00000004-A86D-4D40-BFF8-ACC6FB64BA05}"/>
            </c:ext>
          </c:extLst>
        </c:ser>
        <c:ser>
          <c:idx val="9"/>
          <c:order val="5"/>
          <c:tx>
            <c:strRef>
              <c:f>Entero!$AZ$128</c:f>
              <c:strCache>
                <c:ptCount val="1"/>
                <c:pt idx="0">
                  <c:v>Cefotaxim</c:v>
                </c:pt>
              </c:strCache>
            </c:strRef>
          </c:tx>
          <c:spPr>
            <a:solidFill>
              <a:srgbClr val="0000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Entero!$AZ$129:$AZ$144</c:f>
              <c:numCache>
                <c:formatCode>0.00</c:formatCode>
                <c:ptCount val="16"/>
                <c:pt idx="0">
                  <c:v>0</c:v>
                </c:pt>
                <c:pt idx="1">
                  <c:v>96.551724137931032</c:v>
                </c:pt>
                <c:pt idx="2">
                  <c:v>0</c:v>
                </c:pt>
                <c:pt idx="3">
                  <c:v>0</c:v>
                </c:pt>
                <c:pt idx="4">
                  <c:v>0</c:v>
                </c:pt>
                <c:pt idx="5">
                  <c:v>0</c:v>
                </c:pt>
                <c:pt idx="6">
                  <c:v>0</c:v>
                </c:pt>
                <c:pt idx="7">
                  <c:v>0</c:v>
                </c:pt>
                <c:pt idx="8">
                  <c:v>0</c:v>
                </c:pt>
                <c:pt idx="9">
                  <c:v>0</c:v>
                </c:pt>
                <c:pt idx="10">
                  <c:v>3.4482758620689653</c:v>
                </c:pt>
                <c:pt idx="11">
                  <c:v>0</c:v>
                </c:pt>
                <c:pt idx="12">
                  <c:v>0</c:v>
                </c:pt>
                <c:pt idx="13">
                  <c:v>0</c:v>
                </c:pt>
                <c:pt idx="14">
                  <c:v>0</c:v>
                </c:pt>
                <c:pt idx="15">
                  <c:v>0</c:v>
                </c:pt>
              </c:numCache>
            </c:numRef>
          </c:val>
          <c:extLst>
            <c:ext xmlns:c16="http://schemas.microsoft.com/office/drawing/2014/chart" uri="{C3380CC4-5D6E-409C-BE32-E72D297353CC}">
              <c16:uniqueId val="{00000005-A86D-4D40-BFF8-ACC6FB64BA05}"/>
            </c:ext>
          </c:extLst>
        </c:ser>
        <c:ser>
          <c:idx val="10"/>
          <c:order val="6"/>
          <c:tx>
            <c:strRef>
              <c:f>Entero!$BA$128</c:f>
              <c:strCache>
                <c:ptCount val="1"/>
                <c:pt idx="0">
                  <c:v>Ceftazidim</c:v>
                </c:pt>
              </c:strCache>
            </c:strRef>
          </c:tx>
          <c:spPr>
            <a:solidFill>
              <a:srgbClr val="0066CC"/>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Entero!$BA$129:$BA$144</c:f>
              <c:numCache>
                <c:formatCode>0.00</c:formatCode>
                <c:ptCount val="16"/>
                <c:pt idx="0">
                  <c:v>0</c:v>
                </c:pt>
                <c:pt idx="1">
                  <c:v>0</c:v>
                </c:pt>
                <c:pt idx="2">
                  <c:v>0</c:v>
                </c:pt>
                <c:pt idx="3">
                  <c:v>89.65517241379311</c:v>
                </c:pt>
                <c:pt idx="4">
                  <c:v>0</c:v>
                </c:pt>
                <c:pt idx="5">
                  <c:v>3.4482758620689653</c:v>
                </c:pt>
                <c:pt idx="6">
                  <c:v>0</c:v>
                </c:pt>
                <c:pt idx="7">
                  <c:v>3.4482758620689653</c:v>
                </c:pt>
                <c:pt idx="8">
                  <c:v>0</c:v>
                </c:pt>
                <c:pt idx="9">
                  <c:v>0</c:v>
                </c:pt>
                <c:pt idx="10">
                  <c:v>0</c:v>
                </c:pt>
                <c:pt idx="11">
                  <c:v>0</c:v>
                </c:pt>
                <c:pt idx="12">
                  <c:v>3.4482758620689653</c:v>
                </c:pt>
                <c:pt idx="13">
                  <c:v>0</c:v>
                </c:pt>
                <c:pt idx="14">
                  <c:v>0</c:v>
                </c:pt>
                <c:pt idx="15">
                  <c:v>0</c:v>
                </c:pt>
              </c:numCache>
            </c:numRef>
          </c:val>
          <c:extLst>
            <c:ext xmlns:c16="http://schemas.microsoft.com/office/drawing/2014/chart" uri="{C3380CC4-5D6E-409C-BE32-E72D297353CC}">
              <c16:uniqueId val="{00000006-A86D-4D40-BFF8-ACC6FB64BA05}"/>
            </c:ext>
          </c:extLst>
        </c:ser>
        <c:ser>
          <c:idx val="11"/>
          <c:order val="7"/>
          <c:tx>
            <c:strRef>
              <c:f>Entero!$BB$128</c:f>
              <c:strCache>
                <c:ptCount val="1"/>
                <c:pt idx="0">
                  <c:v>Cefuroxim</c:v>
                </c:pt>
              </c:strCache>
            </c:strRef>
          </c:tx>
          <c:spPr>
            <a:solidFill>
              <a:srgbClr val="33CCFF"/>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Entero!$BB$129:$BB$144</c:f>
              <c:numCache>
                <c:formatCode>0.00</c:formatCode>
                <c:ptCount val="16"/>
                <c:pt idx="0">
                  <c:v>0</c:v>
                </c:pt>
                <c:pt idx="1">
                  <c:v>0</c:v>
                </c:pt>
                <c:pt idx="2">
                  <c:v>0</c:v>
                </c:pt>
                <c:pt idx="3">
                  <c:v>3.4482758620689653</c:v>
                </c:pt>
                <c:pt idx="4">
                  <c:v>0</c:v>
                </c:pt>
                <c:pt idx="5">
                  <c:v>20.689655172413794</c:v>
                </c:pt>
                <c:pt idx="6">
                  <c:v>55.172413793103445</c:v>
                </c:pt>
                <c:pt idx="7">
                  <c:v>17.241379310344829</c:v>
                </c:pt>
                <c:pt idx="8">
                  <c:v>0</c:v>
                </c:pt>
                <c:pt idx="9">
                  <c:v>0</c:v>
                </c:pt>
                <c:pt idx="10">
                  <c:v>0</c:v>
                </c:pt>
                <c:pt idx="11">
                  <c:v>0</c:v>
                </c:pt>
                <c:pt idx="12">
                  <c:v>3.4482758620689653</c:v>
                </c:pt>
                <c:pt idx="13">
                  <c:v>0</c:v>
                </c:pt>
                <c:pt idx="14">
                  <c:v>0</c:v>
                </c:pt>
                <c:pt idx="15">
                  <c:v>0</c:v>
                </c:pt>
              </c:numCache>
            </c:numRef>
          </c:val>
          <c:extLst>
            <c:ext xmlns:c16="http://schemas.microsoft.com/office/drawing/2014/chart" uri="{C3380CC4-5D6E-409C-BE32-E72D297353CC}">
              <c16:uniqueId val="{00000007-A86D-4D40-BFF8-ACC6FB64BA05}"/>
            </c:ext>
          </c:extLst>
        </c:ser>
        <c:ser>
          <c:idx val="12"/>
          <c:order val="8"/>
          <c:tx>
            <c:strRef>
              <c:f>Entero!$BC$128</c:f>
              <c:strCache>
                <c:ptCount val="1"/>
                <c:pt idx="0">
                  <c:v>Imipenem</c:v>
                </c:pt>
              </c:strCache>
            </c:strRef>
          </c:tx>
          <c:spPr>
            <a:solidFill>
              <a:srgbClr val="00CC00"/>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Entero!$BC$129:$BC$144</c:f>
              <c:numCache>
                <c:formatCode>0.00</c:formatCode>
                <c:ptCount val="16"/>
                <c:pt idx="0">
                  <c:v>0</c:v>
                </c:pt>
                <c:pt idx="1">
                  <c:v>0</c:v>
                </c:pt>
                <c:pt idx="2">
                  <c:v>0</c:v>
                </c:pt>
                <c:pt idx="3">
                  <c:v>0</c:v>
                </c:pt>
                <c:pt idx="4">
                  <c:v>3.4482758620689653</c:v>
                </c:pt>
                <c:pt idx="5">
                  <c:v>3.4482758620689653</c:v>
                </c:pt>
                <c:pt idx="6">
                  <c:v>31.03448275862069</c:v>
                </c:pt>
                <c:pt idx="7">
                  <c:v>37.931034482758619</c:v>
                </c:pt>
                <c:pt idx="8">
                  <c:v>24.137931034482758</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A86D-4D40-BFF8-ACC6FB64BA05}"/>
            </c:ext>
          </c:extLst>
        </c:ser>
        <c:ser>
          <c:idx val="13"/>
          <c:order val="9"/>
          <c:tx>
            <c:strRef>
              <c:f>Entero!$BD$128</c:f>
              <c:strCache>
                <c:ptCount val="1"/>
                <c:pt idx="0">
                  <c:v>Meropenem</c:v>
                </c:pt>
              </c:strCache>
            </c:strRef>
          </c:tx>
          <c:spPr>
            <a:solidFill>
              <a:schemeClr val="accent6">
                <a:lumMod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Entero!$BD$129:$BD$144</c:f>
              <c:numCache>
                <c:formatCode>0.00</c:formatCode>
                <c:ptCount val="16"/>
                <c:pt idx="0">
                  <c:v>0</c:v>
                </c:pt>
                <c:pt idx="1">
                  <c:v>0</c:v>
                </c:pt>
                <c:pt idx="2">
                  <c:v>96.551724137931032</c:v>
                </c:pt>
                <c:pt idx="3">
                  <c:v>0</c:v>
                </c:pt>
                <c:pt idx="4">
                  <c:v>3.4482758620689653</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A86D-4D40-BFF8-ACC6FB64BA05}"/>
            </c:ext>
          </c:extLst>
        </c:ser>
        <c:ser>
          <c:idx val="14"/>
          <c:order val="10"/>
          <c:tx>
            <c:strRef>
              <c:f>Entero!$BE$128</c:f>
              <c:strCache>
                <c:ptCount val="1"/>
                <c:pt idx="0">
                  <c:v>Colistin</c:v>
                </c:pt>
              </c:strCache>
            </c:strRef>
          </c:tx>
          <c:spPr>
            <a:solidFill>
              <a:schemeClr val="accent6">
                <a:lumMod val="75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Entero!$BE$129:$BE$144</c:f>
              <c:numCache>
                <c:formatCode>0.00</c:formatCode>
                <c:ptCount val="16"/>
                <c:pt idx="0">
                  <c:v>0</c:v>
                </c:pt>
                <c:pt idx="1">
                  <c:v>0</c:v>
                </c:pt>
                <c:pt idx="2">
                  <c:v>0</c:v>
                </c:pt>
                <c:pt idx="3">
                  <c:v>0</c:v>
                </c:pt>
                <c:pt idx="4">
                  <c:v>0</c:v>
                </c:pt>
                <c:pt idx="5">
                  <c:v>0</c:v>
                </c:pt>
                <c:pt idx="6">
                  <c:v>3.5714285714285716</c:v>
                </c:pt>
                <c:pt idx="7">
                  <c:v>0</c:v>
                </c:pt>
                <c:pt idx="8">
                  <c:v>0</c:v>
                </c:pt>
                <c:pt idx="9">
                  <c:v>0</c:v>
                </c:pt>
                <c:pt idx="10">
                  <c:v>96.428571428571431</c:v>
                </c:pt>
                <c:pt idx="11">
                  <c:v>0</c:v>
                </c:pt>
                <c:pt idx="12">
                  <c:v>0</c:v>
                </c:pt>
                <c:pt idx="13">
                  <c:v>0</c:v>
                </c:pt>
                <c:pt idx="14">
                  <c:v>0</c:v>
                </c:pt>
                <c:pt idx="15">
                  <c:v>0</c:v>
                </c:pt>
              </c:numCache>
            </c:numRef>
          </c:val>
          <c:extLst>
            <c:ext xmlns:c16="http://schemas.microsoft.com/office/drawing/2014/chart" uri="{C3380CC4-5D6E-409C-BE32-E72D297353CC}">
              <c16:uniqueId val="{0000000A-A86D-4D40-BFF8-ACC6FB64BA05}"/>
            </c:ext>
          </c:extLst>
        </c:ser>
        <c:ser>
          <c:idx val="15"/>
          <c:order val="11"/>
          <c:tx>
            <c:strRef>
              <c:f>Entero!$BF$128</c:f>
              <c:strCache>
                <c:ptCount val="1"/>
                <c:pt idx="0">
                  <c:v>Amikacin</c:v>
                </c:pt>
              </c:strCache>
            </c:strRef>
          </c:tx>
          <c:spPr>
            <a:solidFill>
              <a:schemeClr val="accent6">
                <a:lumMod val="20000"/>
                <a:lumOff val="8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Entero!$BF$129:$BF$144</c:f>
              <c:numCache>
                <c:formatCode>0.00</c:formatCode>
                <c:ptCount val="16"/>
                <c:pt idx="0">
                  <c:v>0</c:v>
                </c:pt>
                <c:pt idx="1">
                  <c:v>0</c:v>
                </c:pt>
                <c:pt idx="2">
                  <c:v>0</c:v>
                </c:pt>
                <c:pt idx="3">
                  <c:v>0</c:v>
                </c:pt>
                <c:pt idx="4">
                  <c:v>14.814814814814815</c:v>
                </c:pt>
                <c:pt idx="5">
                  <c:v>0</c:v>
                </c:pt>
                <c:pt idx="6">
                  <c:v>33.333333333333336</c:v>
                </c:pt>
                <c:pt idx="7">
                  <c:v>29.62962962962963</c:v>
                </c:pt>
                <c:pt idx="8" formatCode="General">
                  <c:v>14.814814814814815</c:v>
                </c:pt>
                <c:pt idx="9" formatCode="General">
                  <c:v>7.4074074074074074</c:v>
                </c:pt>
                <c:pt idx="10">
                  <c:v>0</c:v>
                </c:pt>
                <c:pt idx="11">
                  <c:v>0</c:v>
                </c:pt>
                <c:pt idx="12">
                  <c:v>0</c:v>
                </c:pt>
                <c:pt idx="13">
                  <c:v>0</c:v>
                </c:pt>
                <c:pt idx="14">
                  <c:v>0</c:v>
                </c:pt>
                <c:pt idx="15">
                  <c:v>0</c:v>
                </c:pt>
              </c:numCache>
            </c:numRef>
          </c:val>
          <c:extLst>
            <c:ext xmlns:c16="http://schemas.microsoft.com/office/drawing/2014/chart" uri="{C3380CC4-5D6E-409C-BE32-E72D297353CC}">
              <c16:uniqueId val="{0000000B-A86D-4D40-BFF8-ACC6FB64BA05}"/>
            </c:ext>
          </c:extLst>
        </c:ser>
        <c:ser>
          <c:idx val="16"/>
          <c:order val="12"/>
          <c:tx>
            <c:strRef>
              <c:f>Entero!$BG$128</c:f>
              <c:strCache>
                <c:ptCount val="1"/>
                <c:pt idx="0">
                  <c:v>Gentamicin</c:v>
                </c:pt>
              </c:strCache>
            </c:strRef>
          </c:tx>
          <c:spPr>
            <a:solidFill>
              <a:schemeClr val="bg2">
                <a:lumMod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Entero!$BG$129:$BG$144</c:f>
              <c:numCache>
                <c:formatCode>0.00</c:formatCode>
                <c:ptCount val="16"/>
                <c:pt idx="0">
                  <c:v>0</c:v>
                </c:pt>
                <c:pt idx="1">
                  <c:v>0</c:v>
                </c:pt>
                <c:pt idx="2">
                  <c:v>0</c:v>
                </c:pt>
                <c:pt idx="3">
                  <c:v>0</c:v>
                </c:pt>
                <c:pt idx="4">
                  <c:v>21.428571428571427</c:v>
                </c:pt>
                <c:pt idx="5">
                  <c:v>53.571428571428569</c:v>
                </c:pt>
                <c:pt idx="6">
                  <c:v>10.714285714285714</c:v>
                </c:pt>
                <c:pt idx="7">
                  <c:v>0</c:v>
                </c:pt>
                <c:pt idx="8">
                  <c:v>3.5714285714285716</c:v>
                </c:pt>
                <c:pt idx="9" formatCode="General">
                  <c:v>3.5714285714285716</c:v>
                </c:pt>
                <c:pt idx="10" formatCode="General">
                  <c:v>7.1428571428571432</c:v>
                </c:pt>
                <c:pt idx="11">
                  <c:v>0</c:v>
                </c:pt>
                <c:pt idx="12">
                  <c:v>0</c:v>
                </c:pt>
                <c:pt idx="13">
                  <c:v>0</c:v>
                </c:pt>
                <c:pt idx="14">
                  <c:v>0</c:v>
                </c:pt>
                <c:pt idx="15">
                  <c:v>0</c:v>
                </c:pt>
              </c:numCache>
            </c:numRef>
          </c:val>
          <c:extLst>
            <c:ext xmlns:c16="http://schemas.microsoft.com/office/drawing/2014/chart" uri="{C3380CC4-5D6E-409C-BE32-E72D297353CC}">
              <c16:uniqueId val="{0000000C-A86D-4D40-BFF8-ACC6FB64BA05}"/>
            </c:ext>
          </c:extLst>
        </c:ser>
        <c:ser>
          <c:idx val="17"/>
          <c:order val="13"/>
          <c:tx>
            <c:strRef>
              <c:f>Entero!$BH$128</c:f>
              <c:strCache>
                <c:ptCount val="1"/>
                <c:pt idx="0">
                  <c:v>Tobramycin</c:v>
                </c:pt>
              </c:strCache>
            </c:strRef>
          </c:tx>
          <c:spPr>
            <a:solidFill>
              <a:schemeClr val="accent4">
                <a:lumMod val="75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Entero!$BH$129:$BH$144</c:f>
              <c:numCache>
                <c:formatCode>0.00</c:formatCode>
                <c:ptCount val="16"/>
                <c:pt idx="0">
                  <c:v>0</c:v>
                </c:pt>
                <c:pt idx="1">
                  <c:v>0</c:v>
                </c:pt>
                <c:pt idx="2">
                  <c:v>0</c:v>
                </c:pt>
                <c:pt idx="3">
                  <c:v>0</c:v>
                </c:pt>
                <c:pt idx="4">
                  <c:v>39.285714285714285</c:v>
                </c:pt>
                <c:pt idx="5">
                  <c:v>32.142857142857146</c:v>
                </c:pt>
                <c:pt idx="6">
                  <c:v>21.428571428571427</c:v>
                </c:pt>
                <c:pt idx="7">
                  <c:v>3.5714285714285716</c:v>
                </c:pt>
                <c:pt idx="8">
                  <c:v>0</c:v>
                </c:pt>
                <c:pt idx="9">
                  <c:v>0</c:v>
                </c:pt>
                <c:pt idx="10">
                  <c:v>3.5714285714285716</c:v>
                </c:pt>
                <c:pt idx="11">
                  <c:v>0</c:v>
                </c:pt>
                <c:pt idx="12">
                  <c:v>0</c:v>
                </c:pt>
                <c:pt idx="13">
                  <c:v>0</c:v>
                </c:pt>
                <c:pt idx="14">
                  <c:v>0</c:v>
                </c:pt>
                <c:pt idx="15">
                  <c:v>0</c:v>
                </c:pt>
              </c:numCache>
            </c:numRef>
          </c:val>
          <c:extLst>
            <c:ext xmlns:c16="http://schemas.microsoft.com/office/drawing/2014/chart" uri="{C3380CC4-5D6E-409C-BE32-E72D297353CC}">
              <c16:uniqueId val="{0000000D-A86D-4D40-BFF8-ACC6FB64BA05}"/>
            </c:ext>
          </c:extLst>
        </c:ser>
        <c:ser>
          <c:idx val="18"/>
          <c:order val="14"/>
          <c:tx>
            <c:strRef>
              <c:f>Entero!$BI$128</c:f>
              <c:strCache>
                <c:ptCount val="1"/>
                <c:pt idx="0">
                  <c:v>Fosfomycin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Entero!$BI$129:$BI$144</c:f>
              <c:numCache>
                <c:formatCode>0.00</c:formatCode>
                <c:ptCount val="16"/>
                <c:pt idx="0">
                  <c:v>0</c:v>
                </c:pt>
                <c:pt idx="1">
                  <c:v>0</c:v>
                </c:pt>
                <c:pt idx="2">
                  <c:v>0</c:v>
                </c:pt>
                <c:pt idx="3">
                  <c:v>0</c:v>
                </c:pt>
                <c:pt idx="4">
                  <c:v>0</c:v>
                </c:pt>
                <c:pt idx="5">
                  <c:v>6.8965517241379306</c:v>
                </c:pt>
                <c:pt idx="6">
                  <c:v>0</c:v>
                </c:pt>
                <c:pt idx="7">
                  <c:v>20.689655172413794</c:v>
                </c:pt>
                <c:pt idx="8">
                  <c:v>10.344827586206897</c:v>
                </c:pt>
                <c:pt idx="9">
                  <c:v>20.689655172413794</c:v>
                </c:pt>
                <c:pt idx="10">
                  <c:v>17.241379310344829</c:v>
                </c:pt>
                <c:pt idx="11">
                  <c:v>6.8965517241379306</c:v>
                </c:pt>
                <c:pt idx="12">
                  <c:v>10.344827586206897</c:v>
                </c:pt>
                <c:pt idx="13">
                  <c:v>3.4482758620689653</c:v>
                </c:pt>
                <c:pt idx="14">
                  <c:v>3.4482758620689653</c:v>
                </c:pt>
                <c:pt idx="15">
                  <c:v>0</c:v>
                </c:pt>
              </c:numCache>
            </c:numRef>
          </c:val>
          <c:extLst>
            <c:ext xmlns:c16="http://schemas.microsoft.com/office/drawing/2014/chart" uri="{C3380CC4-5D6E-409C-BE32-E72D297353CC}">
              <c16:uniqueId val="{0000000E-A86D-4D40-BFF8-ACC6FB64BA05}"/>
            </c:ext>
          </c:extLst>
        </c:ser>
        <c:ser>
          <c:idx val="19"/>
          <c:order val="15"/>
          <c:tx>
            <c:strRef>
              <c:f>Entero!$BJ$128</c:f>
              <c:strCache>
                <c:ptCount val="1"/>
                <c:pt idx="0">
                  <c:v>Cotrimoxazol</c:v>
                </c:pt>
              </c:strCache>
            </c:strRef>
          </c:tx>
          <c:spPr>
            <a:solidFill>
              <a:schemeClr val="accent4">
                <a:lumMod val="60000"/>
                <a:lumOff val="4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Entero!$BJ$129:$BJ$144</c:f>
              <c:numCache>
                <c:formatCode>0.00</c:formatCode>
                <c:ptCount val="16"/>
                <c:pt idx="0">
                  <c:v>0</c:v>
                </c:pt>
                <c:pt idx="1">
                  <c:v>0</c:v>
                </c:pt>
                <c:pt idx="2">
                  <c:v>62.068965517241381</c:v>
                </c:pt>
                <c:pt idx="3">
                  <c:v>0</c:v>
                </c:pt>
                <c:pt idx="4">
                  <c:v>3.4482758620689653</c:v>
                </c:pt>
                <c:pt idx="5">
                  <c:v>0</c:v>
                </c:pt>
                <c:pt idx="6">
                  <c:v>0</c:v>
                </c:pt>
                <c:pt idx="7">
                  <c:v>3.4482758620689653</c:v>
                </c:pt>
                <c:pt idx="8">
                  <c:v>3.4482758620689653</c:v>
                </c:pt>
                <c:pt idx="9">
                  <c:v>0</c:v>
                </c:pt>
                <c:pt idx="10">
                  <c:v>0</c:v>
                </c:pt>
                <c:pt idx="11">
                  <c:v>27.586206896551722</c:v>
                </c:pt>
                <c:pt idx="12">
                  <c:v>0</c:v>
                </c:pt>
                <c:pt idx="13">
                  <c:v>0</c:v>
                </c:pt>
                <c:pt idx="14">
                  <c:v>0</c:v>
                </c:pt>
                <c:pt idx="15">
                  <c:v>0</c:v>
                </c:pt>
              </c:numCache>
            </c:numRef>
          </c:val>
          <c:extLst>
            <c:ext xmlns:c16="http://schemas.microsoft.com/office/drawing/2014/chart" uri="{C3380CC4-5D6E-409C-BE32-E72D297353CC}">
              <c16:uniqueId val="{0000000F-A86D-4D40-BFF8-ACC6FB64BA05}"/>
            </c:ext>
          </c:extLst>
        </c:ser>
        <c:ser>
          <c:idx val="20"/>
          <c:order val="16"/>
          <c:tx>
            <c:strRef>
              <c:f>Entero!$BK$128</c:f>
              <c:strCache>
                <c:ptCount val="1"/>
                <c:pt idx="0">
                  <c:v>Ciprofloxacin</c:v>
                </c:pt>
              </c:strCache>
            </c:strRef>
          </c:tx>
          <c:spPr>
            <a:solidFill>
              <a:schemeClr val="accent4">
                <a:lumMod val="20000"/>
                <a:lumOff val="8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Entero!$BK$129:$BK$144</c:f>
              <c:numCache>
                <c:formatCode>0.00</c:formatCode>
                <c:ptCount val="16"/>
                <c:pt idx="0">
                  <c:v>0</c:v>
                </c:pt>
                <c:pt idx="1">
                  <c:v>31.03448275862069</c:v>
                </c:pt>
                <c:pt idx="2">
                  <c:v>41.379310344827587</c:v>
                </c:pt>
                <c:pt idx="3">
                  <c:v>17.241379310344829</c:v>
                </c:pt>
                <c:pt idx="4">
                  <c:v>0</c:v>
                </c:pt>
                <c:pt idx="5">
                  <c:v>3.4482758620689653</c:v>
                </c:pt>
                <c:pt idx="6">
                  <c:v>0</c:v>
                </c:pt>
                <c:pt idx="7">
                  <c:v>0</c:v>
                </c:pt>
                <c:pt idx="8">
                  <c:v>0</c:v>
                </c:pt>
                <c:pt idx="9">
                  <c:v>6.8965517241379306</c:v>
                </c:pt>
                <c:pt idx="10">
                  <c:v>0</c:v>
                </c:pt>
                <c:pt idx="11">
                  <c:v>0</c:v>
                </c:pt>
                <c:pt idx="12">
                  <c:v>0</c:v>
                </c:pt>
                <c:pt idx="13">
                  <c:v>0</c:v>
                </c:pt>
                <c:pt idx="14">
                  <c:v>0</c:v>
                </c:pt>
                <c:pt idx="15">
                  <c:v>0</c:v>
                </c:pt>
              </c:numCache>
            </c:numRef>
          </c:val>
          <c:extLst>
            <c:ext xmlns:c16="http://schemas.microsoft.com/office/drawing/2014/chart" uri="{C3380CC4-5D6E-409C-BE32-E72D297353CC}">
              <c16:uniqueId val="{00000010-A86D-4D40-BFF8-ACC6FB64BA05}"/>
            </c:ext>
          </c:extLst>
        </c:ser>
        <c:ser>
          <c:idx val="21"/>
          <c:order val="17"/>
          <c:tx>
            <c:strRef>
              <c:f>Entero!$BL$128</c:f>
              <c:strCache>
                <c:ptCount val="1"/>
                <c:pt idx="0">
                  <c:v>Levofloxacin</c:v>
                </c:pt>
              </c:strCache>
            </c:strRef>
          </c:tx>
          <c:spPr>
            <a:solidFill>
              <a:schemeClr val="tx1">
                <a:lumMod val="50000"/>
                <a:lumOff val="50000"/>
              </a:schemeClr>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Entero!$BL$129:$BL$144</c:f>
              <c:numCache>
                <c:formatCode>0.00</c:formatCode>
                <c:ptCount val="16"/>
                <c:pt idx="0">
                  <c:v>0</c:v>
                </c:pt>
                <c:pt idx="1">
                  <c:v>72.41379310344827</c:v>
                </c:pt>
                <c:pt idx="2">
                  <c:v>0</c:v>
                </c:pt>
                <c:pt idx="3">
                  <c:v>17.241379310344829</c:v>
                </c:pt>
                <c:pt idx="4">
                  <c:v>0</c:v>
                </c:pt>
                <c:pt idx="5">
                  <c:v>0</c:v>
                </c:pt>
                <c:pt idx="6">
                  <c:v>3.4482758620689653</c:v>
                </c:pt>
                <c:pt idx="7">
                  <c:v>3.4482758620689653</c:v>
                </c:pt>
                <c:pt idx="8">
                  <c:v>3.4482758620689653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A86D-4D40-BFF8-ACC6FB64BA05}"/>
            </c:ext>
          </c:extLst>
        </c:ser>
        <c:ser>
          <c:idx val="22"/>
          <c:order val="18"/>
          <c:tx>
            <c:strRef>
              <c:f>Entero!$BM$128</c:f>
              <c:strCache>
                <c:ptCount val="1"/>
                <c:pt idx="0">
                  <c:v>Moxifloxacin</c:v>
                </c:pt>
              </c:strCache>
            </c:strRef>
          </c:tx>
          <c:spPr>
            <a:solidFill>
              <a:srgbClr val="CCFF66"/>
            </a:solidFill>
          </c:spPr>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Entero!$BM$129:$BM$144</c:f>
              <c:numCache>
                <c:formatCode>0.00</c:formatCode>
                <c:ptCount val="16"/>
                <c:pt idx="0">
                  <c:v>0</c:v>
                </c:pt>
                <c:pt idx="1">
                  <c:v>0</c:v>
                </c:pt>
                <c:pt idx="2">
                  <c:v>0</c:v>
                </c:pt>
                <c:pt idx="3">
                  <c:v>3.4482758620689653</c:v>
                </c:pt>
                <c:pt idx="4">
                  <c:v>48.275862068965516</c:v>
                </c:pt>
                <c:pt idx="5">
                  <c:v>34.482758620689658</c:v>
                </c:pt>
                <c:pt idx="6">
                  <c:v>3.4482758620689653</c:v>
                </c:pt>
                <c:pt idx="7">
                  <c:v>0</c:v>
                </c:pt>
                <c:pt idx="8">
                  <c:v>0</c:v>
                </c:pt>
                <c:pt idx="9">
                  <c:v>10.344827586206897</c:v>
                </c:pt>
                <c:pt idx="10">
                  <c:v>0</c:v>
                </c:pt>
                <c:pt idx="11">
                  <c:v>0</c:v>
                </c:pt>
                <c:pt idx="12">
                  <c:v>0</c:v>
                </c:pt>
                <c:pt idx="13">
                  <c:v>0</c:v>
                </c:pt>
                <c:pt idx="14">
                  <c:v>0</c:v>
                </c:pt>
                <c:pt idx="15">
                  <c:v>0</c:v>
                </c:pt>
              </c:numCache>
            </c:numRef>
          </c:val>
          <c:extLst>
            <c:ext xmlns:c16="http://schemas.microsoft.com/office/drawing/2014/chart" uri="{C3380CC4-5D6E-409C-BE32-E72D297353CC}">
              <c16:uniqueId val="{00000012-A86D-4D40-BFF8-ACC6FB64BA05}"/>
            </c:ext>
          </c:extLst>
        </c:ser>
        <c:ser>
          <c:idx val="0"/>
          <c:order val="19"/>
          <c:tx>
            <c:strRef>
              <c:f>Entero!$BN$128</c:f>
              <c:strCache>
                <c:ptCount val="1"/>
                <c:pt idx="0">
                  <c:v>Doxycyclin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Entero!$BN$129:$BN$144</c:f>
              <c:numCache>
                <c:formatCode>0.00</c:formatCode>
                <c:ptCount val="16"/>
                <c:pt idx="0">
                  <c:v>0</c:v>
                </c:pt>
                <c:pt idx="1">
                  <c:v>0</c:v>
                </c:pt>
                <c:pt idx="2">
                  <c:v>0</c:v>
                </c:pt>
                <c:pt idx="3">
                  <c:v>0</c:v>
                </c:pt>
                <c:pt idx="4">
                  <c:v>0</c:v>
                </c:pt>
                <c:pt idx="5">
                  <c:v>0</c:v>
                </c:pt>
                <c:pt idx="6">
                  <c:v>0</c:v>
                </c:pt>
                <c:pt idx="7">
                  <c:v>10.344827586206897</c:v>
                </c:pt>
                <c:pt idx="8">
                  <c:v>0</c:v>
                </c:pt>
                <c:pt idx="9">
                  <c:v>0</c:v>
                </c:pt>
                <c:pt idx="10">
                  <c:v>89.65517241379311</c:v>
                </c:pt>
                <c:pt idx="11">
                  <c:v>0</c:v>
                </c:pt>
                <c:pt idx="12">
                  <c:v>0</c:v>
                </c:pt>
                <c:pt idx="13">
                  <c:v>0</c:v>
                </c:pt>
                <c:pt idx="14">
                  <c:v>0</c:v>
                </c:pt>
                <c:pt idx="15">
                  <c:v>0</c:v>
                </c:pt>
              </c:numCache>
            </c:numRef>
          </c:val>
          <c:extLst>
            <c:ext xmlns:c16="http://schemas.microsoft.com/office/drawing/2014/chart" uri="{C3380CC4-5D6E-409C-BE32-E72D297353CC}">
              <c16:uniqueId val="{00000013-A86D-4D40-BFF8-ACC6FB64BA05}"/>
            </c:ext>
          </c:extLst>
        </c:ser>
        <c:ser>
          <c:idx val="1"/>
          <c:order val="20"/>
          <c:tx>
            <c:strRef>
              <c:f>Entero!$BO$128</c:f>
              <c:strCache>
                <c:ptCount val="1"/>
                <c:pt idx="0">
                  <c:v>Tigecyclin</c:v>
                </c:pt>
              </c:strCache>
            </c:strRef>
          </c:tx>
          <c:invertIfNegative val="0"/>
          <c:cat>
            <c:numRef>
              <c:f>Entero!$AT$129:$AT$144</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Entero!$BO$129:$BO$144</c:f>
              <c:numCache>
                <c:formatCode>0.00</c:formatCode>
                <c:ptCount val="16"/>
                <c:pt idx="0">
                  <c:v>0</c:v>
                </c:pt>
                <c:pt idx="1">
                  <c:v>0</c:v>
                </c:pt>
                <c:pt idx="2">
                  <c:v>0</c:v>
                </c:pt>
                <c:pt idx="3">
                  <c:v>3.4482758620689653</c:v>
                </c:pt>
                <c:pt idx="4">
                  <c:v>0</c:v>
                </c:pt>
                <c:pt idx="5">
                  <c:v>10.344827586206897</c:v>
                </c:pt>
                <c:pt idx="6">
                  <c:v>62.068965517241381</c:v>
                </c:pt>
                <c:pt idx="7">
                  <c:v>20.689655172413794</c:v>
                </c:pt>
                <c:pt idx="8">
                  <c:v>3.4482758620689653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A86D-4D40-BFF8-ACC6FB64BA05}"/>
            </c:ext>
          </c:extLst>
        </c:ser>
        <c:dLbls>
          <c:showLegendKey val="0"/>
          <c:showVal val="0"/>
          <c:showCatName val="0"/>
          <c:showSerName val="0"/>
          <c:showPercent val="0"/>
          <c:showBubbleSize val="0"/>
        </c:dLbls>
        <c:gapWidth val="150"/>
        <c:shape val="box"/>
        <c:axId val="98016256"/>
        <c:axId val="98022528"/>
        <c:axId val="97995392"/>
      </c:bar3DChart>
      <c:catAx>
        <c:axId val="9801625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8022528"/>
        <c:crosses val="autoZero"/>
        <c:auto val="1"/>
        <c:lblAlgn val="ctr"/>
        <c:lblOffset val="100"/>
        <c:tickLblSkip val="1"/>
        <c:noMultiLvlLbl val="0"/>
      </c:catAx>
      <c:valAx>
        <c:axId val="9802252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8016256"/>
        <c:crosses val="autoZero"/>
        <c:crossBetween val="between"/>
      </c:valAx>
      <c:serAx>
        <c:axId val="97995392"/>
        <c:scaling>
          <c:orientation val="minMax"/>
        </c:scaling>
        <c:delete val="0"/>
        <c:axPos val="b"/>
        <c:majorTickMark val="out"/>
        <c:minorTickMark val="none"/>
        <c:tickLblPos val="nextTo"/>
        <c:txPr>
          <a:bodyPr rot="1500000" vert="horz" anchor="ctr" anchorCtr="0"/>
          <a:lstStyle/>
          <a:p>
            <a:pPr>
              <a:defRPr sz="1200"/>
            </a:pPr>
            <a:endParaRPr lang="de-DE"/>
          </a:p>
        </c:txPr>
        <c:crossAx val="9802252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3"/>
          <c:order val="0"/>
          <c:tx>
            <c:strRef>
              <c:f>Entero!$AU$3</c:f>
              <c:strCache>
                <c:ptCount val="1"/>
                <c:pt idx="0">
                  <c:v>Ampicillin</c:v>
                </c:pt>
              </c:strCache>
            </c:strRef>
          </c:tx>
          <c:spPr>
            <a:solidFill>
              <a:srgbClr val="FFCC99"/>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Entero!$AU$4:$AU$19</c:f>
              <c:numCache>
                <c:formatCode>0.00</c:formatCode>
                <c:ptCount val="16"/>
                <c:pt idx="0">
                  <c:v>0</c:v>
                </c:pt>
                <c:pt idx="1">
                  <c:v>0</c:v>
                </c:pt>
                <c:pt idx="2">
                  <c:v>0</c:v>
                </c:pt>
                <c:pt idx="3">
                  <c:v>0</c:v>
                </c:pt>
                <c:pt idx="4">
                  <c:v>0</c:v>
                </c:pt>
                <c:pt idx="5">
                  <c:v>0</c:v>
                </c:pt>
                <c:pt idx="6">
                  <c:v>0</c:v>
                </c:pt>
                <c:pt idx="7">
                  <c:v>0</c:v>
                </c:pt>
                <c:pt idx="8">
                  <c:v>3.125</c:v>
                </c:pt>
                <c:pt idx="9">
                  <c:v>6.25</c:v>
                </c:pt>
                <c:pt idx="10">
                  <c:v>6.25</c:v>
                </c:pt>
                <c:pt idx="11">
                  <c:v>3.125</c:v>
                </c:pt>
                <c:pt idx="12">
                  <c:v>81.25</c:v>
                </c:pt>
                <c:pt idx="13">
                  <c:v>0</c:v>
                </c:pt>
                <c:pt idx="14">
                  <c:v>0</c:v>
                </c:pt>
                <c:pt idx="15">
                  <c:v>0</c:v>
                </c:pt>
              </c:numCache>
            </c:numRef>
          </c:val>
          <c:extLst>
            <c:ext xmlns:c16="http://schemas.microsoft.com/office/drawing/2014/chart" uri="{C3380CC4-5D6E-409C-BE32-E72D297353CC}">
              <c16:uniqueId val="{00000000-576C-449D-92FC-AF3BD498886F}"/>
            </c:ext>
          </c:extLst>
        </c:ser>
        <c:ser>
          <c:idx val="4"/>
          <c:order val="1"/>
          <c:tx>
            <c:strRef>
              <c:f>Entero!$AV$3</c:f>
              <c:strCache>
                <c:ptCount val="1"/>
                <c:pt idx="0">
                  <c:v>Ampicillin/ Sulbactam</c:v>
                </c:pt>
              </c:strCache>
            </c:strRef>
          </c:tx>
          <c:spPr>
            <a:solidFill>
              <a:srgbClr val="FFFF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Entero!$AV$4:$AV$19</c:f>
              <c:numCache>
                <c:formatCode>0.00</c:formatCode>
                <c:ptCount val="16"/>
                <c:pt idx="0">
                  <c:v>0</c:v>
                </c:pt>
                <c:pt idx="1">
                  <c:v>0</c:v>
                </c:pt>
                <c:pt idx="2">
                  <c:v>0</c:v>
                </c:pt>
                <c:pt idx="3">
                  <c:v>0</c:v>
                </c:pt>
                <c:pt idx="4">
                  <c:v>0</c:v>
                </c:pt>
                <c:pt idx="5">
                  <c:v>0</c:v>
                </c:pt>
                <c:pt idx="6">
                  <c:v>3.0303030303030303</c:v>
                </c:pt>
                <c:pt idx="7">
                  <c:v>0</c:v>
                </c:pt>
                <c:pt idx="8">
                  <c:v>9.0909090909090917</c:v>
                </c:pt>
                <c:pt idx="9">
                  <c:v>12.121212121212121</c:v>
                </c:pt>
                <c:pt idx="10">
                  <c:v>3.0303030303030303</c:v>
                </c:pt>
                <c:pt idx="11">
                  <c:v>18.181818181818183</c:v>
                </c:pt>
                <c:pt idx="12">
                  <c:v>54.545454545454547</c:v>
                </c:pt>
                <c:pt idx="13">
                  <c:v>0</c:v>
                </c:pt>
                <c:pt idx="14">
                  <c:v>0</c:v>
                </c:pt>
                <c:pt idx="15">
                  <c:v>0</c:v>
                </c:pt>
              </c:numCache>
            </c:numRef>
          </c:val>
          <c:extLst>
            <c:ext xmlns:c16="http://schemas.microsoft.com/office/drawing/2014/chart" uri="{C3380CC4-5D6E-409C-BE32-E72D297353CC}">
              <c16:uniqueId val="{00000001-576C-449D-92FC-AF3BD498886F}"/>
            </c:ext>
          </c:extLst>
        </c:ser>
        <c:ser>
          <c:idx val="5"/>
          <c:order val="2"/>
          <c:tx>
            <c:strRef>
              <c:f>Entero!$AW$3</c:f>
              <c:strCache>
                <c:ptCount val="1"/>
                <c:pt idx="0">
                  <c:v>Piperacillin</c:v>
                </c:pt>
              </c:strCache>
            </c:strRef>
          </c:tx>
          <c:spPr>
            <a:solidFill>
              <a:srgbClr val="6600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Entero!$AW$4:$AW$19</c:f>
              <c:numCache>
                <c:formatCode>0.00</c:formatCode>
                <c:ptCount val="16"/>
                <c:pt idx="0">
                  <c:v>0</c:v>
                </c:pt>
                <c:pt idx="1">
                  <c:v>0</c:v>
                </c:pt>
                <c:pt idx="2">
                  <c:v>0</c:v>
                </c:pt>
                <c:pt idx="3">
                  <c:v>0</c:v>
                </c:pt>
                <c:pt idx="4">
                  <c:v>3.0303030303030303</c:v>
                </c:pt>
                <c:pt idx="5">
                  <c:v>0</c:v>
                </c:pt>
                <c:pt idx="6">
                  <c:v>12.121212121212121</c:v>
                </c:pt>
                <c:pt idx="7">
                  <c:v>24.242424242424242</c:v>
                </c:pt>
                <c:pt idx="8">
                  <c:v>3.0303030303030303</c:v>
                </c:pt>
                <c:pt idx="9">
                  <c:v>9.0909090909090917</c:v>
                </c:pt>
                <c:pt idx="10">
                  <c:v>0</c:v>
                </c:pt>
                <c:pt idx="11">
                  <c:v>9.0909090909090917</c:v>
                </c:pt>
                <c:pt idx="12">
                  <c:v>9.0909090909090917</c:v>
                </c:pt>
                <c:pt idx="13">
                  <c:v>30.303030303030305</c:v>
                </c:pt>
                <c:pt idx="14">
                  <c:v>0</c:v>
                </c:pt>
                <c:pt idx="15">
                  <c:v>0</c:v>
                </c:pt>
              </c:numCache>
            </c:numRef>
          </c:val>
          <c:extLst>
            <c:ext xmlns:c16="http://schemas.microsoft.com/office/drawing/2014/chart" uri="{C3380CC4-5D6E-409C-BE32-E72D297353CC}">
              <c16:uniqueId val="{00000002-576C-449D-92FC-AF3BD498886F}"/>
            </c:ext>
          </c:extLst>
        </c:ser>
        <c:ser>
          <c:idx val="6"/>
          <c:order val="3"/>
          <c:tx>
            <c:strRef>
              <c:f>Entero!$AX$3</c:f>
              <c:strCache>
                <c:ptCount val="1"/>
                <c:pt idx="0">
                  <c:v>Piperacillin/ Tazobactam</c:v>
                </c:pt>
              </c:strCache>
            </c:strRef>
          </c:tx>
          <c:spPr>
            <a:solidFill>
              <a:srgbClr val="CC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Entero!$AX$4:$AX$19</c:f>
              <c:numCache>
                <c:formatCode>0.00</c:formatCode>
                <c:ptCount val="16"/>
                <c:pt idx="0">
                  <c:v>0</c:v>
                </c:pt>
                <c:pt idx="1">
                  <c:v>0</c:v>
                </c:pt>
                <c:pt idx="2">
                  <c:v>0</c:v>
                </c:pt>
                <c:pt idx="3">
                  <c:v>0</c:v>
                </c:pt>
                <c:pt idx="4">
                  <c:v>3.0303030303030303</c:v>
                </c:pt>
                <c:pt idx="5">
                  <c:v>0</c:v>
                </c:pt>
                <c:pt idx="6">
                  <c:v>24.242424242424242</c:v>
                </c:pt>
                <c:pt idx="7">
                  <c:v>18.181818181818183</c:v>
                </c:pt>
                <c:pt idx="8">
                  <c:v>3.0303030303030303</c:v>
                </c:pt>
                <c:pt idx="9">
                  <c:v>9.0909090909090917</c:v>
                </c:pt>
                <c:pt idx="10">
                  <c:v>9.0909090909090917</c:v>
                </c:pt>
                <c:pt idx="11">
                  <c:v>9.0909090909090917</c:v>
                </c:pt>
                <c:pt idx="12">
                  <c:v>15.151515151515152</c:v>
                </c:pt>
                <c:pt idx="13">
                  <c:v>9.0909090909090917</c:v>
                </c:pt>
                <c:pt idx="14">
                  <c:v>0</c:v>
                </c:pt>
                <c:pt idx="15">
                  <c:v>0</c:v>
                </c:pt>
              </c:numCache>
            </c:numRef>
          </c:val>
          <c:extLst>
            <c:ext xmlns:c16="http://schemas.microsoft.com/office/drawing/2014/chart" uri="{C3380CC4-5D6E-409C-BE32-E72D297353CC}">
              <c16:uniqueId val="{00000003-576C-449D-92FC-AF3BD498886F}"/>
            </c:ext>
          </c:extLst>
        </c:ser>
        <c:ser>
          <c:idx val="7"/>
          <c:order val="4"/>
          <c:tx>
            <c:strRef>
              <c:f>Entero!$AY$3</c:f>
              <c:strCache>
                <c:ptCount val="1"/>
                <c:pt idx="0">
                  <c:v>Aztreonam</c:v>
                </c:pt>
              </c:strCache>
            </c:strRef>
          </c:tx>
          <c:spPr>
            <a:solidFill>
              <a:srgbClr val="FF66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Entero!$AY$4:$AY$19</c:f>
              <c:numCache>
                <c:formatCode>0.00</c:formatCode>
                <c:ptCount val="16"/>
                <c:pt idx="0">
                  <c:v>0</c:v>
                </c:pt>
                <c:pt idx="1">
                  <c:v>0</c:v>
                </c:pt>
                <c:pt idx="2">
                  <c:v>0</c:v>
                </c:pt>
                <c:pt idx="3">
                  <c:v>40.625</c:v>
                </c:pt>
                <c:pt idx="4">
                  <c:v>0</c:v>
                </c:pt>
                <c:pt idx="5">
                  <c:v>6.25</c:v>
                </c:pt>
                <c:pt idx="6">
                  <c:v>3.125</c:v>
                </c:pt>
                <c:pt idx="7">
                  <c:v>0</c:v>
                </c:pt>
                <c:pt idx="8">
                  <c:v>0</c:v>
                </c:pt>
                <c:pt idx="9">
                  <c:v>6.25</c:v>
                </c:pt>
                <c:pt idx="10">
                  <c:v>15.625</c:v>
                </c:pt>
                <c:pt idx="11">
                  <c:v>28.125</c:v>
                </c:pt>
                <c:pt idx="12">
                  <c:v>0</c:v>
                </c:pt>
                <c:pt idx="13">
                  <c:v>0</c:v>
                </c:pt>
                <c:pt idx="14">
                  <c:v>0</c:v>
                </c:pt>
                <c:pt idx="15">
                  <c:v>0</c:v>
                </c:pt>
              </c:numCache>
            </c:numRef>
          </c:val>
          <c:extLst>
            <c:ext xmlns:c16="http://schemas.microsoft.com/office/drawing/2014/chart" uri="{C3380CC4-5D6E-409C-BE32-E72D297353CC}">
              <c16:uniqueId val="{00000004-576C-449D-92FC-AF3BD498886F}"/>
            </c:ext>
          </c:extLst>
        </c:ser>
        <c:ser>
          <c:idx val="9"/>
          <c:order val="5"/>
          <c:tx>
            <c:strRef>
              <c:f>Entero!$AZ$3</c:f>
              <c:strCache>
                <c:ptCount val="1"/>
                <c:pt idx="0">
                  <c:v>Cefotaxim</c:v>
                </c:pt>
              </c:strCache>
            </c:strRef>
          </c:tx>
          <c:spPr>
            <a:solidFill>
              <a:srgbClr val="0000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Entero!$AZ$4:$AZ$19</c:f>
              <c:numCache>
                <c:formatCode>0.00</c:formatCode>
                <c:ptCount val="16"/>
                <c:pt idx="0">
                  <c:v>0</c:v>
                </c:pt>
                <c:pt idx="1">
                  <c:v>0</c:v>
                </c:pt>
                <c:pt idx="2">
                  <c:v>0</c:v>
                </c:pt>
                <c:pt idx="3">
                  <c:v>30.303030303030305</c:v>
                </c:pt>
                <c:pt idx="4">
                  <c:v>9.0909090909090917</c:v>
                </c:pt>
                <c:pt idx="5">
                  <c:v>3.0303030303030303</c:v>
                </c:pt>
                <c:pt idx="6">
                  <c:v>6.0606060606060606</c:v>
                </c:pt>
                <c:pt idx="7">
                  <c:v>3.0303030303030303</c:v>
                </c:pt>
                <c:pt idx="8">
                  <c:v>6.0606060606060606</c:v>
                </c:pt>
                <c:pt idx="9">
                  <c:v>0</c:v>
                </c:pt>
                <c:pt idx="10">
                  <c:v>42.424242424242422</c:v>
                </c:pt>
                <c:pt idx="11">
                  <c:v>0</c:v>
                </c:pt>
                <c:pt idx="12">
                  <c:v>0</c:v>
                </c:pt>
                <c:pt idx="13">
                  <c:v>0</c:v>
                </c:pt>
                <c:pt idx="14">
                  <c:v>0</c:v>
                </c:pt>
                <c:pt idx="15">
                  <c:v>0</c:v>
                </c:pt>
              </c:numCache>
            </c:numRef>
          </c:val>
          <c:extLst>
            <c:ext xmlns:c16="http://schemas.microsoft.com/office/drawing/2014/chart" uri="{C3380CC4-5D6E-409C-BE32-E72D297353CC}">
              <c16:uniqueId val="{00000005-576C-449D-92FC-AF3BD498886F}"/>
            </c:ext>
          </c:extLst>
        </c:ser>
        <c:ser>
          <c:idx val="10"/>
          <c:order val="6"/>
          <c:tx>
            <c:strRef>
              <c:f>Entero!$BA$3</c:f>
              <c:strCache>
                <c:ptCount val="1"/>
                <c:pt idx="0">
                  <c:v>Ceftazidim</c:v>
                </c:pt>
              </c:strCache>
            </c:strRef>
          </c:tx>
          <c:spPr>
            <a:solidFill>
              <a:srgbClr val="0066CC"/>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Entero!$BA$4:$BA$19</c:f>
              <c:numCache>
                <c:formatCode>0.00</c:formatCode>
                <c:ptCount val="16"/>
                <c:pt idx="0">
                  <c:v>0</c:v>
                </c:pt>
                <c:pt idx="1">
                  <c:v>0</c:v>
                </c:pt>
                <c:pt idx="2">
                  <c:v>0</c:v>
                </c:pt>
                <c:pt idx="3">
                  <c:v>30.303030303030305</c:v>
                </c:pt>
                <c:pt idx="4">
                  <c:v>0</c:v>
                </c:pt>
                <c:pt idx="5">
                  <c:v>6.0606060606060606</c:v>
                </c:pt>
                <c:pt idx="6">
                  <c:v>15.151515151515152</c:v>
                </c:pt>
                <c:pt idx="7">
                  <c:v>3.0303030303030303</c:v>
                </c:pt>
                <c:pt idx="8">
                  <c:v>3.0303030303030303</c:v>
                </c:pt>
                <c:pt idx="9">
                  <c:v>0</c:v>
                </c:pt>
                <c:pt idx="10">
                  <c:v>3.0303030303030303</c:v>
                </c:pt>
                <c:pt idx="11">
                  <c:v>12.121212121212121</c:v>
                </c:pt>
                <c:pt idx="12">
                  <c:v>27.272727272727273</c:v>
                </c:pt>
                <c:pt idx="13">
                  <c:v>0</c:v>
                </c:pt>
                <c:pt idx="14">
                  <c:v>0</c:v>
                </c:pt>
                <c:pt idx="15">
                  <c:v>0</c:v>
                </c:pt>
              </c:numCache>
            </c:numRef>
          </c:val>
          <c:extLst>
            <c:ext xmlns:c16="http://schemas.microsoft.com/office/drawing/2014/chart" uri="{C3380CC4-5D6E-409C-BE32-E72D297353CC}">
              <c16:uniqueId val="{00000006-576C-449D-92FC-AF3BD498886F}"/>
            </c:ext>
          </c:extLst>
        </c:ser>
        <c:ser>
          <c:idx val="11"/>
          <c:order val="7"/>
          <c:tx>
            <c:strRef>
              <c:f>Entero!$BB$3</c:f>
              <c:strCache>
                <c:ptCount val="1"/>
                <c:pt idx="0">
                  <c:v>Cefuroxim</c:v>
                </c:pt>
              </c:strCache>
            </c:strRef>
          </c:tx>
          <c:spPr>
            <a:solidFill>
              <a:srgbClr val="33CCFF"/>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Entero!$BB$4:$BB$19</c:f>
              <c:numCache>
                <c:formatCode>0.00</c:formatCode>
                <c:ptCount val="16"/>
                <c:pt idx="0">
                  <c:v>0</c:v>
                </c:pt>
                <c:pt idx="1">
                  <c:v>0</c:v>
                </c:pt>
                <c:pt idx="2">
                  <c:v>0</c:v>
                </c:pt>
                <c:pt idx="3">
                  <c:v>0</c:v>
                </c:pt>
                <c:pt idx="4">
                  <c:v>0</c:v>
                </c:pt>
                <c:pt idx="5">
                  <c:v>0</c:v>
                </c:pt>
                <c:pt idx="6">
                  <c:v>0</c:v>
                </c:pt>
                <c:pt idx="7">
                  <c:v>3.125</c:v>
                </c:pt>
                <c:pt idx="8">
                  <c:v>3.125</c:v>
                </c:pt>
                <c:pt idx="9">
                  <c:v>21.875</c:v>
                </c:pt>
                <c:pt idx="10">
                  <c:v>15.625</c:v>
                </c:pt>
                <c:pt idx="11">
                  <c:v>0</c:v>
                </c:pt>
                <c:pt idx="12">
                  <c:v>56.25</c:v>
                </c:pt>
                <c:pt idx="13">
                  <c:v>0</c:v>
                </c:pt>
                <c:pt idx="14">
                  <c:v>0</c:v>
                </c:pt>
                <c:pt idx="15">
                  <c:v>0</c:v>
                </c:pt>
              </c:numCache>
            </c:numRef>
          </c:val>
          <c:extLst>
            <c:ext xmlns:c16="http://schemas.microsoft.com/office/drawing/2014/chart" uri="{C3380CC4-5D6E-409C-BE32-E72D297353CC}">
              <c16:uniqueId val="{00000007-576C-449D-92FC-AF3BD498886F}"/>
            </c:ext>
          </c:extLst>
        </c:ser>
        <c:ser>
          <c:idx val="12"/>
          <c:order val="8"/>
          <c:tx>
            <c:strRef>
              <c:f>Entero!$BC$3</c:f>
              <c:strCache>
                <c:ptCount val="1"/>
                <c:pt idx="0">
                  <c:v>Imipenem</c:v>
                </c:pt>
              </c:strCache>
            </c:strRef>
          </c:tx>
          <c:spPr>
            <a:solidFill>
              <a:srgbClr val="00CC00"/>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Entero!$BC$4:$BC$19</c:f>
              <c:numCache>
                <c:formatCode>0.00</c:formatCode>
                <c:ptCount val="16"/>
                <c:pt idx="0">
                  <c:v>0</c:v>
                </c:pt>
                <c:pt idx="1">
                  <c:v>0</c:v>
                </c:pt>
                <c:pt idx="2">
                  <c:v>18.181818181818183</c:v>
                </c:pt>
                <c:pt idx="3">
                  <c:v>0</c:v>
                </c:pt>
                <c:pt idx="4">
                  <c:v>48.484848484848484</c:v>
                </c:pt>
                <c:pt idx="5">
                  <c:v>24.242424242424242</c:v>
                </c:pt>
                <c:pt idx="6">
                  <c:v>3.0303030303030303</c:v>
                </c:pt>
                <c:pt idx="7">
                  <c:v>3.0303030303030303</c:v>
                </c:pt>
                <c:pt idx="8">
                  <c:v>3.0303030303030303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576C-449D-92FC-AF3BD498886F}"/>
            </c:ext>
          </c:extLst>
        </c:ser>
        <c:ser>
          <c:idx val="13"/>
          <c:order val="9"/>
          <c:tx>
            <c:strRef>
              <c:f>Entero!$BD$3</c:f>
              <c:strCache>
                <c:ptCount val="1"/>
                <c:pt idx="0">
                  <c:v>Meropenem</c:v>
                </c:pt>
              </c:strCache>
            </c:strRef>
          </c:tx>
          <c:spPr>
            <a:solidFill>
              <a:schemeClr val="accent6">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Entero!$BD$4:$BD$19</c:f>
              <c:numCache>
                <c:formatCode>0.00</c:formatCode>
                <c:ptCount val="16"/>
                <c:pt idx="0">
                  <c:v>0</c:v>
                </c:pt>
                <c:pt idx="1">
                  <c:v>0</c:v>
                </c:pt>
                <c:pt idx="2">
                  <c:v>81.818181818181813</c:v>
                </c:pt>
                <c:pt idx="3">
                  <c:v>3.0303030303030303</c:v>
                </c:pt>
                <c:pt idx="4">
                  <c:v>9.0909090909090917</c:v>
                </c:pt>
                <c:pt idx="5">
                  <c:v>3.0303030303030303</c:v>
                </c:pt>
                <c:pt idx="6">
                  <c:v>0</c:v>
                </c:pt>
                <c:pt idx="7">
                  <c:v>3.0303030303030303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576C-449D-92FC-AF3BD498886F}"/>
            </c:ext>
          </c:extLst>
        </c:ser>
        <c:ser>
          <c:idx val="14"/>
          <c:order val="10"/>
          <c:tx>
            <c:strRef>
              <c:f>Entero!$BE$3</c:f>
              <c:strCache>
                <c:ptCount val="1"/>
                <c:pt idx="0">
                  <c:v>Colistin</c:v>
                </c:pt>
              </c:strCache>
            </c:strRef>
          </c:tx>
          <c:spPr>
            <a:solidFill>
              <a:schemeClr val="accent6">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Entero!$BE$4:$BE$19</c:f>
              <c:numCache>
                <c:formatCode>0.00</c:formatCode>
                <c:ptCount val="16"/>
                <c:pt idx="0">
                  <c:v>0</c:v>
                </c:pt>
                <c:pt idx="1">
                  <c:v>0</c:v>
                </c:pt>
                <c:pt idx="2">
                  <c:v>0</c:v>
                </c:pt>
                <c:pt idx="3">
                  <c:v>9.67741935483871</c:v>
                </c:pt>
                <c:pt idx="4">
                  <c:v>32.258064516129032</c:v>
                </c:pt>
                <c:pt idx="5">
                  <c:v>41.935483870967744</c:v>
                </c:pt>
                <c:pt idx="6">
                  <c:v>3.225806451612903</c:v>
                </c:pt>
                <c:pt idx="7">
                  <c:v>3.225806451612903</c:v>
                </c:pt>
                <c:pt idx="8">
                  <c:v>0</c:v>
                </c:pt>
                <c:pt idx="9">
                  <c:v>0</c:v>
                </c:pt>
                <c:pt idx="10">
                  <c:v>9.67741935483871</c:v>
                </c:pt>
                <c:pt idx="11">
                  <c:v>0</c:v>
                </c:pt>
                <c:pt idx="12">
                  <c:v>0</c:v>
                </c:pt>
                <c:pt idx="13">
                  <c:v>0</c:v>
                </c:pt>
                <c:pt idx="14">
                  <c:v>0</c:v>
                </c:pt>
                <c:pt idx="15">
                  <c:v>0</c:v>
                </c:pt>
              </c:numCache>
            </c:numRef>
          </c:val>
          <c:extLst>
            <c:ext xmlns:c16="http://schemas.microsoft.com/office/drawing/2014/chart" uri="{C3380CC4-5D6E-409C-BE32-E72D297353CC}">
              <c16:uniqueId val="{0000000A-576C-449D-92FC-AF3BD498886F}"/>
            </c:ext>
          </c:extLst>
        </c:ser>
        <c:ser>
          <c:idx val="15"/>
          <c:order val="11"/>
          <c:tx>
            <c:strRef>
              <c:f>Entero!$BF$3</c:f>
              <c:strCache>
                <c:ptCount val="1"/>
                <c:pt idx="0">
                  <c:v>Amikacin</c:v>
                </c:pt>
              </c:strCache>
            </c:strRef>
          </c:tx>
          <c:spPr>
            <a:solidFill>
              <a:schemeClr val="accent6">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Entero!$BF$4:$BF$19</c:f>
              <c:numCache>
                <c:formatCode>0.00</c:formatCode>
                <c:ptCount val="16"/>
                <c:pt idx="0">
                  <c:v>0</c:v>
                </c:pt>
                <c:pt idx="1">
                  <c:v>0</c:v>
                </c:pt>
                <c:pt idx="2">
                  <c:v>0</c:v>
                </c:pt>
                <c:pt idx="3">
                  <c:v>0</c:v>
                </c:pt>
                <c:pt idx="4">
                  <c:v>19.35483870967742</c:v>
                </c:pt>
                <c:pt idx="5">
                  <c:v>0</c:v>
                </c:pt>
                <c:pt idx="6">
                  <c:v>67.741935483870961</c:v>
                </c:pt>
                <c:pt idx="7">
                  <c:v>3.225806451612903</c:v>
                </c:pt>
                <c:pt idx="8" formatCode="General">
                  <c:v>6.4516129032258061</c:v>
                </c:pt>
                <c:pt idx="9" formatCode="General">
                  <c:v>3.225806451612903</c:v>
                </c:pt>
                <c:pt idx="10">
                  <c:v>0</c:v>
                </c:pt>
                <c:pt idx="11">
                  <c:v>0</c:v>
                </c:pt>
                <c:pt idx="12">
                  <c:v>0</c:v>
                </c:pt>
                <c:pt idx="13">
                  <c:v>0</c:v>
                </c:pt>
                <c:pt idx="14">
                  <c:v>0</c:v>
                </c:pt>
                <c:pt idx="15">
                  <c:v>0</c:v>
                </c:pt>
              </c:numCache>
            </c:numRef>
          </c:val>
          <c:extLst>
            <c:ext xmlns:c16="http://schemas.microsoft.com/office/drawing/2014/chart" uri="{C3380CC4-5D6E-409C-BE32-E72D297353CC}">
              <c16:uniqueId val="{0000000B-576C-449D-92FC-AF3BD498886F}"/>
            </c:ext>
          </c:extLst>
        </c:ser>
        <c:ser>
          <c:idx val="16"/>
          <c:order val="12"/>
          <c:tx>
            <c:strRef>
              <c:f>Entero!$BG$3</c:f>
              <c:strCache>
                <c:ptCount val="1"/>
                <c:pt idx="0">
                  <c:v>Gentamicin</c:v>
                </c:pt>
              </c:strCache>
            </c:strRef>
          </c:tx>
          <c:spPr>
            <a:solidFill>
              <a:schemeClr val="bg2">
                <a:lumMod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Entero!$BG$4:$BG$19</c:f>
              <c:numCache>
                <c:formatCode>0.00</c:formatCode>
                <c:ptCount val="16"/>
                <c:pt idx="0">
                  <c:v>0</c:v>
                </c:pt>
                <c:pt idx="1">
                  <c:v>0</c:v>
                </c:pt>
                <c:pt idx="2">
                  <c:v>0</c:v>
                </c:pt>
                <c:pt idx="3">
                  <c:v>0</c:v>
                </c:pt>
                <c:pt idx="4">
                  <c:v>93.548387096774192</c:v>
                </c:pt>
                <c:pt idx="5">
                  <c:v>3.225806451612903</c:v>
                </c:pt>
                <c:pt idx="6">
                  <c:v>0</c:v>
                </c:pt>
                <c:pt idx="7">
                  <c:v>3.225806451612903</c:v>
                </c:pt>
                <c:pt idx="8">
                  <c:v>0</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0C-576C-449D-92FC-AF3BD498886F}"/>
            </c:ext>
          </c:extLst>
        </c:ser>
        <c:ser>
          <c:idx val="17"/>
          <c:order val="13"/>
          <c:tx>
            <c:strRef>
              <c:f>Entero!$BH$3</c:f>
              <c:strCache>
                <c:ptCount val="1"/>
                <c:pt idx="0">
                  <c:v>Tobramycin</c:v>
                </c:pt>
              </c:strCache>
            </c:strRef>
          </c:tx>
          <c:spPr>
            <a:solidFill>
              <a:schemeClr val="accent4">
                <a:lumMod val="75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Entero!$BH$4:$BH$19</c:f>
              <c:numCache>
                <c:formatCode>0.00</c:formatCode>
                <c:ptCount val="16"/>
                <c:pt idx="0">
                  <c:v>0</c:v>
                </c:pt>
                <c:pt idx="1">
                  <c:v>0</c:v>
                </c:pt>
                <c:pt idx="2">
                  <c:v>0</c:v>
                </c:pt>
                <c:pt idx="3">
                  <c:v>0</c:v>
                </c:pt>
                <c:pt idx="4">
                  <c:v>77.777777777777771</c:v>
                </c:pt>
                <c:pt idx="5">
                  <c:v>11.111111111111111</c:v>
                </c:pt>
                <c:pt idx="6">
                  <c:v>0</c:v>
                </c:pt>
                <c:pt idx="7">
                  <c:v>3.7037037037037037</c:v>
                </c:pt>
                <c:pt idx="8">
                  <c:v>3.7037037037037037</c:v>
                </c:pt>
                <c:pt idx="9">
                  <c:v>3.7037037037037037</c:v>
                </c:pt>
                <c:pt idx="10">
                  <c:v>0</c:v>
                </c:pt>
                <c:pt idx="11">
                  <c:v>0</c:v>
                </c:pt>
                <c:pt idx="12">
                  <c:v>0</c:v>
                </c:pt>
                <c:pt idx="13">
                  <c:v>0</c:v>
                </c:pt>
                <c:pt idx="14">
                  <c:v>0</c:v>
                </c:pt>
                <c:pt idx="15">
                  <c:v>0</c:v>
                </c:pt>
              </c:numCache>
            </c:numRef>
          </c:val>
          <c:extLst>
            <c:ext xmlns:c16="http://schemas.microsoft.com/office/drawing/2014/chart" uri="{C3380CC4-5D6E-409C-BE32-E72D297353CC}">
              <c16:uniqueId val="{0000000D-576C-449D-92FC-AF3BD498886F}"/>
            </c:ext>
          </c:extLst>
        </c:ser>
        <c:ser>
          <c:idx val="18"/>
          <c:order val="14"/>
          <c:tx>
            <c:strRef>
              <c:f>Entero!$BI$3</c:f>
              <c:strCache>
                <c:ptCount val="1"/>
                <c:pt idx="0">
                  <c:v>Fosfomycin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Entero!$BI$4:$BI$19</c:f>
              <c:numCache>
                <c:formatCode>0.00</c:formatCode>
                <c:ptCount val="16"/>
                <c:pt idx="0">
                  <c:v>0</c:v>
                </c:pt>
                <c:pt idx="1">
                  <c:v>0</c:v>
                </c:pt>
                <c:pt idx="2">
                  <c:v>0</c:v>
                </c:pt>
                <c:pt idx="3">
                  <c:v>0</c:v>
                </c:pt>
                <c:pt idx="4">
                  <c:v>0</c:v>
                </c:pt>
                <c:pt idx="5">
                  <c:v>3.125</c:v>
                </c:pt>
                <c:pt idx="6">
                  <c:v>0</c:v>
                </c:pt>
                <c:pt idx="7">
                  <c:v>15.625</c:v>
                </c:pt>
                <c:pt idx="8">
                  <c:v>3.125</c:v>
                </c:pt>
                <c:pt idx="9">
                  <c:v>9.375</c:v>
                </c:pt>
                <c:pt idx="10">
                  <c:v>21.875</c:v>
                </c:pt>
                <c:pt idx="11">
                  <c:v>18.75</c:v>
                </c:pt>
                <c:pt idx="12">
                  <c:v>18.75</c:v>
                </c:pt>
                <c:pt idx="13">
                  <c:v>6.25</c:v>
                </c:pt>
                <c:pt idx="14">
                  <c:v>3.125</c:v>
                </c:pt>
                <c:pt idx="15">
                  <c:v>0</c:v>
                </c:pt>
              </c:numCache>
            </c:numRef>
          </c:val>
          <c:extLst>
            <c:ext xmlns:c16="http://schemas.microsoft.com/office/drawing/2014/chart" uri="{C3380CC4-5D6E-409C-BE32-E72D297353CC}">
              <c16:uniqueId val="{0000000E-576C-449D-92FC-AF3BD498886F}"/>
            </c:ext>
          </c:extLst>
        </c:ser>
        <c:ser>
          <c:idx val="19"/>
          <c:order val="15"/>
          <c:tx>
            <c:strRef>
              <c:f>Entero!$BJ$3</c:f>
              <c:strCache>
                <c:ptCount val="1"/>
                <c:pt idx="0">
                  <c:v>Cotrimoxazol</c:v>
                </c:pt>
              </c:strCache>
            </c:strRef>
          </c:tx>
          <c:spPr>
            <a:solidFill>
              <a:schemeClr val="accent4">
                <a:lumMod val="60000"/>
                <a:lumOff val="4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Entero!$BJ$4:$BJ$19</c:f>
              <c:numCache>
                <c:formatCode>0.00</c:formatCode>
                <c:ptCount val="16"/>
                <c:pt idx="0">
                  <c:v>0</c:v>
                </c:pt>
                <c:pt idx="1">
                  <c:v>0</c:v>
                </c:pt>
                <c:pt idx="2">
                  <c:v>59.375</c:v>
                </c:pt>
                <c:pt idx="3">
                  <c:v>0</c:v>
                </c:pt>
                <c:pt idx="4">
                  <c:v>9.375</c:v>
                </c:pt>
                <c:pt idx="5">
                  <c:v>12.5</c:v>
                </c:pt>
                <c:pt idx="6">
                  <c:v>0</c:v>
                </c:pt>
                <c:pt idx="7">
                  <c:v>0</c:v>
                </c:pt>
                <c:pt idx="8">
                  <c:v>3.125</c:v>
                </c:pt>
                <c:pt idx="9">
                  <c:v>6.25</c:v>
                </c:pt>
                <c:pt idx="10">
                  <c:v>0</c:v>
                </c:pt>
                <c:pt idx="11">
                  <c:v>9.375</c:v>
                </c:pt>
                <c:pt idx="12">
                  <c:v>0</c:v>
                </c:pt>
                <c:pt idx="13">
                  <c:v>0</c:v>
                </c:pt>
                <c:pt idx="14">
                  <c:v>0</c:v>
                </c:pt>
                <c:pt idx="15">
                  <c:v>0</c:v>
                </c:pt>
              </c:numCache>
            </c:numRef>
          </c:val>
          <c:extLst>
            <c:ext xmlns:c16="http://schemas.microsoft.com/office/drawing/2014/chart" uri="{C3380CC4-5D6E-409C-BE32-E72D297353CC}">
              <c16:uniqueId val="{0000000F-576C-449D-92FC-AF3BD498886F}"/>
            </c:ext>
          </c:extLst>
        </c:ser>
        <c:ser>
          <c:idx val="20"/>
          <c:order val="16"/>
          <c:tx>
            <c:strRef>
              <c:f>Entero!$BK$3</c:f>
              <c:strCache>
                <c:ptCount val="1"/>
                <c:pt idx="0">
                  <c:v>Ciprofloxacin</c:v>
                </c:pt>
              </c:strCache>
            </c:strRef>
          </c:tx>
          <c:spPr>
            <a:solidFill>
              <a:schemeClr val="accent4">
                <a:lumMod val="20000"/>
                <a:lumOff val="8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Entero!$BK$4:$BK$19</c:f>
              <c:numCache>
                <c:formatCode>0.00</c:formatCode>
                <c:ptCount val="16"/>
                <c:pt idx="0">
                  <c:v>0</c:v>
                </c:pt>
                <c:pt idx="1">
                  <c:v>57.575757575757578</c:v>
                </c:pt>
                <c:pt idx="2">
                  <c:v>9.0909090909090917</c:v>
                </c:pt>
                <c:pt idx="3">
                  <c:v>15.151515151515152</c:v>
                </c:pt>
                <c:pt idx="4">
                  <c:v>6.0606060606060606</c:v>
                </c:pt>
                <c:pt idx="5">
                  <c:v>3.0303030303030303</c:v>
                </c:pt>
                <c:pt idx="6">
                  <c:v>3.0303030303030303</c:v>
                </c:pt>
                <c:pt idx="7">
                  <c:v>0</c:v>
                </c:pt>
                <c:pt idx="8">
                  <c:v>0</c:v>
                </c:pt>
                <c:pt idx="9">
                  <c:v>6.0606060606060606</c:v>
                </c:pt>
                <c:pt idx="10">
                  <c:v>0</c:v>
                </c:pt>
                <c:pt idx="11">
                  <c:v>0</c:v>
                </c:pt>
                <c:pt idx="12">
                  <c:v>0</c:v>
                </c:pt>
                <c:pt idx="13">
                  <c:v>0</c:v>
                </c:pt>
                <c:pt idx="14">
                  <c:v>0</c:v>
                </c:pt>
                <c:pt idx="15">
                  <c:v>0</c:v>
                </c:pt>
              </c:numCache>
            </c:numRef>
          </c:val>
          <c:extLst>
            <c:ext xmlns:c16="http://schemas.microsoft.com/office/drawing/2014/chart" uri="{C3380CC4-5D6E-409C-BE32-E72D297353CC}">
              <c16:uniqueId val="{00000010-576C-449D-92FC-AF3BD498886F}"/>
            </c:ext>
          </c:extLst>
        </c:ser>
        <c:ser>
          <c:idx val="21"/>
          <c:order val="17"/>
          <c:tx>
            <c:strRef>
              <c:f>Entero!$BL$3</c:f>
              <c:strCache>
                <c:ptCount val="1"/>
                <c:pt idx="0">
                  <c:v>Levofloxacin</c:v>
                </c:pt>
              </c:strCache>
            </c:strRef>
          </c:tx>
          <c:spPr>
            <a:solidFill>
              <a:schemeClr val="tx1">
                <a:lumMod val="50000"/>
                <a:lumOff val="50000"/>
              </a:schemeClr>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Entero!$BL$4:$BL$19</c:f>
              <c:numCache>
                <c:formatCode>0.00</c:formatCode>
                <c:ptCount val="16"/>
                <c:pt idx="0">
                  <c:v>0</c:v>
                </c:pt>
                <c:pt idx="1">
                  <c:v>68.75</c:v>
                </c:pt>
                <c:pt idx="2">
                  <c:v>0</c:v>
                </c:pt>
                <c:pt idx="3">
                  <c:v>0</c:v>
                </c:pt>
                <c:pt idx="4">
                  <c:v>12.5</c:v>
                </c:pt>
                <c:pt idx="5">
                  <c:v>9.375</c:v>
                </c:pt>
                <c:pt idx="6">
                  <c:v>0</c:v>
                </c:pt>
                <c:pt idx="7">
                  <c:v>6.25</c:v>
                </c:pt>
                <c:pt idx="8">
                  <c:v>3.125</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576C-449D-92FC-AF3BD498886F}"/>
            </c:ext>
          </c:extLst>
        </c:ser>
        <c:ser>
          <c:idx val="22"/>
          <c:order val="18"/>
          <c:tx>
            <c:strRef>
              <c:f>Entero!$BM$3</c:f>
              <c:strCache>
                <c:ptCount val="1"/>
                <c:pt idx="0">
                  <c:v>Moxifloxacin</c:v>
                </c:pt>
              </c:strCache>
            </c:strRef>
          </c:tx>
          <c:spPr>
            <a:solidFill>
              <a:srgbClr val="CCFF66"/>
            </a:solidFill>
          </c:spPr>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Entero!$BM$4:$BM$19</c:f>
              <c:numCache>
                <c:formatCode>0.00</c:formatCode>
                <c:ptCount val="16"/>
                <c:pt idx="0">
                  <c:v>0</c:v>
                </c:pt>
                <c:pt idx="1">
                  <c:v>0</c:v>
                </c:pt>
                <c:pt idx="2">
                  <c:v>12.5</c:v>
                </c:pt>
                <c:pt idx="3">
                  <c:v>53.125</c:v>
                </c:pt>
                <c:pt idx="4">
                  <c:v>9.375</c:v>
                </c:pt>
                <c:pt idx="5">
                  <c:v>9.375</c:v>
                </c:pt>
                <c:pt idx="6">
                  <c:v>6.25</c:v>
                </c:pt>
                <c:pt idx="7">
                  <c:v>0</c:v>
                </c:pt>
                <c:pt idx="8">
                  <c:v>3.125</c:v>
                </c:pt>
                <c:pt idx="9">
                  <c:v>6.25</c:v>
                </c:pt>
                <c:pt idx="10">
                  <c:v>0</c:v>
                </c:pt>
                <c:pt idx="11">
                  <c:v>0</c:v>
                </c:pt>
                <c:pt idx="12">
                  <c:v>0</c:v>
                </c:pt>
                <c:pt idx="13">
                  <c:v>0</c:v>
                </c:pt>
                <c:pt idx="14">
                  <c:v>0</c:v>
                </c:pt>
                <c:pt idx="15">
                  <c:v>0</c:v>
                </c:pt>
              </c:numCache>
            </c:numRef>
          </c:val>
          <c:extLst>
            <c:ext xmlns:c16="http://schemas.microsoft.com/office/drawing/2014/chart" uri="{C3380CC4-5D6E-409C-BE32-E72D297353CC}">
              <c16:uniqueId val="{00000012-576C-449D-92FC-AF3BD498886F}"/>
            </c:ext>
          </c:extLst>
        </c:ser>
        <c:ser>
          <c:idx val="0"/>
          <c:order val="19"/>
          <c:tx>
            <c:strRef>
              <c:f>Entero!$BN$3</c:f>
              <c:strCache>
                <c:ptCount val="1"/>
                <c:pt idx="0">
                  <c:v>Doxycyclin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Entero!$BN$4:$BN$19</c:f>
              <c:numCache>
                <c:formatCode>0.00</c:formatCode>
                <c:ptCount val="16"/>
                <c:pt idx="0">
                  <c:v>0</c:v>
                </c:pt>
                <c:pt idx="1">
                  <c:v>0</c:v>
                </c:pt>
                <c:pt idx="2">
                  <c:v>0</c:v>
                </c:pt>
                <c:pt idx="3">
                  <c:v>0</c:v>
                </c:pt>
                <c:pt idx="4">
                  <c:v>0</c:v>
                </c:pt>
                <c:pt idx="5">
                  <c:v>0</c:v>
                </c:pt>
                <c:pt idx="6">
                  <c:v>18.75</c:v>
                </c:pt>
                <c:pt idx="7">
                  <c:v>53.125</c:v>
                </c:pt>
                <c:pt idx="8">
                  <c:v>6.25</c:v>
                </c:pt>
                <c:pt idx="9">
                  <c:v>15.625</c:v>
                </c:pt>
                <c:pt idx="10">
                  <c:v>6.25</c:v>
                </c:pt>
                <c:pt idx="11">
                  <c:v>0</c:v>
                </c:pt>
                <c:pt idx="12">
                  <c:v>0</c:v>
                </c:pt>
                <c:pt idx="13">
                  <c:v>0</c:v>
                </c:pt>
                <c:pt idx="14">
                  <c:v>0</c:v>
                </c:pt>
                <c:pt idx="15">
                  <c:v>0</c:v>
                </c:pt>
              </c:numCache>
            </c:numRef>
          </c:val>
          <c:extLst>
            <c:ext xmlns:c16="http://schemas.microsoft.com/office/drawing/2014/chart" uri="{C3380CC4-5D6E-409C-BE32-E72D297353CC}">
              <c16:uniqueId val="{00000013-576C-449D-92FC-AF3BD498886F}"/>
            </c:ext>
          </c:extLst>
        </c:ser>
        <c:ser>
          <c:idx val="1"/>
          <c:order val="20"/>
          <c:tx>
            <c:strRef>
              <c:f>Entero!$BO$3</c:f>
              <c:strCache>
                <c:ptCount val="1"/>
                <c:pt idx="0">
                  <c:v>Tigecyclin</c:v>
                </c:pt>
              </c:strCache>
            </c:strRef>
          </c:tx>
          <c:invertIfNegative val="0"/>
          <c:cat>
            <c:numRef>
              <c:f>Entero!$AT$4:$AT$19</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Entero!$BO$4:$BO$19</c:f>
              <c:numCache>
                <c:formatCode>0.00</c:formatCode>
                <c:ptCount val="16"/>
                <c:pt idx="0">
                  <c:v>0</c:v>
                </c:pt>
                <c:pt idx="1">
                  <c:v>0</c:v>
                </c:pt>
                <c:pt idx="2">
                  <c:v>0</c:v>
                </c:pt>
                <c:pt idx="3">
                  <c:v>28.125</c:v>
                </c:pt>
                <c:pt idx="4">
                  <c:v>34.375</c:v>
                </c:pt>
                <c:pt idx="5">
                  <c:v>18.75</c:v>
                </c:pt>
                <c:pt idx="6">
                  <c:v>9.375</c:v>
                </c:pt>
                <c:pt idx="7">
                  <c:v>6.25</c:v>
                </c:pt>
                <c:pt idx="8">
                  <c:v>0</c:v>
                </c:pt>
                <c:pt idx="9">
                  <c:v>3.125</c:v>
                </c:pt>
                <c:pt idx="10">
                  <c:v>0</c:v>
                </c:pt>
                <c:pt idx="11">
                  <c:v>0</c:v>
                </c:pt>
                <c:pt idx="12">
                  <c:v>0</c:v>
                </c:pt>
                <c:pt idx="13">
                  <c:v>0</c:v>
                </c:pt>
                <c:pt idx="14">
                  <c:v>0</c:v>
                </c:pt>
                <c:pt idx="15">
                  <c:v>0</c:v>
                </c:pt>
              </c:numCache>
            </c:numRef>
          </c:val>
          <c:extLst>
            <c:ext xmlns:c16="http://schemas.microsoft.com/office/drawing/2014/chart" uri="{C3380CC4-5D6E-409C-BE32-E72D297353CC}">
              <c16:uniqueId val="{00000014-576C-449D-92FC-AF3BD498886F}"/>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5"/>
          <c:order val="0"/>
          <c:tx>
            <c:strRef>
              <c:f>Entero!$AU$66</c:f>
              <c:strCache>
                <c:ptCount val="1"/>
                <c:pt idx="0">
                  <c:v>Ampicillin</c:v>
                </c:pt>
              </c:strCache>
            </c:strRef>
          </c:tx>
          <c:spPr>
            <a:solidFill>
              <a:srgbClr val="660066"/>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Entero!$AU$67:$AU$82</c:f>
              <c:numCache>
                <c:formatCode>0.00</c:formatCode>
                <c:ptCount val="16"/>
                <c:pt idx="0">
                  <c:v>0</c:v>
                </c:pt>
                <c:pt idx="1">
                  <c:v>0</c:v>
                </c:pt>
                <c:pt idx="2">
                  <c:v>0</c:v>
                </c:pt>
                <c:pt idx="3">
                  <c:v>0</c:v>
                </c:pt>
                <c:pt idx="4">
                  <c:v>0</c:v>
                </c:pt>
                <c:pt idx="5">
                  <c:v>0</c:v>
                </c:pt>
                <c:pt idx="6">
                  <c:v>0</c:v>
                </c:pt>
                <c:pt idx="7">
                  <c:v>0</c:v>
                </c:pt>
                <c:pt idx="8">
                  <c:v>0</c:v>
                </c:pt>
                <c:pt idx="9">
                  <c:v>0</c:v>
                </c:pt>
                <c:pt idx="10">
                  <c:v>6.666666666666667</c:v>
                </c:pt>
                <c:pt idx="11">
                  <c:v>26.666666666666668</c:v>
                </c:pt>
                <c:pt idx="12">
                  <c:v>66.666666666666671</c:v>
                </c:pt>
                <c:pt idx="13">
                  <c:v>0</c:v>
                </c:pt>
                <c:pt idx="14">
                  <c:v>0</c:v>
                </c:pt>
                <c:pt idx="15">
                  <c:v>0</c:v>
                </c:pt>
              </c:numCache>
            </c:numRef>
          </c:val>
          <c:extLst>
            <c:ext xmlns:c16="http://schemas.microsoft.com/office/drawing/2014/chart" uri="{C3380CC4-5D6E-409C-BE32-E72D297353CC}">
              <c16:uniqueId val="{00000000-2D57-4A2C-839B-2C3F2E900427}"/>
            </c:ext>
          </c:extLst>
        </c:ser>
        <c:ser>
          <c:idx val="6"/>
          <c:order val="1"/>
          <c:tx>
            <c:strRef>
              <c:f>Entero!$AV$66</c:f>
              <c:strCache>
                <c:ptCount val="1"/>
                <c:pt idx="0">
                  <c:v>Ampicillin/ Sulbactam</c:v>
                </c:pt>
              </c:strCache>
            </c:strRef>
          </c:tx>
          <c:spPr>
            <a:solidFill>
              <a:srgbClr val="CC00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Entero!$AV$67:$AV$82</c:f>
              <c:numCache>
                <c:formatCode>0.00</c:formatCode>
                <c:ptCount val="16"/>
                <c:pt idx="0">
                  <c:v>0</c:v>
                </c:pt>
                <c:pt idx="1">
                  <c:v>0</c:v>
                </c:pt>
                <c:pt idx="2">
                  <c:v>0</c:v>
                </c:pt>
                <c:pt idx="3">
                  <c:v>0</c:v>
                </c:pt>
                <c:pt idx="4">
                  <c:v>0</c:v>
                </c:pt>
                <c:pt idx="5">
                  <c:v>0</c:v>
                </c:pt>
                <c:pt idx="6">
                  <c:v>3.3333333333333335</c:v>
                </c:pt>
                <c:pt idx="7">
                  <c:v>6.666666666666667</c:v>
                </c:pt>
                <c:pt idx="8">
                  <c:v>20</c:v>
                </c:pt>
                <c:pt idx="9">
                  <c:v>30</c:v>
                </c:pt>
                <c:pt idx="10">
                  <c:v>10</c:v>
                </c:pt>
                <c:pt idx="11">
                  <c:v>0</c:v>
                </c:pt>
                <c:pt idx="12">
                  <c:v>30</c:v>
                </c:pt>
                <c:pt idx="13">
                  <c:v>0</c:v>
                </c:pt>
                <c:pt idx="14">
                  <c:v>0</c:v>
                </c:pt>
                <c:pt idx="15">
                  <c:v>0</c:v>
                </c:pt>
              </c:numCache>
            </c:numRef>
          </c:val>
          <c:extLst>
            <c:ext xmlns:c16="http://schemas.microsoft.com/office/drawing/2014/chart" uri="{C3380CC4-5D6E-409C-BE32-E72D297353CC}">
              <c16:uniqueId val="{00000001-2D57-4A2C-839B-2C3F2E900427}"/>
            </c:ext>
          </c:extLst>
        </c:ser>
        <c:ser>
          <c:idx val="7"/>
          <c:order val="2"/>
          <c:tx>
            <c:strRef>
              <c:f>Entero!$AW$66</c:f>
              <c:strCache>
                <c:ptCount val="1"/>
                <c:pt idx="0">
                  <c:v>Piperacillin</c:v>
                </c:pt>
              </c:strCache>
            </c:strRef>
          </c:tx>
          <c:spPr>
            <a:solidFill>
              <a:srgbClr val="FF66FF"/>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Entero!$AW$67:$AW$82</c:f>
              <c:numCache>
                <c:formatCode>0.00</c:formatCode>
                <c:ptCount val="16"/>
                <c:pt idx="0">
                  <c:v>0</c:v>
                </c:pt>
                <c:pt idx="1">
                  <c:v>0</c:v>
                </c:pt>
                <c:pt idx="2">
                  <c:v>0</c:v>
                </c:pt>
                <c:pt idx="3">
                  <c:v>0</c:v>
                </c:pt>
                <c:pt idx="4">
                  <c:v>0</c:v>
                </c:pt>
                <c:pt idx="5">
                  <c:v>0</c:v>
                </c:pt>
                <c:pt idx="6">
                  <c:v>0</c:v>
                </c:pt>
                <c:pt idx="7">
                  <c:v>6.666666666666667</c:v>
                </c:pt>
                <c:pt idx="8">
                  <c:v>20</c:v>
                </c:pt>
                <c:pt idx="9">
                  <c:v>26.666666666666668</c:v>
                </c:pt>
                <c:pt idx="10">
                  <c:v>10</c:v>
                </c:pt>
                <c:pt idx="11">
                  <c:v>13.333333333333334</c:v>
                </c:pt>
                <c:pt idx="12">
                  <c:v>0</c:v>
                </c:pt>
                <c:pt idx="13">
                  <c:v>23.333333333333332</c:v>
                </c:pt>
                <c:pt idx="14">
                  <c:v>0</c:v>
                </c:pt>
                <c:pt idx="15">
                  <c:v>0</c:v>
                </c:pt>
              </c:numCache>
            </c:numRef>
          </c:val>
          <c:extLst>
            <c:ext xmlns:c16="http://schemas.microsoft.com/office/drawing/2014/chart" uri="{C3380CC4-5D6E-409C-BE32-E72D297353CC}">
              <c16:uniqueId val="{00000002-2D57-4A2C-839B-2C3F2E900427}"/>
            </c:ext>
          </c:extLst>
        </c:ser>
        <c:ser>
          <c:idx val="9"/>
          <c:order val="3"/>
          <c:tx>
            <c:strRef>
              <c:f>Entero!$AX$66</c:f>
              <c:strCache>
                <c:ptCount val="1"/>
                <c:pt idx="0">
                  <c:v>Piperacillin/ Tazobactam</c:v>
                </c:pt>
              </c:strCache>
            </c:strRef>
          </c:tx>
          <c:spPr>
            <a:solidFill>
              <a:srgbClr val="0000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Entero!$AX$67:$AX$82</c:f>
              <c:numCache>
                <c:formatCode>0.00</c:formatCode>
                <c:ptCount val="16"/>
                <c:pt idx="0">
                  <c:v>0</c:v>
                </c:pt>
                <c:pt idx="1">
                  <c:v>0</c:v>
                </c:pt>
                <c:pt idx="2">
                  <c:v>0</c:v>
                </c:pt>
                <c:pt idx="3">
                  <c:v>0</c:v>
                </c:pt>
                <c:pt idx="4">
                  <c:v>16.666666666666668</c:v>
                </c:pt>
                <c:pt idx="5">
                  <c:v>0</c:v>
                </c:pt>
                <c:pt idx="6">
                  <c:v>40</c:v>
                </c:pt>
                <c:pt idx="7">
                  <c:v>23.333333333333332</c:v>
                </c:pt>
                <c:pt idx="8">
                  <c:v>3.3333333333333335</c:v>
                </c:pt>
                <c:pt idx="9">
                  <c:v>0</c:v>
                </c:pt>
                <c:pt idx="10">
                  <c:v>3.3333333333333335</c:v>
                </c:pt>
                <c:pt idx="11">
                  <c:v>0</c:v>
                </c:pt>
                <c:pt idx="12">
                  <c:v>0</c:v>
                </c:pt>
                <c:pt idx="13">
                  <c:v>13.333333333333334</c:v>
                </c:pt>
                <c:pt idx="14">
                  <c:v>0</c:v>
                </c:pt>
                <c:pt idx="15">
                  <c:v>0</c:v>
                </c:pt>
              </c:numCache>
            </c:numRef>
          </c:val>
          <c:extLst>
            <c:ext xmlns:c16="http://schemas.microsoft.com/office/drawing/2014/chart" uri="{C3380CC4-5D6E-409C-BE32-E72D297353CC}">
              <c16:uniqueId val="{00000003-2D57-4A2C-839B-2C3F2E900427}"/>
            </c:ext>
          </c:extLst>
        </c:ser>
        <c:ser>
          <c:idx val="10"/>
          <c:order val="4"/>
          <c:tx>
            <c:strRef>
              <c:f>Entero!$AY$66</c:f>
              <c:strCache>
                <c:ptCount val="1"/>
                <c:pt idx="0">
                  <c:v>Aztreonam</c:v>
                </c:pt>
              </c:strCache>
            </c:strRef>
          </c:tx>
          <c:spPr>
            <a:solidFill>
              <a:srgbClr val="0066CC"/>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Entero!$AY$67:$AY$82</c:f>
              <c:numCache>
                <c:formatCode>0.00</c:formatCode>
                <c:ptCount val="16"/>
                <c:pt idx="0">
                  <c:v>0</c:v>
                </c:pt>
                <c:pt idx="1">
                  <c:v>0</c:v>
                </c:pt>
                <c:pt idx="2">
                  <c:v>0</c:v>
                </c:pt>
                <c:pt idx="3">
                  <c:v>73.333333333333329</c:v>
                </c:pt>
                <c:pt idx="4">
                  <c:v>0</c:v>
                </c:pt>
                <c:pt idx="5">
                  <c:v>10</c:v>
                </c:pt>
                <c:pt idx="6">
                  <c:v>3.3333333333333335</c:v>
                </c:pt>
                <c:pt idx="7">
                  <c:v>0</c:v>
                </c:pt>
                <c:pt idx="8">
                  <c:v>0</c:v>
                </c:pt>
                <c:pt idx="9">
                  <c:v>0</c:v>
                </c:pt>
                <c:pt idx="10">
                  <c:v>6.666666666666667</c:v>
                </c:pt>
                <c:pt idx="11">
                  <c:v>6.666666666666667</c:v>
                </c:pt>
                <c:pt idx="12">
                  <c:v>0</c:v>
                </c:pt>
                <c:pt idx="13">
                  <c:v>0</c:v>
                </c:pt>
                <c:pt idx="14">
                  <c:v>0</c:v>
                </c:pt>
                <c:pt idx="15">
                  <c:v>0</c:v>
                </c:pt>
              </c:numCache>
            </c:numRef>
          </c:val>
          <c:extLst>
            <c:ext xmlns:c16="http://schemas.microsoft.com/office/drawing/2014/chart" uri="{C3380CC4-5D6E-409C-BE32-E72D297353CC}">
              <c16:uniqueId val="{00000004-2D57-4A2C-839B-2C3F2E900427}"/>
            </c:ext>
          </c:extLst>
        </c:ser>
        <c:ser>
          <c:idx val="11"/>
          <c:order val="5"/>
          <c:tx>
            <c:strRef>
              <c:f>Entero!$AZ$66</c:f>
              <c:strCache>
                <c:ptCount val="1"/>
                <c:pt idx="0">
                  <c:v>Cefotaxim</c:v>
                </c:pt>
              </c:strCache>
            </c:strRef>
          </c:tx>
          <c:spPr>
            <a:solidFill>
              <a:srgbClr val="33CCFF"/>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Entero!$AZ$67:$AZ$82</c:f>
              <c:numCache>
                <c:formatCode>0.00</c:formatCode>
                <c:ptCount val="16"/>
                <c:pt idx="0">
                  <c:v>0</c:v>
                </c:pt>
                <c:pt idx="1">
                  <c:v>76.666666666666671</c:v>
                </c:pt>
                <c:pt idx="2">
                  <c:v>0</c:v>
                </c:pt>
                <c:pt idx="3">
                  <c:v>6.666666666666667</c:v>
                </c:pt>
                <c:pt idx="4">
                  <c:v>3.3333333333333335</c:v>
                </c:pt>
                <c:pt idx="5">
                  <c:v>6.666666666666667</c:v>
                </c:pt>
                <c:pt idx="6">
                  <c:v>3.3333333333333335</c:v>
                </c:pt>
                <c:pt idx="7">
                  <c:v>0</c:v>
                </c:pt>
                <c:pt idx="8">
                  <c:v>0</c:v>
                </c:pt>
                <c:pt idx="9">
                  <c:v>3.3333333333333335</c:v>
                </c:pt>
                <c:pt idx="10">
                  <c:v>0</c:v>
                </c:pt>
                <c:pt idx="11">
                  <c:v>0</c:v>
                </c:pt>
                <c:pt idx="12">
                  <c:v>0</c:v>
                </c:pt>
                <c:pt idx="13">
                  <c:v>0</c:v>
                </c:pt>
                <c:pt idx="14">
                  <c:v>0</c:v>
                </c:pt>
                <c:pt idx="15">
                  <c:v>0</c:v>
                </c:pt>
              </c:numCache>
            </c:numRef>
          </c:val>
          <c:extLst>
            <c:ext xmlns:c16="http://schemas.microsoft.com/office/drawing/2014/chart" uri="{C3380CC4-5D6E-409C-BE32-E72D297353CC}">
              <c16:uniqueId val="{00000005-2D57-4A2C-839B-2C3F2E900427}"/>
            </c:ext>
          </c:extLst>
        </c:ser>
        <c:ser>
          <c:idx val="12"/>
          <c:order val="6"/>
          <c:tx>
            <c:strRef>
              <c:f>Entero!$BA$66</c:f>
              <c:strCache>
                <c:ptCount val="1"/>
                <c:pt idx="0">
                  <c:v>Ceftazidim</c:v>
                </c:pt>
              </c:strCache>
            </c:strRef>
          </c:tx>
          <c:spPr>
            <a:solidFill>
              <a:srgbClr val="00CC00"/>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Entero!$BA$67:$BA$82</c:f>
              <c:numCache>
                <c:formatCode>0.00</c:formatCode>
                <c:ptCount val="16"/>
                <c:pt idx="0">
                  <c:v>0</c:v>
                </c:pt>
                <c:pt idx="1">
                  <c:v>0</c:v>
                </c:pt>
                <c:pt idx="2">
                  <c:v>0</c:v>
                </c:pt>
                <c:pt idx="3">
                  <c:v>96.666666666666671</c:v>
                </c:pt>
                <c:pt idx="4">
                  <c:v>0</c:v>
                </c:pt>
                <c:pt idx="5">
                  <c:v>3.3333333333333335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2D57-4A2C-839B-2C3F2E900427}"/>
            </c:ext>
          </c:extLst>
        </c:ser>
        <c:ser>
          <c:idx val="13"/>
          <c:order val="7"/>
          <c:tx>
            <c:strRef>
              <c:f>Entero!$BB$66</c:f>
              <c:strCache>
                <c:ptCount val="1"/>
                <c:pt idx="0">
                  <c:v>Cefuroxim</c:v>
                </c:pt>
              </c:strCache>
            </c:strRef>
          </c:tx>
          <c:spPr>
            <a:solidFill>
              <a:schemeClr val="accent6">
                <a:lumMod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Entero!$BB$67:$BB$82</c:f>
              <c:numCache>
                <c:formatCode>0.00</c:formatCode>
                <c:ptCount val="16"/>
                <c:pt idx="0">
                  <c:v>0</c:v>
                </c:pt>
                <c:pt idx="1">
                  <c:v>0</c:v>
                </c:pt>
                <c:pt idx="2">
                  <c:v>0</c:v>
                </c:pt>
                <c:pt idx="3">
                  <c:v>0</c:v>
                </c:pt>
                <c:pt idx="4">
                  <c:v>0</c:v>
                </c:pt>
                <c:pt idx="5">
                  <c:v>6.666666666666667</c:v>
                </c:pt>
                <c:pt idx="6">
                  <c:v>3.3333333333333335</c:v>
                </c:pt>
                <c:pt idx="7">
                  <c:v>33.333333333333336</c:v>
                </c:pt>
                <c:pt idx="8">
                  <c:v>30</c:v>
                </c:pt>
                <c:pt idx="9">
                  <c:v>10</c:v>
                </c:pt>
                <c:pt idx="10">
                  <c:v>0</c:v>
                </c:pt>
                <c:pt idx="11">
                  <c:v>0</c:v>
                </c:pt>
                <c:pt idx="12">
                  <c:v>16.666666666666668</c:v>
                </c:pt>
                <c:pt idx="13">
                  <c:v>0</c:v>
                </c:pt>
                <c:pt idx="14">
                  <c:v>0</c:v>
                </c:pt>
                <c:pt idx="15">
                  <c:v>0</c:v>
                </c:pt>
              </c:numCache>
            </c:numRef>
          </c:val>
          <c:extLst>
            <c:ext xmlns:c16="http://schemas.microsoft.com/office/drawing/2014/chart" uri="{C3380CC4-5D6E-409C-BE32-E72D297353CC}">
              <c16:uniqueId val="{00000007-2D57-4A2C-839B-2C3F2E900427}"/>
            </c:ext>
          </c:extLst>
        </c:ser>
        <c:ser>
          <c:idx val="14"/>
          <c:order val="8"/>
          <c:tx>
            <c:strRef>
              <c:f>Entero!$BC$66</c:f>
              <c:strCache>
                <c:ptCount val="1"/>
                <c:pt idx="0">
                  <c:v>Imipenem</c:v>
                </c:pt>
              </c:strCache>
            </c:strRef>
          </c:tx>
          <c:spPr>
            <a:solidFill>
              <a:schemeClr val="accent6">
                <a:lumMod val="75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Entero!$BC$67:$BC$82</c:f>
              <c:numCache>
                <c:formatCode>0.00</c:formatCode>
                <c:ptCount val="16"/>
                <c:pt idx="0">
                  <c:v>0</c:v>
                </c:pt>
                <c:pt idx="1">
                  <c:v>0</c:v>
                </c:pt>
                <c:pt idx="2">
                  <c:v>46.666666666666664</c:v>
                </c:pt>
                <c:pt idx="3">
                  <c:v>0</c:v>
                </c:pt>
                <c:pt idx="4">
                  <c:v>36.666666666666664</c:v>
                </c:pt>
                <c:pt idx="5">
                  <c:v>13.333333333333334</c:v>
                </c:pt>
                <c:pt idx="6">
                  <c:v>3.3333333333333335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2D57-4A2C-839B-2C3F2E900427}"/>
            </c:ext>
          </c:extLst>
        </c:ser>
        <c:ser>
          <c:idx val="15"/>
          <c:order val="9"/>
          <c:tx>
            <c:strRef>
              <c:f>Entero!$BD$66</c:f>
              <c:strCache>
                <c:ptCount val="1"/>
                <c:pt idx="0">
                  <c:v>Meropenem</c:v>
                </c:pt>
              </c:strCache>
            </c:strRef>
          </c:tx>
          <c:spPr>
            <a:solidFill>
              <a:schemeClr val="accent6">
                <a:lumMod val="20000"/>
                <a:lumOff val="8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Entero!$BD$67:$BD$82</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2D57-4A2C-839B-2C3F2E900427}"/>
            </c:ext>
          </c:extLst>
        </c:ser>
        <c:ser>
          <c:idx val="16"/>
          <c:order val="10"/>
          <c:tx>
            <c:strRef>
              <c:f>Entero!$BE$66</c:f>
              <c:strCache>
                <c:ptCount val="1"/>
                <c:pt idx="0">
                  <c:v>Colistin</c:v>
                </c:pt>
              </c:strCache>
            </c:strRef>
          </c:tx>
          <c:spPr>
            <a:solidFill>
              <a:schemeClr val="bg2">
                <a:lumMod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Entero!$BE$67:$BE$82</c:f>
              <c:numCache>
                <c:formatCode>0.00</c:formatCode>
                <c:ptCount val="16"/>
                <c:pt idx="0">
                  <c:v>0</c:v>
                </c:pt>
                <c:pt idx="1">
                  <c:v>0</c:v>
                </c:pt>
                <c:pt idx="2">
                  <c:v>0</c:v>
                </c:pt>
                <c:pt idx="3">
                  <c:v>3.7037037037037037</c:v>
                </c:pt>
                <c:pt idx="4">
                  <c:v>40.74074074074074</c:v>
                </c:pt>
                <c:pt idx="5">
                  <c:v>37.037037037037038</c:v>
                </c:pt>
                <c:pt idx="6">
                  <c:v>11.111111111111111</c:v>
                </c:pt>
                <c:pt idx="7">
                  <c:v>3.7037037037037037</c:v>
                </c:pt>
                <c:pt idx="8">
                  <c:v>0</c:v>
                </c:pt>
                <c:pt idx="9">
                  <c:v>0</c:v>
                </c:pt>
                <c:pt idx="10">
                  <c:v>3.7037037037037037</c:v>
                </c:pt>
                <c:pt idx="11">
                  <c:v>0</c:v>
                </c:pt>
                <c:pt idx="12">
                  <c:v>0</c:v>
                </c:pt>
                <c:pt idx="13">
                  <c:v>0</c:v>
                </c:pt>
                <c:pt idx="14">
                  <c:v>0</c:v>
                </c:pt>
                <c:pt idx="15">
                  <c:v>0</c:v>
                </c:pt>
              </c:numCache>
            </c:numRef>
          </c:val>
          <c:extLst>
            <c:ext xmlns:c16="http://schemas.microsoft.com/office/drawing/2014/chart" uri="{C3380CC4-5D6E-409C-BE32-E72D297353CC}">
              <c16:uniqueId val="{0000000A-2D57-4A2C-839B-2C3F2E900427}"/>
            </c:ext>
          </c:extLst>
        </c:ser>
        <c:ser>
          <c:idx val="17"/>
          <c:order val="11"/>
          <c:tx>
            <c:strRef>
              <c:f>Entero!$BF$66</c:f>
              <c:strCache>
                <c:ptCount val="1"/>
                <c:pt idx="0">
                  <c:v>Amikacin</c:v>
                </c:pt>
              </c:strCache>
            </c:strRef>
          </c:tx>
          <c:spPr>
            <a:solidFill>
              <a:schemeClr val="accent4">
                <a:lumMod val="75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Entero!$BF$67:$BF$82</c:f>
              <c:numCache>
                <c:formatCode>0.00</c:formatCode>
                <c:ptCount val="16"/>
                <c:pt idx="0">
                  <c:v>0</c:v>
                </c:pt>
                <c:pt idx="1">
                  <c:v>0</c:v>
                </c:pt>
                <c:pt idx="2">
                  <c:v>0</c:v>
                </c:pt>
                <c:pt idx="3">
                  <c:v>0</c:v>
                </c:pt>
                <c:pt idx="4">
                  <c:v>17.241379310344829</c:v>
                </c:pt>
                <c:pt idx="5">
                  <c:v>0</c:v>
                </c:pt>
                <c:pt idx="6">
                  <c:v>62.068965517241381</c:v>
                </c:pt>
                <c:pt idx="7">
                  <c:v>20.689655172413794</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2D57-4A2C-839B-2C3F2E900427}"/>
            </c:ext>
          </c:extLst>
        </c:ser>
        <c:ser>
          <c:idx val="18"/>
          <c:order val="12"/>
          <c:tx>
            <c:strRef>
              <c:f>Entero!$BG$66</c:f>
              <c:strCache>
                <c:ptCount val="1"/>
                <c:pt idx="0">
                  <c:v>Gentamicin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Entero!$BG$67:$BG$82</c:f>
              <c:numCache>
                <c:formatCode>0.00</c:formatCode>
                <c:ptCount val="16"/>
                <c:pt idx="0">
                  <c:v>0</c:v>
                </c:pt>
                <c:pt idx="1">
                  <c:v>0</c:v>
                </c:pt>
                <c:pt idx="2">
                  <c:v>3.4482758620689653</c:v>
                </c:pt>
                <c:pt idx="3">
                  <c:v>0</c:v>
                </c:pt>
                <c:pt idx="4">
                  <c:v>86.206896551724142</c:v>
                </c:pt>
                <c:pt idx="5">
                  <c:v>10.344827586206897</c:v>
                </c:pt>
                <c:pt idx="6">
                  <c:v>0</c:v>
                </c:pt>
                <c:pt idx="7">
                  <c:v>0</c:v>
                </c:pt>
                <c:pt idx="8">
                  <c:v>0</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0C-2D57-4A2C-839B-2C3F2E900427}"/>
            </c:ext>
          </c:extLst>
        </c:ser>
        <c:ser>
          <c:idx val="19"/>
          <c:order val="13"/>
          <c:tx>
            <c:strRef>
              <c:f>Entero!$BH$66</c:f>
              <c:strCache>
                <c:ptCount val="1"/>
                <c:pt idx="0">
                  <c:v>Tobramycin</c:v>
                </c:pt>
              </c:strCache>
            </c:strRef>
          </c:tx>
          <c:spPr>
            <a:solidFill>
              <a:schemeClr val="accent4">
                <a:lumMod val="60000"/>
                <a:lumOff val="4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Entero!$BH$67:$BH$82</c:f>
              <c:numCache>
                <c:formatCode>0.00</c:formatCode>
                <c:ptCount val="16"/>
                <c:pt idx="0">
                  <c:v>0</c:v>
                </c:pt>
                <c:pt idx="1">
                  <c:v>0</c:v>
                </c:pt>
                <c:pt idx="2">
                  <c:v>0</c:v>
                </c:pt>
                <c:pt idx="3">
                  <c:v>0</c:v>
                </c:pt>
                <c:pt idx="4">
                  <c:v>75</c:v>
                </c:pt>
                <c:pt idx="5">
                  <c:v>21.428571428571427</c:v>
                </c:pt>
                <c:pt idx="6">
                  <c:v>3.5714285714285716</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2D57-4A2C-839B-2C3F2E900427}"/>
            </c:ext>
          </c:extLst>
        </c:ser>
        <c:ser>
          <c:idx val="20"/>
          <c:order val="14"/>
          <c:tx>
            <c:strRef>
              <c:f>Entero!$BI$66</c:f>
              <c:strCache>
                <c:ptCount val="1"/>
                <c:pt idx="0">
                  <c:v>Fosfomycin</c:v>
                </c:pt>
              </c:strCache>
            </c:strRef>
          </c:tx>
          <c:spPr>
            <a:solidFill>
              <a:schemeClr val="accent4">
                <a:lumMod val="20000"/>
                <a:lumOff val="8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Entero!$BI$67:$BI$82</c:f>
              <c:numCache>
                <c:formatCode>0.00</c:formatCode>
                <c:ptCount val="16"/>
                <c:pt idx="0">
                  <c:v>0</c:v>
                </c:pt>
                <c:pt idx="1">
                  <c:v>0</c:v>
                </c:pt>
                <c:pt idx="2">
                  <c:v>0</c:v>
                </c:pt>
                <c:pt idx="3">
                  <c:v>0</c:v>
                </c:pt>
                <c:pt idx="4">
                  <c:v>0</c:v>
                </c:pt>
                <c:pt idx="5">
                  <c:v>0</c:v>
                </c:pt>
                <c:pt idx="6">
                  <c:v>0</c:v>
                </c:pt>
                <c:pt idx="7">
                  <c:v>6.666666666666667</c:v>
                </c:pt>
                <c:pt idx="8">
                  <c:v>10</c:v>
                </c:pt>
                <c:pt idx="9">
                  <c:v>13.333333333333334</c:v>
                </c:pt>
                <c:pt idx="10">
                  <c:v>30</c:v>
                </c:pt>
                <c:pt idx="11">
                  <c:v>20</c:v>
                </c:pt>
                <c:pt idx="12">
                  <c:v>3.3333333333333335</c:v>
                </c:pt>
                <c:pt idx="13">
                  <c:v>10</c:v>
                </c:pt>
                <c:pt idx="14">
                  <c:v>6.666666666666667</c:v>
                </c:pt>
                <c:pt idx="15">
                  <c:v>0</c:v>
                </c:pt>
              </c:numCache>
            </c:numRef>
          </c:val>
          <c:extLst>
            <c:ext xmlns:c16="http://schemas.microsoft.com/office/drawing/2014/chart" uri="{C3380CC4-5D6E-409C-BE32-E72D297353CC}">
              <c16:uniqueId val="{0000000E-2D57-4A2C-839B-2C3F2E900427}"/>
            </c:ext>
          </c:extLst>
        </c:ser>
        <c:ser>
          <c:idx val="21"/>
          <c:order val="15"/>
          <c:tx>
            <c:strRef>
              <c:f>Entero!$BJ$66</c:f>
              <c:strCache>
                <c:ptCount val="1"/>
                <c:pt idx="0">
                  <c:v>Cotrimoxazol</c:v>
                </c:pt>
              </c:strCache>
            </c:strRef>
          </c:tx>
          <c:spPr>
            <a:solidFill>
              <a:schemeClr val="tx1">
                <a:lumMod val="50000"/>
                <a:lumOff val="50000"/>
              </a:schemeClr>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Entero!$BJ$67:$BJ$82</c:f>
              <c:numCache>
                <c:formatCode>0.00</c:formatCode>
                <c:ptCount val="16"/>
                <c:pt idx="0">
                  <c:v>0</c:v>
                </c:pt>
                <c:pt idx="1">
                  <c:v>3.3333333333333335</c:v>
                </c:pt>
                <c:pt idx="2">
                  <c:v>80</c:v>
                </c:pt>
                <c:pt idx="3">
                  <c:v>0</c:v>
                </c:pt>
                <c:pt idx="4">
                  <c:v>3.3333333333333335</c:v>
                </c:pt>
                <c:pt idx="5">
                  <c:v>0</c:v>
                </c:pt>
                <c:pt idx="6">
                  <c:v>3.3333333333333335</c:v>
                </c:pt>
                <c:pt idx="7">
                  <c:v>0</c:v>
                </c:pt>
                <c:pt idx="8">
                  <c:v>3.3333333333333335</c:v>
                </c:pt>
                <c:pt idx="9">
                  <c:v>0</c:v>
                </c:pt>
                <c:pt idx="10">
                  <c:v>0</c:v>
                </c:pt>
                <c:pt idx="11">
                  <c:v>6.666666666666667</c:v>
                </c:pt>
                <c:pt idx="12">
                  <c:v>0</c:v>
                </c:pt>
                <c:pt idx="13">
                  <c:v>0</c:v>
                </c:pt>
                <c:pt idx="14">
                  <c:v>0</c:v>
                </c:pt>
                <c:pt idx="15">
                  <c:v>0</c:v>
                </c:pt>
              </c:numCache>
            </c:numRef>
          </c:val>
          <c:extLst>
            <c:ext xmlns:c16="http://schemas.microsoft.com/office/drawing/2014/chart" uri="{C3380CC4-5D6E-409C-BE32-E72D297353CC}">
              <c16:uniqueId val="{0000000F-2D57-4A2C-839B-2C3F2E900427}"/>
            </c:ext>
          </c:extLst>
        </c:ser>
        <c:ser>
          <c:idx val="22"/>
          <c:order val="16"/>
          <c:tx>
            <c:strRef>
              <c:f>Entero!$BK$66</c:f>
              <c:strCache>
                <c:ptCount val="1"/>
                <c:pt idx="0">
                  <c:v>Ciprofloxacin</c:v>
                </c:pt>
              </c:strCache>
            </c:strRef>
          </c:tx>
          <c:spPr>
            <a:solidFill>
              <a:srgbClr val="CCFF66"/>
            </a:solidFill>
          </c:spPr>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Entero!$BK$67:$BK$82</c:f>
              <c:numCache>
                <c:formatCode>0.00</c:formatCode>
                <c:ptCount val="16"/>
                <c:pt idx="0">
                  <c:v>0</c:v>
                </c:pt>
                <c:pt idx="1">
                  <c:v>80</c:v>
                </c:pt>
                <c:pt idx="2">
                  <c:v>10</c:v>
                </c:pt>
                <c:pt idx="3">
                  <c:v>3.3333333333333335</c:v>
                </c:pt>
                <c:pt idx="4">
                  <c:v>3.3333333333333335</c:v>
                </c:pt>
                <c:pt idx="5">
                  <c:v>3.3333333333333335</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2D57-4A2C-839B-2C3F2E900427}"/>
            </c:ext>
          </c:extLst>
        </c:ser>
        <c:ser>
          <c:idx val="0"/>
          <c:order val="17"/>
          <c:tx>
            <c:strRef>
              <c:f>Entero!$BL$66</c:f>
              <c:strCache>
                <c:ptCount val="1"/>
                <c:pt idx="0">
                  <c:v>Levofloxacin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Entero!$BL$67:$BL$82</c:f>
              <c:numCache>
                <c:formatCode>0.00</c:formatCode>
                <c:ptCount val="16"/>
                <c:pt idx="0">
                  <c:v>0</c:v>
                </c:pt>
                <c:pt idx="1">
                  <c:v>86.666666666666671</c:v>
                </c:pt>
                <c:pt idx="2">
                  <c:v>0</c:v>
                </c:pt>
                <c:pt idx="3">
                  <c:v>3.3333333333333335</c:v>
                </c:pt>
                <c:pt idx="4">
                  <c:v>3.3333333333333335</c:v>
                </c:pt>
                <c:pt idx="5">
                  <c:v>3.3333333333333335</c:v>
                </c:pt>
                <c:pt idx="6">
                  <c:v>3.3333333333333335</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2D57-4A2C-839B-2C3F2E900427}"/>
            </c:ext>
          </c:extLst>
        </c:ser>
        <c:ser>
          <c:idx val="1"/>
          <c:order val="18"/>
          <c:tx>
            <c:strRef>
              <c:f>Entero!$BM$66</c:f>
              <c:strCache>
                <c:ptCount val="1"/>
                <c:pt idx="0">
                  <c:v>Moxifloxacin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Entero!$BM$67:$BM$82</c:f>
              <c:numCache>
                <c:formatCode>0.00</c:formatCode>
                <c:ptCount val="16"/>
                <c:pt idx="0">
                  <c:v>0</c:v>
                </c:pt>
                <c:pt idx="1">
                  <c:v>0</c:v>
                </c:pt>
                <c:pt idx="2">
                  <c:v>3.3333333333333335</c:v>
                </c:pt>
                <c:pt idx="3">
                  <c:v>83.333333333333329</c:v>
                </c:pt>
                <c:pt idx="4">
                  <c:v>3.3333333333333335</c:v>
                </c:pt>
                <c:pt idx="5">
                  <c:v>3.3333333333333335</c:v>
                </c:pt>
                <c:pt idx="6">
                  <c:v>6.666666666666667</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2D57-4A2C-839B-2C3F2E900427}"/>
            </c:ext>
          </c:extLst>
        </c:ser>
        <c:ser>
          <c:idx val="2"/>
          <c:order val="19"/>
          <c:tx>
            <c:strRef>
              <c:f>Entero!$BN$66</c:f>
              <c:strCache>
                <c:ptCount val="1"/>
                <c:pt idx="0">
                  <c:v>Doxycyclin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Entero!$BN$67:$BN$82</c:f>
              <c:numCache>
                <c:formatCode>0.00</c:formatCode>
                <c:ptCount val="16"/>
                <c:pt idx="0">
                  <c:v>0</c:v>
                </c:pt>
                <c:pt idx="1">
                  <c:v>0</c:v>
                </c:pt>
                <c:pt idx="2">
                  <c:v>0</c:v>
                </c:pt>
                <c:pt idx="3">
                  <c:v>0</c:v>
                </c:pt>
                <c:pt idx="4">
                  <c:v>0</c:v>
                </c:pt>
                <c:pt idx="5">
                  <c:v>13.333333333333334</c:v>
                </c:pt>
                <c:pt idx="6">
                  <c:v>63.333333333333336</c:v>
                </c:pt>
                <c:pt idx="7">
                  <c:v>16.666666666666668</c:v>
                </c:pt>
                <c:pt idx="8">
                  <c:v>6.666666666666667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3-2D57-4A2C-839B-2C3F2E900427}"/>
            </c:ext>
          </c:extLst>
        </c:ser>
        <c:ser>
          <c:idx val="3"/>
          <c:order val="20"/>
          <c:tx>
            <c:strRef>
              <c:f>Entero!$BO$66</c:f>
              <c:strCache>
                <c:ptCount val="1"/>
                <c:pt idx="0">
                  <c:v>Tigecyclin</c:v>
                </c:pt>
              </c:strCache>
            </c:strRef>
          </c:tx>
          <c:invertIfNegative val="0"/>
          <c:cat>
            <c:numRef>
              <c:f>Entero!$AT$67:$AT$82</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Entero!$BO$67:$BO$82</c:f>
              <c:numCache>
                <c:formatCode>0.00</c:formatCode>
                <c:ptCount val="16"/>
                <c:pt idx="0">
                  <c:v>0</c:v>
                </c:pt>
                <c:pt idx="1">
                  <c:v>0</c:v>
                </c:pt>
                <c:pt idx="2">
                  <c:v>0</c:v>
                </c:pt>
                <c:pt idx="3">
                  <c:v>63.333333333333336</c:v>
                </c:pt>
                <c:pt idx="4">
                  <c:v>36.666666666666664</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2D57-4A2C-839B-2C3F2E900427}"/>
            </c:ext>
          </c:extLst>
        </c:ser>
        <c:dLbls>
          <c:showLegendKey val="0"/>
          <c:showVal val="0"/>
          <c:showCatName val="0"/>
          <c:showSerName val="0"/>
          <c:showPercent val="0"/>
          <c:showBubbleSize val="0"/>
        </c:dLbls>
        <c:gapWidth val="150"/>
        <c:shape val="box"/>
        <c:axId val="97888896"/>
        <c:axId val="97895168"/>
        <c:axId val="97882560"/>
      </c:bar3DChart>
      <c:catAx>
        <c:axId val="9788889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7895168"/>
        <c:crosses val="autoZero"/>
        <c:auto val="1"/>
        <c:lblAlgn val="ctr"/>
        <c:lblOffset val="100"/>
        <c:tickLblSkip val="1"/>
        <c:noMultiLvlLbl val="0"/>
      </c:catAx>
      <c:valAx>
        <c:axId val="97895168"/>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7888896"/>
        <c:crosses val="autoZero"/>
        <c:crossBetween val="between"/>
      </c:valAx>
      <c:serAx>
        <c:axId val="97882560"/>
        <c:scaling>
          <c:orientation val="minMax"/>
        </c:scaling>
        <c:delete val="0"/>
        <c:axPos val="b"/>
        <c:majorTickMark val="out"/>
        <c:minorTickMark val="none"/>
        <c:tickLblPos val="nextTo"/>
        <c:txPr>
          <a:bodyPr rot="1500000" vert="horz" anchor="ctr" anchorCtr="0"/>
          <a:lstStyle/>
          <a:p>
            <a:pPr>
              <a:defRPr sz="1200"/>
            </a:pPr>
            <a:endParaRPr lang="de-DE"/>
          </a:p>
        </c:txPr>
        <c:crossAx val="978951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4"/>
          <c:order val="0"/>
          <c:tx>
            <c:strRef>
              <c:f>Entero!$AU$160</c:f>
              <c:strCache>
                <c:ptCount val="1"/>
                <c:pt idx="0">
                  <c:v>Ampicillin</c:v>
                </c:pt>
              </c:strCache>
            </c:strRef>
          </c:tx>
          <c:spPr>
            <a:solidFill>
              <a:srgbClr val="FFFF00"/>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Entero!$AU$161:$AU$176</c:f>
              <c:numCache>
                <c:formatCode>0.00</c:formatCode>
                <c:ptCount val="16"/>
                <c:pt idx="0">
                  <c:v>0</c:v>
                </c:pt>
                <c:pt idx="1">
                  <c:v>0</c:v>
                </c:pt>
                <c:pt idx="2">
                  <c:v>0</c:v>
                </c:pt>
                <c:pt idx="3">
                  <c:v>0</c:v>
                </c:pt>
                <c:pt idx="4">
                  <c:v>0</c:v>
                </c:pt>
                <c:pt idx="5">
                  <c:v>0</c:v>
                </c:pt>
                <c:pt idx="6">
                  <c:v>0</c:v>
                </c:pt>
                <c:pt idx="7">
                  <c:v>0</c:v>
                </c:pt>
                <c:pt idx="8">
                  <c:v>0</c:v>
                </c:pt>
                <c:pt idx="9">
                  <c:v>17.647058823529413</c:v>
                </c:pt>
                <c:pt idx="10">
                  <c:v>5.882352941176471</c:v>
                </c:pt>
                <c:pt idx="11">
                  <c:v>5.882352941176471</c:v>
                </c:pt>
                <c:pt idx="12">
                  <c:v>70.588235294117652</c:v>
                </c:pt>
                <c:pt idx="13">
                  <c:v>0</c:v>
                </c:pt>
                <c:pt idx="14">
                  <c:v>0</c:v>
                </c:pt>
                <c:pt idx="15">
                  <c:v>0</c:v>
                </c:pt>
              </c:numCache>
            </c:numRef>
          </c:val>
          <c:extLst>
            <c:ext xmlns:c16="http://schemas.microsoft.com/office/drawing/2014/chart" uri="{C3380CC4-5D6E-409C-BE32-E72D297353CC}">
              <c16:uniqueId val="{00000000-6DB6-461B-8DE1-413016A476E7}"/>
            </c:ext>
          </c:extLst>
        </c:ser>
        <c:ser>
          <c:idx val="5"/>
          <c:order val="1"/>
          <c:tx>
            <c:strRef>
              <c:f>Entero!$AV$160</c:f>
              <c:strCache>
                <c:ptCount val="1"/>
                <c:pt idx="0">
                  <c:v>Ampicillin/ Sulbactam</c:v>
                </c:pt>
              </c:strCache>
            </c:strRef>
          </c:tx>
          <c:spPr>
            <a:solidFill>
              <a:srgbClr val="660066"/>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Entero!$AV$161:$AV$176</c:f>
              <c:numCache>
                <c:formatCode>0.00</c:formatCode>
                <c:ptCount val="16"/>
                <c:pt idx="0">
                  <c:v>0</c:v>
                </c:pt>
                <c:pt idx="1">
                  <c:v>0</c:v>
                </c:pt>
                <c:pt idx="2">
                  <c:v>0</c:v>
                </c:pt>
                <c:pt idx="3">
                  <c:v>0</c:v>
                </c:pt>
                <c:pt idx="4">
                  <c:v>0</c:v>
                </c:pt>
                <c:pt idx="5">
                  <c:v>0</c:v>
                </c:pt>
                <c:pt idx="6">
                  <c:v>0</c:v>
                </c:pt>
                <c:pt idx="7">
                  <c:v>0</c:v>
                </c:pt>
                <c:pt idx="8">
                  <c:v>11.764705882352942</c:v>
                </c:pt>
                <c:pt idx="9">
                  <c:v>17.647058823529413</c:v>
                </c:pt>
                <c:pt idx="10">
                  <c:v>23.529411764705884</c:v>
                </c:pt>
                <c:pt idx="11">
                  <c:v>35.294117647058826</c:v>
                </c:pt>
                <c:pt idx="12">
                  <c:v>11.764705882352942</c:v>
                </c:pt>
                <c:pt idx="13">
                  <c:v>0</c:v>
                </c:pt>
                <c:pt idx="14">
                  <c:v>0</c:v>
                </c:pt>
                <c:pt idx="15">
                  <c:v>0</c:v>
                </c:pt>
              </c:numCache>
            </c:numRef>
          </c:val>
          <c:extLst>
            <c:ext xmlns:c16="http://schemas.microsoft.com/office/drawing/2014/chart" uri="{C3380CC4-5D6E-409C-BE32-E72D297353CC}">
              <c16:uniqueId val="{00000001-6DB6-461B-8DE1-413016A476E7}"/>
            </c:ext>
          </c:extLst>
        </c:ser>
        <c:ser>
          <c:idx val="6"/>
          <c:order val="2"/>
          <c:tx>
            <c:strRef>
              <c:f>Entero!$AW$160</c:f>
              <c:strCache>
                <c:ptCount val="1"/>
                <c:pt idx="0">
                  <c:v>Piperacillin</c:v>
                </c:pt>
              </c:strCache>
            </c:strRef>
          </c:tx>
          <c:spPr>
            <a:solidFill>
              <a:srgbClr val="CC00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Entero!$AW$161:$AW$176</c:f>
              <c:numCache>
                <c:formatCode>0.00</c:formatCode>
                <c:ptCount val="16"/>
                <c:pt idx="0">
                  <c:v>0</c:v>
                </c:pt>
                <c:pt idx="1">
                  <c:v>0</c:v>
                </c:pt>
                <c:pt idx="2">
                  <c:v>0</c:v>
                </c:pt>
                <c:pt idx="3">
                  <c:v>0</c:v>
                </c:pt>
                <c:pt idx="4">
                  <c:v>5.882352941176471</c:v>
                </c:pt>
                <c:pt idx="5">
                  <c:v>0</c:v>
                </c:pt>
                <c:pt idx="6">
                  <c:v>47.058823529411768</c:v>
                </c:pt>
                <c:pt idx="7">
                  <c:v>35.294117647058826</c:v>
                </c:pt>
                <c:pt idx="8">
                  <c:v>5.882352941176471</c:v>
                </c:pt>
                <c:pt idx="9">
                  <c:v>0</c:v>
                </c:pt>
                <c:pt idx="10">
                  <c:v>0</c:v>
                </c:pt>
                <c:pt idx="11">
                  <c:v>5.882352941176471</c:v>
                </c:pt>
                <c:pt idx="12">
                  <c:v>0</c:v>
                </c:pt>
                <c:pt idx="13">
                  <c:v>0</c:v>
                </c:pt>
                <c:pt idx="14">
                  <c:v>0</c:v>
                </c:pt>
                <c:pt idx="15">
                  <c:v>0</c:v>
                </c:pt>
              </c:numCache>
            </c:numRef>
          </c:val>
          <c:extLst>
            <c:ext xmlns:c16="http://schemas.microsoft.com/office/drawing/2014/chart" uri="{C3380CC4-5D6E-409C-BE32-E72D297353CC}">
              <c16:uniqueId val="{00000002-6DB6-461B-8DE1-413016A476E7}"/>
            </c:ext>
          </c:extLst>
        </c:ser>
        <c:ser>
          <c:idx val="7"/>
          <c:order val="3"/>
          <c:tx>
            <c:strRef>
              <c:f>Entero!$AX$160</c:f>
              <c:strCache>
                <c:ptCount val="1"/>
                <c:pt idx="0">
                  <c:v>Piperacillin/ Tazobactam</c:v>
                </c:pt>
              </c:strCache>
            </c:strRef>
          </c:tx>
          <c:spPr>
            <a:solidFill>
              <a:srgbClr val="FF66FF"/>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Entero!$AX$161:$AX$176</c:f>
              <c:numCache>
                <c:formatCode>0.00</c:formatCode>
                <c:ptCount val="16"/>
                <c:pt idx="0">
                  <c:v>0</c:v>
                </c:pt>
                <c:pt idx="1">
                  <c:v>0</c:v>
                </c:pt>
                <c:pt idx="2">
                  <c:v>0</c:v>
                </c:pt>
                <c:pt idx="3">
                  <c:v>0</c:v>
                </c:pt>
                <c:pt idx="4">
                  <c:v>29.411764705882351</c:v>
                </c:pt>
                <c:pt idx="5">
                  <c:v>0</c:v>
                </c:pt>
                <c:pt idx="6">
                  <c:v>52.941176470588232</c:v>
                </c:pt>
                <c:pt idx="7">
                  <c:v>5.882352941176471</c:v>
                </c:pt>
                <c:pt idx="8">
                  <c:v>0</c:v>
                </c:pt>
                <c:pt idx="9">
                  <c:v>5.882352941176471</c:v>
                </c:pt>
                <c:pt idx="10">
                  <c:v>5.882352941176471</c:v>
                </c:pt>
                <c:pt idx="11">
                  <c:v>0</c:v>
                </c:pt>
                <c:pt idx="12">
                  <c:v>0</c:v>
                </c:pt>
                <c:pt idx="13">
                  <c:v>0</c:v>
                </c:pt>
                <c:pt idx="14">
                  <c:v>0</c:v>
                </c:pt>
                <c:pt idx="15">
                  <c:v>0</c:v>
                </c:pt>
              </c:numCache>
            </c:numRef>
          </c:val>
          <c:extLst>
            <c:ext xmlns:c16="http://schemas.microsoft.com/office/drawing/2014/chart" uri="{C3380CC4-5D6E-409C-BE32-E72D297353CC}">
              <c16:uniqueId val="{00000003-6DB6-461B-8DE1-413016A476E7}"/>
            </c:ext>
          </c:extLst>
        </c:ser>
        <c:ser>
          <c:idx val="9"/>
          <c:order val="4"/>
          <c:tx>
            <c:strRef>
              <c:f>Entero!$AY$160</c:f>
              <c:strCache>
                <c:ptCount val="1"/>
                <c:pt idx="0">
                  <c:v>Aztreonam</c:v>
                </c:pt>
              </c:strCache>
            </c:strRef>
          </c:tx>
          <c:spPr>
            <a:solidFill>
              <a:srgbClr val="0000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Entero!$AY$161:$AY$176</c:f>
              <c:numCache>
                <c:formatCode>0.00</c:formatCode>
                <c:ptCount val="16"/>
                <c:pt idx="0">
                  <c:v>0</c:v>
                </c:pt>
                <c:pt idx="1">
                  <c:v>0</c:v>
                </c:pt>
                <c:pt idx="2">
                  <c:v>0</c:v>
                </c:pt>
                <c:pt idx="3">
                  <c:v>94.117647058823536</c:v>
                </c:pt>
                <c:pt idx="4">
                  <c:v>0</c:v>
                </c:pt>
                <c:pt idx="5">
                  <c:v>0</c:v>
                </c:pt>
                <c:pt idx="6">
                  <c:v>0</c:v>
                </c:pt>
                <c:pt idx="7">
                  <c:v>0</c:v>
                </c:pt>
                <c:pt idx="8">
                  <c:v>0</c:v>
                </c:pt>
                <c:pt idx="9">
                  <c:v>5.882352941176471</c:v>
                </c:pt>
                <c:pt idx="10">
                  <c:v>0</c:v>
                </c:pt>
                <c:pt idx="11">
                  <c:v>0</c:v>
                </c:pt>
                <c:pt idx="12">
                  <c:v>0</c:v>
                </c:pt>
                <c:pt idx="13">
                  <c:v>0</c:v>
                </c:pt>
                <c:pt idx="14">
                  <c:v>0</c:v>
                </c:pt>
                <c:pt idx="15">
                  <c:v>0</c:v>
                </c:pt>
              </c:numCache>
            </c:numRef>
          </c:val>
          <c:extLst>
            <c:ext xmlns:c16="http://schemas.microsoft.com/office/drawing/2014/chart" uri="{C3380CC4-5D6E-409C-BE32-E72D297353CC}">
              <c16:uniqueId val="{00000004-6DB6-461B-8DE1-413016A476E7}"/>
            </c:ext>
          </c:extLst>
        </c:ser>
        <c:ser>
          <c:idx val="10"/>
          <c:order val="5"/>
          <c:tx>
            <c:strRef>
              <c:f>Entero!$AZ$160</c:f>
              <c:strCache>
                <c:ptCount val="1"/>
                <c:pt idx="0">
                  <c:v>Cefotaxim</c:v>
                </c:pt>
              </c:strCache>
            </c:strRef>
          </c:tx>
          <c:spPr>
            <a:solidFill>
              <a:srgbClr val="0066CC"/>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Entero!$AZ$161:$AZ$176</c:f>
              <c:numCache>
                <c:formatCode>0.00</c:formatCode>
                <c:ptCount val="16"/>
                <c:pt idx="0">
                  <c:v>0</c:v>
                </c:pt>
                <c:pt idx="1">
                  <c:v>5.882352941176471</c:v>
                </c:pt>
                <c:pt idx="2">
                  <c:v>0</c:v>
                </c:pt>
                <c:pt idx="3">
                  <c:v>35.294117647058826</c:v>
                </c:pt>
                <c:pt idx="4">
                  <c:v>23.529411764705884</c:v>
                </c:pt>
                <c:pt idx="5">
                  <c:v>23.529411764705884</c:v>
                </c:pt>
                <c:pt idx="6">
                  <c:v>0</c:v>
                </c:pt>
                <c:pt idx="7">
                  <c:v>5.882352941176471</c:v>
                </c:pt>
                <c:pt idx="8">
                  <c:v>0</c:v>
                </c:pt>
                <c:pt idx="9">
                  <c:v>0</c:v>
                </c:pt>
                <c:pt idx="10">
                  <c:v>5.882352941176471</c:v>
                </c:pt>
                <c:pt idx="11">
                  <c:v>0</c:v>
                </c:pt>
                <c:pt idx="12">
                  <c:v>0</c:v>
                </c:pt>
                <c:pt idx="13">
                  <c:v>0</c:v>
                </c:pt>
                <c:pt idx="14">
                  <c:v>0</c:v>
                </c:pt>
                <c:pt idx="15">
                  <c:v>0</c:v>
                </c:pt>
              </c:numCache>
            </c:numRef>
          </c:val>
          <c:extLst>
            <c:ext xmlns:c16="http://schemas.microsoft.com/office/drawing/2014/chart" uri="{C3380CC4-5D6E-409C-BE32-E72D297353CC}">
              <c16:uniqueId val="{00000005-6DB6-461B-8DE1-413016A476E7}"/>
            </c:ext>
          </c:extLst>
        </c:ser>
        <c:ser>
          <c:idx val="11"/>
          <c:order val="6"/>
          <c:tx>
            <c:strRef>
              <c:f>Entero!$BA$160</c:f>
              <c:strCache>
                <c:ptCount val="1"/>
                <c:pt idx="0">
                  <c:v>Ceftazidim</c:v>
                </c:pt>
              </c:strCache>
            </c:strRef>
          </c:tx>
          <c:spPr>
            <a:solidFill>
              <a:srgbClr val="33CCFF"/>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Entero!$BA$161:$BA$176</c:f>
              <c:numCache>
                <c:formatCode>0.00</c:formatCode>
                <c:ptCount val="16"/>
                <c:pt idx="0">
                  <c:v>0</c:v>
                </c:pt>
                <c:pt idx="1">
                  <c:v>0</c:v>
                </c:pt>
                <c:pt idx="2">
                  <c:v>0</c:v>
                </c:pt>
                <c:pt idx="3">
                  <c:v>88.235294117647058</c:v>
                </c:pt>
                <c:pt idx="4">
                  <c:v>0</c:v>
                </c:pt>
                <c:pt idx="5">
                  <c:v>5.882352941176471</c:v>
                </c:pt>
                <c:pt idx="6">
                  <c:v>0</c:v>
                </c:pt>
                <c:pt idx="7">
                  <c:v>0</c:v>
                </c:pt>
                <c:pt idx="8">
                  <c:v>0</c:v>
                </c:pt>
                <c:pt idx="9">
                  <c:v>0</c:v>
                </c:pt>
                <c:pt idx="10">
                  <c:v>5.882352941176471</c:v>
                </c:pt>
                <c:pt idx="11">
                  <c:v>0</c:v>
                </c:pt>
                <c:pt idx="12">
                  <c:v>0</c:v>
                </c:pt>
                <c:pt idx="13">
                  <c:v>0</c:v>
                </c:pt>
                <c:pt idx="14">
                  <c:v>0</c:v>
                </c:pt>
                <c:pt idx="15">
                  <c:v>0</c:v>
                </c:pt>
              </c:numCache>
            </c:numRef>
          </c:val>
          <c:extLst>
            <c:ext xmlns:c16="http://schemas.microsoft.com/office/drawing/2014/chart" uri="{C3380CC4-5D6E-409C-BE32-E72D297353CC}">
              <c16:uniqueId val="{00000006-6DB6-461B-8DE1-413016A476E7}"/>
            </c:ext>
          </c:extLst>
        </c:ser>
        <c:ser>
          <c:idx val="12"/>
          <c:order val="7"/>
          <c:tx>
            <c:strRef>
              <c:f>Entero!$BB$160</c:f>
              <c:strCache>
                <c:ptCount val="1"/>
                <c:pt idx="0">
                  <c:v>Cefuroxim</c:v>
                </c:pt>
              </c:strCache>
            </c:strRef>
          </c:tx>
          <c:spPr>
            <a:solidFill>
              <a:srgbClr val="00CC00"/>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Entero!$BB$161:$BB$176</c:f>
              <c:numCache>
                <c:formatCode>0.00</c:formatCode>
                <c:ptCount val="16"/>
                <c:pt idx="0">
                  <c:v>0</c:v>
                </c:pt>
                <c:pt idx="1">
                  <c:v>0</c:v>
                </c:pt>
                <c:pt idx="2">
                  <c:v>0</c:v>
                </c:pt>
                <c:pt idx="3">
                  <c:v>0</c:v>
                </c:pt>
                <c:pt idx="4">
                  <c:v>0</c:v>
                </c:pt>
                <c:pt idx="5">
                  <c:v>0</c:v>
                </c:pt>
                <c:pt idx="6">
                  <c:v>0</c:v>
                </c:pt>
                <c:pt idx="7">
                  <c:v>0</c:v>
                </c:pt>
                <c:pt idx="8">
                  <c:v>0</c:v>
                </c:pt>
                <c:pt idx="9">
                  <c:v>0</c:v>
                </c:pt>
                <c:pt idx="10">
                  <c:v>17.647058823529413</c:v>
                </c:pt>
                <c:pt idx="11">
                  <c:v>11.764705882352942</c:v>
                </c:pt>
                <c:pt idx="12">
                  <c:v>70.588235294117652</c:v>
                </c:pt>
                <c:pt idx="13">
                  <c:v>0</c:v>
                </c:pt>
                <c:pt idx="14">
                  <c:v>0</c:v>
                </c:pt>
                <c:pt idx="15">
                  <c:v>0</c:v>
                </c:pt>
              </c:numCache>
            </c:numRef>
          </c:val>
          <c:extLst>
            <c:ext xmlns:c16="http://schemas.microsoft.com/office/drawing/2014/chart" uri="{C3380CC4-5D6E-409C-BE32-E72D297353CC}">
              <c16:uniqueId val="{00000007-6DB6-461B-8DE1-413016A476E7}"/>
            </c:ext>
          </c:extLst>
        </c:ser>
        <c:ser>
          <c:idx val="13"/>
          <c:order val="8"/>
          <c:tx>
            <c:strRef>
              <c:f>Entero!$BC$160</c:f>
              <c:strCache>
                <c:ptCount val="1"/>
                <c:pt idx="0">
                  <c:v>Imipenem</c:v>
                </c:pt>
              </c:strCache>
            </c:strRef>
          </c:tx>
          <c:spPr>
            <a:solidFill>
              <a:schemeClr val="accent6">
                <a:lumMod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Entero!$BC$161:$BC$176</c:f>
              <c:numCache>
                <c:formatCode>0.00</c:formatCode>
                <c:ptCount val="16"/>
                <c:pt idx="0">
                  <c:v>0</c:v>
                </c:pt>
                <c:pt idx="1">
                  <c:v>0</c:v>
                </c:pt>
                <c:pt idx="2">
                  <c:v>5.882352941176471</c:v>
                </c:pt>
                <c:pt idx="3">
                  <c:v>0</c:v>
                </c:pt>
                <c:pt idx="4">
                  <c:v>35.294117647058826</c:v>
                </c:pt>
                <c:pt idx="5">
                  <c:v>47.058823529411768</c:v>
                </c:pt>
                <c:pt idx="6">
                  <c:v>5.882352941176471</c:v>
                </c:pt>
                <c:pt idx="7">
                  <c:v>5.882352941176471</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8-6DB6-461B-8DE1-413016A476E7}"/>
            </c:ext>
          </c:extLst>
        </c:ser>
        <c:ser>
          <c:idx val="14"/>
          <c:order val="9"/>
          <c:tx>
            <c:strRef>
              <c:f>Entero!$BD$160</c:f>
              <c:strCache>
                <c:ptCount val="1"/>
                <c:pt idx="0">
                  <c:v>Meropenem</c:v>
                </c:pt>
              </c:strCache>
            </c:strRef>
          </c:tx>
          <c:spPr>
            <a:solidFill>
              <a:schemeClr val="accent6">
                <a:lumMod val="75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Entero!$BD$161:$BD$176</c:f>
              <c:numCache>
                <c:formatCode>0.00</c:formatCode>
                <c:ptCount val="16"/>
                <c:pt idx="0">
                  <c:v>0</c:v>
                </c:pt>
                <c:pt idx="1">
                  <c:v>0</c:v>
                </c:pt>
                <c:pt idx="2">
                  <c:v>100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9-6DB6-461B-8DE1-413016A476E7}"/>
            </c:ext>
          </c:extLst>
        </c:ser>
        <c:ser>
          <c:idx val="15"/>
          <c:order val="10"/>
          <c:tx>
            <c:strRef>
              <c:f>Entero!$BE$160</c:f>
              <c:strCache>
                <c:ptCount val="1"/>
                <c:pt idx="0">
                  <c:v>Colistin</c:v>
                </c:pt>
              </c:strCache>
            </c:strRef>
          </c:tx>
          <c:spPr>
            <a:solidFill>
              <a:schemeClr val="accent6">
                <a:lumMod val="20000"/>
                <a:lumOff val="8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Entero!$BE$161:$BE$176</c:f>
              <c:numCache>
                <c:formatCode>0.00</c:formatCode>
                <c:ptCount val="16"/>
                <c:pt idx="0">
                  <c:v>0</c:v>
                </c:pt>
                <c:pt idx="1">
                  <c:v>0</c:v>
                </c:pt>
                <c:pt idx="2">
                  <c:v>0</c:v>
                </c:pt>
                <c:pt idx="3">
                  <c:v>0</c:v>
                </c:pt>
                <c:pt idx="4">
                  <c:v>0</c:v>
                </c:pt>
                <c:pt idx="5">
                  <c:v>0</c:v>
                </c:pt>
                <c:pt idx="6">
                  <c:v>6.666666666666667</c:v>
                </c:pt>
                <c:pt idx="7">
                  <c:v>0</c:v>
                </c:pt>
                <c:pt idx="8">
                  <c:v>0</c:v>
                </c:pt>
                <c:pt idx="9">
                  <c:v>0</c:v>
                </c:pt>
                <c:pt idx="10">
                  <c:v>93.333333333333329</c:v>
                </c:pt>
                <c:pt idx="11">
                  <c:v>0</c:v>
                </c:pt>
                <c:pt idx="12">
                  <c:v>0</c:v>
                </c:pt>
                <c:pt idx="13">
                  <c:v>0</c:v>
                </c:pt>
                <c:pt idx="14">
                  <c:v>0</c:v>
                </c:pt>
                <c:pt idx="15">
                  <c:v>0</c:v>
                </c:pt>
              </c:numCache>
            </c:numRef>
          </c:val>
          <c:extLst>
            <c:ext xmlns:c16="http://schemas.microsoft.com/office/drawing/2014/chart" uri="{C3380CC4-5D6E-409C-BE32-E72D297353CC}">
              <c16:uniqueId val="{0000000A-6DB6-461B-8DE1-413016A476E7}"/>
            </c:ext>
          </c:extLst>
        </c:ser>
        <c:ser>
          <c:idx val="16"/>
          <c:order val="11"/>
          <c:tx>
            <c:strRef>
              <c:f>Entero!$BF$160</c:f>
              <c:strCache>
                <c:ptCount val="1"/>
                <c:pt idx="0">
                  <c:v>Amikacin</c:v>
                </c:pt>
              </c:strCache>
            </c:strRef>
          </c:tx>
          <c:spPr>
            <a:solidFill>
              <a:schemeClr val="bg2">
                <a:lumMod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Entero!$BF$161:$BF$176</c:f>
              <c:numCache>
                <c:formatCode>0.00</c:formatCode>
                <c:ptCount val="16"/>
                <c:pt idx="0">
                  <c:v>0</c:v>
                </c:pt>
                <c:pt idx="1">
                  <c:v>0</c:v>
                </c:pt>
                <c:pt idx="2">
                  <c:v>0</c:v>
                </c:pt>
                <c:pt idx="3">
                  <c:v>0</c:v>
                </c:pt>
                <c:pt idx="4">
                  <c:v>6.666666666666667</c:v>
                </c:pt>
                <c:pt idx="5">
                  <c:v>0</c:v>
                </c:pt>
                <c:pt idx="6">
                  <c:v>66.666666666666671</c:v>
                </c:pt>
                <c:pt idx="7">
                  <c:v>26.666666666666668</c:v>
                </c:pt>
                <c:pt idx="8" formatCode="General">
                  <c:v>0</c:v>
                </c:pt>
                <c:pt idx="9" formatCode="General">
                  <c:v>0</c:v>
                </c:pt>
                <c:pt idx="10">
                  <c:v>0</c:v>
                </c:pt>
                <c:pt idx="11">
                  <c:v>0</c:v>
                </c:pt>
                <c:pt idx="12">
                  <c:v>0</c:v>
                </c:pt>
                <c:pt idx="13">
                  <c:v>0</c:v>
                </c:pt>
                <c:pt idx="14">
                  <c:v>0</c:v>
                </c:pt>
                <c:pt idx="15">
                  <c:v>0</c:v>
                </c:pt>
              </c:numCache>
            </c:numRef>
          </c:val>
          <c:extLst>
            <c:ext xmlns:c16="http://schemas.microsoft.com/office/drawing/2014/chart" uri="{C3380CC4-5D6E-409C-BE32-E72D297353CC}">
              <c16:uniqueId val="{0000000B-6DB6-461B-8DE1-413016A476E7}"/>
            </c:ext>
          </c:extLst>
        </c:ser>
        <c:ser>
          <c:idx val="17"/>
          <c:order val="12"/>
          <c:tx>
            <c:strRef>
              <c:f>Entero!$BG$160</c:f>
              <c:strCache>
                <c:ptCount val="1"/>
                <c:pt idx="0">
                  <c:v>Gentamicin</c:v>
                </c:pt>
              </c:strCache>
            </c:strRef>
          </c:tx>
          <c:spPr>
            <a:solidFill>
              <a:schemeClr val="accent4">
                <a:lumMod val="75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Entero!$BG$161:$BG$176</c:f>
              <c:numCache>
                <c:formatCode>0.00</c:formatCode>
                <c:ptCount val="16"/>
                <c:pt idx="0">
                  <c:v>0</c:v>
                </c:pt>
                <c:pt idx="1">
                  <c:v>0</c:v>
                </c:pt>
                <c:pt idx="2">
                  <c:v>0</c:v>
                </c:pt>
                <c:pt idx="3">
                  <c:v>0</c:v>
                </c:pt>
                <c:pt idx="4">
                  <c:v>73.333333333333329</c:v>
                </c:pt>
                <c:pt idx="5">
                  <c:v>26.666666666666668</c:v>
                </c:pt>
                <c:pt idx="6">
                  <c:v>0</c:v>
                </c:pt>
                <c:pt idx="7">
                  <c:v>0</c:v>
                </c:pt>
                <c:pt idx="8">
                  <c:v>0</c:v>
                </c:pt>
                <c:pt idx="9" formatCode="General">
                  <c:v>0</c:v>
                </c:pt>
                <c:pt idx="10" formatCode="General">
                  <c:v>0</c:v>
                </c:pt>
                <c:pt idx="11">
                  <c:v>0</c:v>
                </c:pt>
                <c:pt idx="12">
                  <c:v>0</c:v>
                </c:pt>
                <c:pt idx="13">
                  <c:v>0</c:v>
                </c:pt>
                <c:pt idx="14">
                  <c:v>0</c:v>
                </c:pt>
                <c:pt idx="15">
                  <c:v>0</c:v>
                </c:pt>
              </c:numCache>
            </c:numRef>
          </c:val>
          <c:extLst>
            <c:ext xmlns:c16="http://schemas.microsoft.com/office/drawing/2014/chart" uri="{C3380CC4-5D6E-409C-BE32-E72D297353CC}">
              <c16:uniqueId val="{0000000C-6DB6-461B-8DE1-413016A476E7}"/>
            </c:ext>
          </c:extLst>
        </c:ser>
        <c:ser>
          <c:idx val="18"/>
          <c:order val="13"/>
          <c:tx>
            <c:strRef>
              <c:f>Entero!$BH$160</c:f>
              <c:strCache>
                <c:ptCount val="1"/>
                <c:pt idx="0">
                  <c:v>Tobramycin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Entero!$BH$161:$BH$176</c:f>
              <c:numCache>
                <c:formatCode>0.00</c:formatCode>
                <c:ptCount val="16"/>
                <c:pt idx="0">
                  <c:v>0</c:v>
                </c:pt>
                <c:pt idx="1">
                  <c:v>0</c:v>
                </c:pt>
                <c:pt idx="2">
                  <c:v>0</c:v>
                </c:pt>
                <c:pt idx="3">
                  <c:v>0</c:v>
                </c:pt>
                <c:pt idx="4">
                  <c:v>15.384615384615385</c:v>
                </c:pt>
                <c:pt idx="5">
                  <c:v>46.153846153846153</c:v>
                </c:pt>
                <c:pt idx="6">
                  <c:v>38.46153846153846</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6DB6-461B-8DE1-413016A476E7}"/>
            </c:ext>
          </c:extLst>
        </c:ser>
        <c:ser>
          <c:idx val="19"/>
          <c:order val="14"/>
          <c:tx>
            <c:strRef>
              <c:f>Entero!$BI$160</c:f>
              <c:strCache>
                <c:ptCount val="1"/>
                <c:pt idx="0">
                  <c:v>Fosfomycin</c:v>
                </c:pt>
              </c:strCache>
            </c:strRef>
          </c:tx>
          <c:spPr>
            <a:solidFill>
              <a:schemeClr val="accent4">
                <a:lumMod val="60000"/>
                <a:lumOff val="4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Entero!$BI$161:$BI$176</c:f>
              <c:numCache>
                <c:formatCode>0.00</c:formatCode>
                <c:ptCount val="16"/>
                <c:pt idx="0">
                  <c:v>0</c:v>
                </c:pt>
                <c:pt idx="1">
                  <c:v>0</c:v>
                </c:pt>
                <c:pt idx="2">
                  <c:v>0</c:v>
                </c:pt>
                <c:pt idx="3">
                  <c:v>0</c:v>
                </c:pt>
                <c:pt idx="4">
                  <c:v>0</c:v>
                </c:pt>
                <c:pt idx="5">
                  <c:v>0</c:v>
                </c:pt>
                <c:pt idx="6">
                  <c:v>0</c:v>
                </c:pt>
                <c:pt idx="7">
                  <c:v>0</c:v>
                </c:pt>
                <c:pt idx="8">
                  <c:v>11.764705882352942</c:v>
                </c:pt>
                <c:pt idx="9">
                  <c:v>17.647058823529413</c:v>
                </c:pt>
                <c:pt idx="10">
                  <c:v>23.529411764705884</c:v>
                </c:pt>
                <c:pt idx="11">
                  <c:v>17.647058823529413</c:v>
                </c:pt>
                <c:pt idx="12">
                  <c:v>29.411764705882351</c:v>
                </c:pt>
                <c:pt idx="13">
                  <c:v>0</c:v>
                </c:pt>
                <c:pt idx="14">
                  <c:v>0</c:v>
                </c:pt>
                <c:pt idx="15">
                  <c:v>0</c:v>
                </c:pt>
              </c:numCache>
            </c:numRef>
          </c:val>
          <c:extLst>
            <c:ext xmlns:c16="http://schemas.microsoft.com/office/drawing/2014/chart" uri="{C3380CC4-5D6E-409C-BE32-E72D297353CC}">
              <c16:uniqueId val="{0000000E-6DB6-461B-8DE1-413016A476E7}"/>
            </c:ext>
          </c:extLst>
        </c:ser>
        <c:ser>
          <c:idx val="20"/>
          <c:order val="15"/>
          <c:tx>
            <c:strRef>
              <c:f>Entero!$BJ$160</c:f>
              <c:strCache>
                <c:ptCount val="1"/>
                <c:pt idx="0">
                  <c:v>Cotrimoxazol</c:v>
                </c:pt>
              </c:strCache>
            </c:strRef>
          </c:tx>
          <c:spPr>
            <a:solidFill>
              <a:schemeClr val="accent4">
                <a:lumMod val="20000"/>
                <a:lumOff val="8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Entero!$BJ$161:$BJ$176</c:f>
              <c:numCache>
                <c:formatCode>0.00</c:formatCode>
                <c:ptCount val="16"/>
                <c:pt idx="0">
                  <c:v>0</c:v>
                </c:pt>
                <c:pt idx="1">
                  <c:v>0</c:v>
                </c:pt>
                <c:pt idx="2">
                  <c:v>35.294117647058826</c:v>
                </c:pt>
                <c:pt idx="3">
                  <c:v>0</c:v>
                </c:pt>
                <c:pt idx="4">
                  <c:v>52.941176470588232</c:v>
                </c:pt>
                <c:pt idx="5">
                  <c:v>0</c:v>
                </c:pt>
                <c:pt idx="6">
                  <c:v>0</c:v>
                </c:pt>
                <c:pt idx="7">
                  <c:v>0</c:v>
                </c:pt>
                <c:pt idx="8">
                  <c:v>5.882352941176471</c:v>
                </c:pt>
                <c:pt idx="9">
                  <c:v>0</c:v>
                </c:pt>
                <c:pt idx="10">
                  <c:v>5.882352941176471</c:v>
                </c:pt>
                <c:pt idx="11">
                  <c:v>0</c:v>
                </c:pt>
                <c:pt idx="12">
                  <c:v>0</c:v>
                </c:pt>
                <c:pt idx="13">
                  <c:v>0</c:v>
                </c:pt>
                <c:pt idx="14">
                  <c:v>0</c:v>
                </c:pt>
                <c:pt idx="15">
                  <c:v>0</c:v>
                </c:pt>
              </c:numCache>
            </c:numRef>
          </c:val>
          <c:extLst>
            <c:ext xmlns:c16="http://schemas.microsoft.com/office/drawing/2014/chart" uri="{C3380CC4-5D6E-409C-BE32-E72D297353CC}">
              <c16:uniqueId val="{0000000F-6DB6-461B-8DE1-413016A476E7}"/>
            </c:ext>
          </c:extLst>
        </c:ser>
        <c:ser>
          <c:idx val="21"/>
          <c:order val="16"/>
          <c:tx>
            <c:strRef>
              <c:f>Entero!$BK$160</c:f>
              <c:strCache>
                <c:ptCount val="1"/>
                <c:pt idx="0">
                  <c:v>Ciprofloxacin</c:v>
                </c:pt>
              </c:strCache>
            </c:strRef>
          </c:tx>
          <c:spPr>
            <a:solidFill>
              <a:schemeClr val="tx1">
                <a:lumMod val="50000"/>
                <a:lumOff val="50000"/>
              </a:schemeClr>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Entero!$BK$161:$BK$176</c:f>
              <c:numCache>
                <c:formatCode>0.00</c:formatCode>
                <c:ptCount val="16"/>
                <c:pt idx="0">
                  <c:v>0</c:v>
                </c:pt>
                <c:pt idx="1">
                  <c:v>5.882352941176471</c:v>
                </c:pt>
                <c:pt idx="2">
                  <c:v>64.705882352941174</c:v>
                </c:pt>
                <c:pt idx="3">
                  <c:v>29.411764705882351</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6DB6-461B-8DE1-413016A476E7}"/>
            </c:ext>
          </c:extLst>
        </c:ser>
        <c:ser>
          <c:idx val="22"/>
          <c:order val="17"/>
          <c:tx>
            <c:strRef>
              <c:f>Entero!$BL$160</c:f>
              <c:strCache>
                <c:ptCount val="1"/>
                <c:pt idx="0">
                  <c:v>Levofloxacin</c:v>
                </c:pt>
              </c:strCache>
            </c:strRef>
          </c:tx>
          <c:spPr>
            <a:solidFill>
              <a:srgbClr val="CCFF66"/>
            </a:solidFill>
          </c:spPr>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Entero!$BL$161:$BL$176</c:f>
              <c:numCache>
                <c:formatCode>0.00</c:formatCode>
                <c:ptCount val="16"/>
                <c:pt idx="0">
                  <c:v>0</c:v>
                </c:pt>
                <c:pt idx="1">
                  <c:v>29.411764705882351</c:v>
                </c:pt>
                <c:pt idx="2">
                  <c:v>0</c:v>
                </c:pt>
                <c:pt idx="3">
                  <c:v>70.588235294117652</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6DB6-461B-8DE1-413016A476E7}"/>
            </c:ext>
          </c:extLst>
        </c:ser>
        <c:ser>
          <c:idx val="0"/>
          <c:order val="18"/>
          <c:tx>
            <c:strRef>
              <c:f>Entero!$BM$160</c:f>
              <c:strCache>
                <c:ptCount val="1"/>
                <c:pt idx="0">
                  <c:v>Moxifloxacin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Entero!$BM$161:$BM$176</c:f>
              <c:numCache>
                <c:formatCode>0.00</c:formatCode>
                <c:ptCount val="16"/>
                <c:pt idx="0">
                  <c:v>0</c:v>
                </c:pt>
                <c:pt idx="1">
                  <c:v>0</c:v>
                </c:pt>
                <c:pt idx="2">
                  <c:v>0</c:v>
                </c:pt>
                <c:pt idx="3">
                  <c:v>11.764705882352942</c:v>
                </c:pt>
                <c:pt idx="4">
                  <c:v>76.470588235294116</c:v>
                </c:pt>
                <c:pt idx="5">
                  <c:v>11.764705882352942</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2-6DB6-461B-8DE1-413016A476E7}"/>
            </c:ext>
          </c:extLst>
        </c:ser>
        <c:ser>
          <c:idx val="1"/>
          <c:order val="19"/>
          <c:tx>
            <c:strRef>
              <c:f>Entero!$BN$160</c:f>
              <c:strCache>
                <c:ptCount val="1"/>
                <c:pt idx="0">
                  <c:v>Doxycyclin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Entero!$BN$161:$BN$176</c:f>
              <c:numCache>
                <c:formatCode>0.00</c:formatCode>
                <c:ptCount val="16"/>
                <c:pt idx="0">
                  <c:v>0</c:v>
                </c:pt>
                <c:pt idx="1">
                  <c:v>0</c:v>
                </c:pt>
                <c:pt idx="2">
                  <c:v>0</c:v>
                </c:pt>
                <c:pt idx="3">
                  <c:v>0</c:v>
                </c:pt>
                <c:pt idx="4">
                  <c:v>0</c:v>
                </c:pt>
                <c:pt idx="5">
                  <c:v>0</c:v>
                </c:pt>
                <c:pt idx="6">
                  <c:v>5.882352941176471</c:v>
                </c:pt>
                <c:pt idx="7">
                  <c:v>58.823529411764703</c:v>
                </c:pt>
                <c:pt idx="8">
                  <c:v>23.529411764705884</c:v>
                </c:pt>
                <c:pt idx="9">
                  <c:v>11.764705882352942</c:v>
                </c:pt>
                <c:pt idx="10">
                  <c:v>0</c:v>
                </c:pt>
                <c:pt idx="11">
                  <c:v>0</c:v>
                </c:pt>
                <c:pt idx="12">
                  <c:v>0</c:v>
                </c:pt>
                <c:pt idx="13">
                  <c:v>0</c:v>
                </c:pt>
                <c:pt idx="14">
                  <c:v>0</c:v>
                </c:pt>
                <c:pt idx="15">
                  <c:v>0</c:v>
                </c:pt>
              </c:numCache>
            </c:numRef>
          </c:val>
          <c:extLst>
            <c:ext xmlns:c16="http://schemas.microsoft.com/office/drawing/2014/chart" uri="{C3380CC4-5D6E-409C-BE32-E72D297353CC}">
              <c16:uniqueId val="{00000013-6DB6-461B-8DE1-413016A476E7}"/>
            </c:ext>
          </c:extLst>
        </c:ser>
        <c:ser>
          <c:idx val="2"/>
          <c:order val="20"/>
          <c:tx>
            <c:strRef>
              <c:f>Entero!$BO$160</c:f>
              <c:strCache>
                <c:ptCount val="1"/>
                <c:pt idx="0">
                  <c:v>Tigecyclin</c:v>
                </c:pt>
              </c:strCache>
            </c:strRef>
          </c:tx>
          <c:invertIfNegative val="0"/>
          <c:cat>
            <c:numRef>
              <c:f>Entero!$AT$161:$AT$176</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Entero!$BO$161:$BO$176</c:f>
              <c:numCache>
                <c:formatCode>0.00</c:formatCode>
                <c:ptCount val="16"/>
                <c:pt idx="0">
                  <c:v>0</c:v>
                </c:pt>
                <c:pt idx="1">
                  <c:v>0</c:v>
                </c:pt>
                <c:pt idx="2">
                  <c:v>0</c:v>
                </c:pt>
                <c:pt idx="3">
                  <c:v>0</c:v>
                </c:pt>
                <c:pt idx="4">
                  <c:v>29.411764705882351</c:v>
                </c:pt>
                <c:pt idx="5">
                  <c:v>70.588235294117652</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6DB6-461B-8DE1-413016A476E7}"/>
            </c:ext>
          </c:extLst>
        </c:ser>
        <c:dLbls>
          <c:showLegendKey val="0"/>
          <c:showVal val="0"/>
          <c:showCatName val="0"/>
          <c:showSerName val="0"/>
          <c:showPercent val="0"/>
          <c:showBubbleSize val="0"/>
        </c:dLbls>
        <c:gapWidth val="150"/>
        <c:shape val="box"/>
        <c:axId val="94373376"/>
        <c:axId val="94375296"/>
        <c:axId val="94388224"/>
      </c:bar3DChart>
      <c:catAx>
        <c:axId val="94373376"/>
        <c:scaling>
          <c:orientation val="minMax"/>
        </c:scaling>
        <c:delete val="0"/>
        <c:axPos val="b"/>
        <c:title>
          <c:tx>
            <c:rich>
              <a:bodyPr/>
              <a:lstStyle/>
              <a:p>
                <a:pPr>
                  <a:defRPr sz="1400"/>
                </a:pPr>
                <a:r>
                  <a:rPr lang="de-DE" sz="1400"/>
                  <a:t>mg/L</a:t>
                </a:r>
              </a:p>
            </c:rich>
          </c:tx>
          <c:layout>
            <c:manualLayout>
              <c:xMode val="edge"/>
              <c:yMode val="edge"/>
              <c:x val="0.33857846349326526"/>
              <c:y val="0.86748273103219953"/>
            </c:manualLayout>
          </c:layout>
          <c:overlay val="0"/>
        </c:title>
        <c:numFmt formatCode="General" sourceLinked="1"/>
        <c:majorTickMark val="out"/>
        <c:minorTickMark val="none"/>
        <c:tickLblPos val="nextTo"/>
        <c:crossAx val="94375296"/>
        <c:crosses val="autoZero"/>
        <c:auto val="1"/>
        <c:lblAlgn val="ctr"/>
        <c:lblOffset val="100"/>
        <c:tickLblSkip val="1"/>
        <c:noMultiLvlLbl val="0"/>
      </c:catAx>
      <c:valAx>
        <c:axId val="94375296"/>
        <c:scaling>
          <c:orientation val="minMax"/>
        </c:scaling>
        <c:delete val="0"/>
        <c:axPos val="l"/>
        <c:majorGridlines/>
        <c:title>
          <c:tx>
            <c:rich>
              <a:bodyPr rot="0" vert="horz"/>
              <a:lstStyle/>
              <a:p>
                <a:pPr>
                  <a:defRPr sz="1600"/>
                </a:pPr>
                <a:r>
                  <a:rPr lang="de-DE" sz="1600"/>
                  <a:t>%</a:t>
                </a:r>
              </a:p>
            </c:rich>
          </c:tx>
          <c:layout>
            <c:manualLayout>
              <c:xMode val="edge"/>
              <c:yMode val="edge"/>
              <c:x val="0.11400107027271063"/>
              <c:y val="0.62368704948709197"/>
            </c:manualLayout>
          </c:layout>
          <c:overlay val="0"/>
        </c:title>
        <c:numFmt formatCode="0.00" sourceLinked="1"/>
        <c:majorTickMark val="out"/>
        <c:minorTickMark val="none"/>
        <c:tickLblPos val="nextTo"/>
        <c:crossAx val="94373376"/>
        <c:crosses val="autoZero"/>
        <c:crossBetween val="between"/>
      </c:valAx>
      <c:serAx>
        <c:axId val="94388224"/>
        <c:scaling>
          <c:orientation val="minMax"/>
        </c:scaling>
        <c:delete val="0"/>
        <c:axPos val="b"/>
        <c:majorTickMark val="out"/>
        <c:minorTickMark val="none"/>
        <c:tickLblPos val="nextTo"/>
        <c:txPr>
          <a:bodyPr rot="1500000" vert="horz" anchor="ctr" anchorCtr="0"/>
          <a:lstStyle/>
          <a:p>
            <a:pPr>
              <a:defRPr sz="1200"/>
            </a:pPr>
            <a:endParaRPr lang="de-DE"/>
          </a:p>
        </c:txPr>
        <c:crossAx val="9437529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1"/>
          <c:order val="0"/>
          <c:tx>
            <c:strRef>
              <c:f>Pseud!$AV$4</c:f>
              <c:strCache>
                <c:ptCount val="1"/>
                <c:pt idx="0">
                  <c:v>Ampicillin</c:v>
                </c:pt>
              </c:strCache>
            </c:strRef>
          </c:tx>
          <c:spPr>
            <a:solidFill>
              <a:srgbClr val="FF505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Pseud!$AV$5:$AV$20</c:f>
              <c:numCache>
                <c:formatCode>0.00</c:formatCode>
                <c:ptCount val="16"/>
                <c:pt idx="0">
                  <c:v>0</c:v>
                </c:pt>
                <c:pt idx="1">
                  <c:v>0</c:v>
                </c:pt>
                <c:pt idx="2">
                  <c:v>0</c:v>
                </c:pt>
                <c:pt idx="3">
                  <c:v>0</c:v>
                </c:pt>
                <c:pt idx="4">
                  <c:v>0</c:v>
                </c:pt>
                <c:pt idx="5">
                  <c:v>0</c:v>
                </c:pt>
                <c:pt idx="6">
                  <c:v>0</c:v>
                </c:pt>
                <c:pt idx="7">
                  <c:v>0</c:v>
                </c:pt>
                <c:pt idx="8">
                  <c:v>0</c:v>
                </c:pt>
                <c:pt idx="9">
                  <c:v>0</c:v>
                </c:pt>
                <c:pt idx="10">
                  <c:v>0</c:v>
                </c:pt>
                <c:pt idx="11">
                  <c:v>2.3809523809523809</c:v>
                </c:pt>
                <c:pt idx="12">
                  <c:v>97.61904761904762</c:v>
                </c:pt>
                <c:pt idx="13">
                  <c:v>0</c:v>
                </c:pt>
                <c:pt idx="14">
                  <c:v>0</c:v>
                </c:pt>
                <c:pt idx="15">
                  <c:v>0</c:v>
                </c:pt>
              </c:numCache>
            </c:numRef>
          </c:val>
          <c:extLst>
            <c:ext xmlns:c16="http://schemas.microsoft.com/office/drawing/2014/chart" uri="{C3380CC4-5D6E-409C-BE32-E72D297353CC}">
              <c16:uniqueId val="{00000000-7F97-44F7-8150-D835B196792D}"/>
            </c:ext>
          </c:extLst>
        </c:ser>
        <c:ser>
          <c:idx val="2"/>
          <c:order val="1"/>
          <c:tx>
            <c:strRef>
              <c:f>Pseud!$AW$4</c:f>
              <c:strCache>
                <c:ptCount val="1"/>
                <c:pt idx="0">
                  <c:v>Ampicillin/ Sulbactam</c:v>
                </c:pt>
              </c:strCache>
            </c:strRef>
          </c:tx>
          <c:spPr>
            <a:solidFill>
              <a:srgbClr val="FF7C8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Pseud!$AW$5:$AW$20</c:f>
              <c:numCache>
                <c:formatCode>0.00</c:formatCode>
                <c:ptCount val="16"/>
                <c:pt idx="0">
                  <c:v>0</c:v>
                </c:pt>
                <c:pt idx="1">
                  <c:v>0</c:v>
                </c:pt>
                <c:pt idx="2">
                  <c:v>0</c:v>
                </c:pt>
                <c:pt idx="3">
                  <c:v>2.3809523809523809</c:v>
                </c:pt>
                <c:pt idx="4">
                  <c:v>0</c:v>
                </c:pt>
                <c:pt idx="5">
                  <c:v>0</c:v>
                </c:pt>
                <c:pt idx="6">
                  <c:v>0</c:v>
                </c:pt>
                <c:pt idx="7">
                  <c:v>0</c:v>
                </c:pt>
                <c:pt idx="8">
                  <c:v>0</c:v>
                </c:pt>
                <c:pt idx="9">
                  <c:v>0</c:v>
                </c:pt>
                <c:pt idx="10">
                  <c:v>0</c:v>
                </c:pt>
                <c:pt idx="11">
                  <c:v>2.3809523809523809</c:v>
                </c:pt>
                <c:pt idx="12">
                  <c:v>95.238095238095241</c:v>
                </c:pt>
                <c:pt idx="13">
                  <c:v>0</c:v>
                </c:pt>
                <c:pt idx="14">
                  <c:v>0</c:v>
                </c:pt>
                <c:pt idx="15">
                  <c:v>0</c:v>
                </c:pt>
              </c:numCache>
            </c:numRef>
          </c:val>
          <c:extLst>
            <c:ext xmlns:c16="http://schemas.microsoft.com/office/drawing/2014/chart" uri="{C3380CC4-5D6E-409C-BE32-E72D297353CC}">
              <c16:uniqueId val="{00000001-7F97-44F7-8150-D835B196792D}"/>
            </c:ext>
          </c:extLst>
        </c:ser>
        <c:ser>
          <c:idx val="3"/>
          <c:order val="2"/>
          <c:tx>
            <c:strRef>
              <c:f>Pseud!$AX$4</c:f>
              <c:strCache>
                <c:ptCount val="1"/>
                <c:pt idx="0">
                  <c:v>Piperacillin</c:v>
                </c:pt>
              </c:strCache>
            </c:strRef>
          </c:tx>
          <c:spPr>
            <a:solidFill>
              <a:srgbClr val="FFCC99"/>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Pseud!$AX$5:$AX$20</c:f>
              <c:numCache>
                <c:formatCode>0.00</c:formatCode>
                <c:ptCount val="16"/>
                <c:pt idx="0">
                  <c:v>0</c:v>
                </c:pt>
                <c:pt idx="1">
                  <c:v>0</c:v>
                </c:pt>
                <c:pt idx="2">
                  <c:v>0</c:v>
                </c:pt>
                <c:pt idx="3">
                  <c:v>0</c:v>
                </c:pt>
                <c:pt idx="4">
                  <c:v>4.7619047619047619</c:v>
                </c:pt>
                <c:pt idx="5">
                  <c:v>0</c:v>
                </c:pt>
                <c:pt idx="6">
                  <c:v>2.3809523809523809</c:v>
                </c:pt>
                <c:pt idx="7">
                  <c:v>2.3809523809523809</c:v>
                </c:pt>
                <c:pt idx="8">
                  <c:v>57.142857142857146</c:v>
                </c:pt>
                <c:pt idx="9">
                  <c:v>16.666666666666668</c:v>
                </c:pt>
                <c:pt idx="10">
                  <c:v>9.5238095238095237</c:v>
                </c:pt>
                <c:pt idx="11">
                  <c:v>0</c:v>
                </c:pt>
                <c:pt idx="12">
                  <c:v>2.3809523809523809</c:v>
                </c:pt>
                <c:pt idx="13">
                  <c:v>4.7619047619047619</c:v>
                </c:pt>
                <c:pt idx="14">
                  <c:v>0</c:v>
                </c:pt>
                <c:pt idx="15">
                  <c:v>0</c:v>
                </c:pt>
              </c:numCache>
            </c:numRef>
          </c:val>
          <c:extLst>
            <c:ext xmlns:c16="http://schemas.microsoft.com/office/drawing/2014/chart" uri="{C3380CC4-5D6E-409C-BE32-E72D297353CC}">
              <c16:uniqueId val="{00000002-7F97-44F7-8150-D835B196792D}"/>
            </c:ext>
          </c:extLst>
        </c:ser>
        <c:ser>
          <c:idx val="4"/>
          <c:order val="3"/>
          <c:tx>
            <c:strRef>
              <c:f>Pseud!$AY$4</c:f>
              <c:strCache>
                <c:ptCount val="1"/>
                <c:pt idx="0">
                  <c:v>Piperacillin/ Tazobactam</c:v>
                </c:pt>
              </c:strCache>
            </c:strRef>
          </c:tx>
          <c:spPr>
            <a:solidFill>
              <a:srgbClr val="FFFF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Pseud!$AY$5:$AY$20</c:f>
              <c:numCache>
                <c:formatCode>0.00</c:formatCode>
                <c:ptCount val="16"/>
                <c:pt idx="0">
                  <c:v>0</c:v>
                </c:pt>
                <c:pt idx="1">
                  <c:v>0</c:v>
                </c:pt>
                <c:pt idx="2">
                  <c:v>0</c:v>
                </c:pt>
                <c:pt idx="3">
                  <c:v>0</c:v>
                </c:pt>
                <c:pt idx="4">
                  <c:v>4.7619047619047619</c:v>
                </c:pt>
                <c:pt idx="5">
                  <c:v>0</c:v>
                </c:pt>
                <c:pt idx="6">
                  <c:v>4.7619047619047619</c:v>
                </c:pt>
                <c:pt idx="7">
                  <c:v>9.5238095238095237</c:v>
                </c:pt>
                <c:pt idx="8">
                  <c:v>50</c:v>
                </c:pt>
                <c:pt idx="9">
                  <c:v>19.047619047619047</c:v>
                </c:pt>
                <c:pt idx="10">
                  <c:v>4.7619047619047619</c:v>
                </c:pt>
                <c:pt idx="11">
                  <c:v>0</c:v>
                </c:pt>
                <c:pt idx="12">
                  <c:v>4.7619047619047619</c:v>
                </c:pt>
                <c:pt idx="13">
                  <c:v>2.3809523809523809</c:v>
                </c:pt>
                <c:pt idx="14">
                  <c:v>0</c:v>
                </c:pt>
                <c:pt idx="15">
                  <c:v>0</c:v>
                </c:pt>
              </c:numCache>
            </c:numRef>
          </c:val>
          <c:extLst>
            <c:ext xmlns:c16="http://schemas.microsoft.com/office/drawing/2014/chart" uri="{C3380CC4-5D6E-409C-BE32-E72D297353CC}">
              <c16:uniqueId val="{00000003-7F97-44F7-8150-D835B196792D}"/>
            </c:ext>
          </c:extLst>
        </c:ser>
        <c:ser>
          <c:idx val="5"/>
          <c:order val="4"/>
          <c:tx>
            <c:strRef>
              <c:f>Pseud!$AZ$4</c:f>
              <c:strCache>
                <c:ptCount val="1"/>
                <c:pt idx="0">
                  <c:v>Aztreonam</c:v>
                </c:pt>
              </c:strCache>
            </c:strRef>
          </c:tx>
          <c:spPr>
            <a:solidFill>
              <a:srgbClr val="6600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Pseud!$AZ$5:$AZ$20</c:f>
              <c:numCache>
                <c:formatCode>0.00</c:formatCode>
                <c:ptCount val="16"/>
                <c:pt idx="0">
                  <c:v>0</c:v>
                </c:pt>
                <c:pt idx="1">
                  <c:v>0</c:v>
                </c:pt>
                <c:pt idx="2">
                  <c:v>0</c:v>
                </c:pt>
                <c:pt idx="3">
                  <c:v>4.7619047619047619</c:v>
                </c:pt>
                <c:pt idx="4">
                  <c:v>0</c:v>
                </c:pt>
                <c:pt idx="5">
                  <c:v>2.3809523809523809</c:v>
                </c:pt>
                <c:pt idx="6">
                  <c:v>2.3809523809523809</c:v>
                </c:pt>
                <c:pt idx="7">
                  <c:v>9.5238095238095237</c:v>
                </c:pt>
                <c:pt idx="8">
                  <c:v>47.61904761904762</c:v>
                </c:pt>
                <c:pt idx="9">
                  <c:v>21.428571428571427</c:v>
                </c:pt>
                <c:pt idx="10">
                  <c:v>7.1428571428571432</c:v>
                </c:pt>
                <c:pt idx="11">
                  <c:v>4.7619047619047619</c:v>
                </c:pt>
                <c:pt idx="12">
                  <c:v>0</c:v>
                </c:pt>
                <c:pt idx="13">
                  <c:v>0</c:v>
                </c:pt>
                <c:pt idx="14">
                  <c:v>0</c:v>
                </c:pt>
                <c:pt idx="15">
                  <c:v>0</c:v>
                </c:pt>
              </c:numCache>
            </c:numRef>
          </c:val>
          <c:extLst>
            <c:ext xmlns:c16="http://schemas.microsoft.com/office/drawing/2014/chart" uri="{C3380CC4-5D6E-409C-BE32-E72D297353CC}">
              <c16:uniqueId val="{00000004-7F97-44F7-8150-D835B196792D}"/>
            </c:ext>
          </c:extLst>
        </c:ser>
        <c:ser>
          <c:idx val="6"/>
          <c:order val="5"/>
          <c:tx>
            <c:strRef>
              <c:f>Pseud!$BA$4</c:f>
              <c:strCache>
                <c:ptCount val="1"/>
                <c:pt idx="0">
                  <c:v>Cefotaxim</c:v>
                </c:pt>
              </c:strCache>
            </c:strRef>
          </c:tx>
          <c:spPr>
            <a:solidFill>
              <a:srgbClr val="CC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Pseud!$BA$5:$BA$20</c:f>
              <c:numCache>
                <c:formatCode>0.00</c:formatCode>
                <c:ptCount val="16"/>
                <c:pt idx="0">
                  <c:v>0</c:v>
                </c:pt>
                <c:pt idx="1">
                  <c:v>0</c:v>
                </c:pt>
                <c:pt idx="2">
                  <c:v>0</c:v>
                </c:pt>
                <c:pt idx="3">
                  <c:v>0</c:v>
                </c:pt>
                <c:pt idx="4">
                  <c:v>0</c:v>
                </c:pt>
                <c:pt idx="5">
                  <c:v>0</c:v>
                </c:pt>
                <c:pt idx="6">
                  <c:v>0</c:v>
                </c:pt>
                <c:pt idx="7">
                  <c:v>2.3809523809523809</c:v>
                </c:pt>
                <c:pt idx="8">
                  <c:v>2.3809523809523809</c:v>
                </c:pt>
                <c:pt idx="9">
                  <c:v>14.285714285714286</c:v>
                </c:pt>
                <c:pt idx="10">
                  <c:v>80.952380952380949</c:v>
                </c:pt>
                <c:pt idx="11">
                  <c:v>0</c:v>
                </c:pt>
                <c:pt idx="12">
                  <c:v>0</c:v>
                </c:pt>
                <c:pt idx="13">
                  <c:v>0</c:v>
                </c:pt>
                <c:pt idx="14">
                  <c:v>0</c:v>
                </c:pt>
                <c:pt idx="15">
                  <c:v>0</c:v>
                </c:pt>
              </c:numCache>
            </c:numRef>
          </c:val>
          <c:extLst>
            <c:ext xmlns:c16="http://schemas.microsoft.com/office/drawing/2014/chart" uri="{C3380CC4-5D6E-409C-BE32-E72D297353CC}">
              <c16:uniqueId val="{00000005-7F97-44F7-8150-D835B196792D}"/>
            </c:ext>
          </c:extLst>
        </c:ser>
        <c:ser>
          <c:idx val="7"/>
          <c:order val="6"/>
          <c:tx>
            <c:strRef>
              <c:f>Pseud!$BB$4</c:f>
              <c:strCache>
                <c:ptCount val="1"/>
                <c:pt idx="0">
                  <c:v>Ceftazidim</c:v>
                </c:pt>
              </c:strCache>
            </c:strRef>
          </c:tx>
          <c:spPr>
            <a:solidFill>
              <a:srgbClr val="FF66FF"/>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Pseud!$BB$5:$BB$20</c:f>
              <c:numCache>
                <c:formatCode>0.00</c:formatCode>
                <c:ptCount val="16"/>
                <c:pt idx="0">
                  <c:v>0</c:v>
                </c:pt>
                <c:pt idx="1">
                  <c:v>0</c:v>
                </c:pt>
                <c:pt idx="2">
                  <c:v>0</c:v>
                </c:pt>
                <c:pt idx="3">
                  <c:v>2.3809523809523809</c:v>
                </c:pt>
                <c:pt idx="4">
                  <c:v>0</c:v>
                </c:pt>
                <c:pt idx="5">
                  <c:v>4.7619047619047619</c:v>
                </c:pt>
                <c:pt idx="6">
                  <c:v>28.571428571428573</c:v>
                </c:pt>
                <c:pt idx="7">
                  <c:v>47.61904761904762</c:v>
                </c:pt>
                <c:pt idx="8">
                  <c:v>7.1428571428571432</c:v>
                </c:pt>
                <c:pt idx="9">
                  <c:v>2.3809523809523809</c:v>
                </c:pt>
                <c:pt idx="10">
                  <c:v>2.3809523809523809</c:v>
                </c:pt>
                <c:pt idx="11">
                  <c:v>4.7619047619047619</c:v>
                </c:pt>
                <c:pt idx="12">
                  <c:v>0</c:v>
                </c:pt>
                <c:pt idx="13">
                  <c:v>0</c:v>
                </c:pt>
                <c:pt idx="14">
                  <c:v>0</c:v>
                </c:pt>
                <c:pt idx="15">
                  <c:v>0</c:v>
                </c:pt>
              </c:numCache>
            </c:numRef>
          </c:val>
          <c:extLst>
            <c:ext xmlns:c16="http://schemas.microsoft.com/office/drawing/2014/chart" uri="{C3380CC4-5D6E-409C-BE32-E72D297353CC}">
              <c16:uniqueId val="{00000006-7F97-44F7-8150-D835B196792D}"/>
            </c:ext>
          </c:extLst>
        </c:ser>
        <c:ser>
          <c:idx val="9"/>
          <c:order val="7"/>
          <c:tx>
            <c:strRef>
              <c:f>Pseud!$BC$4</c:f>
              <c:strCache>
                <c:ptCount val="1"/>
                <c:pt idx="0">
                  <c:v>Cefuroxim</c:v>
                </c:pt>
              </c:strCache>
            </c:strRef>
          </c:tx>
          <c:spPr>
            <a:solidFill>
              <a:srgbClr val="0000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Pseud!$BC$5:$BC$20</c:f>
              <c:numCache>
                <c:formatCode>0.00</c:formatCode>
                <c:ptCount val="16"/>
                <c:pt idx="0">
                  <c:v>0</c:v>
                </c:pt>
                <c:pt idx="1">
                  <c:v>0</c:v>
                </c:pt>
                <c:pt idx="2">
                  <c:v>0</c:v>
                </c:pt>
                <c:pt idx="3">
                  <c:v>0</c:v>
                </c:pt>
                <c:pt idx="4">
                  <c:v>0</c:v>
                </c:pt>
                <c:pt idx="5">
                  <c:v>0</c:v>
                </c:pt>
                <c:pt idx="6">
                  <c:v>2.3809523809523809</c:v>
                </c:pt>
                <c:pt idx="7">
                  <c:v>0</c:v>
                </c:pt>
                <c:pt idx="8">
                  <c:v>0</c:v>
                </c:pt>
                <c:pt idx="9">
                  <c:v>0</c:v>
                </c:pt>
                <c:pt idx="10">
                  <c:v>0</c:v>
                </c:pt>
                <c:pt idx="11">
                  <c:v>0</c:v>
                </c:pt>
                <c:pt idx="12">
                  <c:v>97.61904761904762</c:v>
                </c:pt>
                <c:pt idx="13">
                  <c:v>0</c:v>
                </c:pt>
                <c:pt idx="14">
                  <c:v>0</c:v>
                </c:pt>
                <c:pt idx="15">
                  <c:v>0</c:v>
                </c:pt>
              </c:numCache>
            </c:numRef>
          </c:val>
          <c:extLst>
            <c:ext xmlns:c16="http://schemas.microsoft.com/office/drawing/2014/chart" uri="{C3380CC4-5D6E-409C-BE32-E72D297353CC}">
              <c16:uniqueId val="{00000007-7F97-44F7-8150-D835B196792D}"/>
            </c:ext>
          </c:extLst>
        </c:ser>
        <c:ser>
          <c:idx val="10"/>
          <c:order val="8"/>
          <c:tx>
            <c:strRef>
              <c:f>Pseud!$BD$4</c:f>
              <c:strCache>
                <c:ptCount val="1"/>
                <c:pt idx="0">
                  <c:v>Imipenem</c:v>
                </c:pt>
              </c:strCache>
            </c:strRef>
          </c:tx>
          <c:spPr>
            <a:solidFill>
              <a:srgbClr val="0066CC"/>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Pseud!$BD$5:$BD$20</c:f>
              <c:numCache>
                <c:formatCode>0.00</c:formatCode>
                <c:ptCount val="16"/>
                <c:pt idx="0">
                  <c:v>0</c:v>
                </c:pt>
                <c:pt idx="1">
                  <c:v>0</c:v>
                </c:pt>
                <c:pt idx="2">
                  <c:v>4.7619047619047619</c:v>
                </c:pt>
                <c:pt idx="3">
                  <c:v>0</c:v>
                </c:pt>
                <c:pt idx="4">
                  <c:v>9.5238095238095237</c:v>
                </c:pt>
                <c:pt idx="5">
                  <c:v>23.80952380952381</c:v>
                </c:pt>
                <c:pt idx="6">
                  <c:v>23.80952380952381</c:v>
                </c:pt>
                <c:pt idx="7">
                  <c:v>14.285714285714286</c:v>
                </c:pt>
                <c:pt idx="8">
                  <c:v>7.1428571428571432</c:v>
                </c:pt>
                <c:pt idx="9">
                  <c:v>11.904761904761905</c:v>
                </c:pt>
                <c:pt idx="10">
                  <c:v>4.7619047619047619</c:v>
                </c:pt>
                <c:pt idx="11">
                  <c:v>0</c:v>
                </c:pt>
                <c:pt idx="12">
                  <c:v>0</c:v>
                </c:pt>
                <c:pt idx="13">
                  <c:v>0</c:v>
                </c:pt>
                <c:pt idx="14">
                  <c:v>0</c:v>
                </c:pt>
                <c:pt idx="15">
                  <c:v>0</c:v>
                </c:pt>
              </c:numCache>
            </c:numRef>
          </c:val>
          <c:extLst>
            <c:ext xmlns:c16="http://schemas.microsoft.com/office/drawing/2014/chart" uri="{C3380CC4-5D6E-409C-BE32-E72D297353CC}">
              <c16:uniqueId val="{00000008-7F97-44F7-8150-D835B196792D}"/>
            </c:ext>
          </c:extLst>
        </c:ser>
        <c:ser>
          <c:idx val="12"/>
          <c:order val="9"/>
          <c:tx>
            <c:strRef>
              <c:f>Pseud!$BE$4</c:f>
              <c:strCache>
                <c:ptCount val="1"/>
                <c:pt idx="0">
                  <c:v>Meropenem</c:v>
                </c:pt>
              </c:strCache>
            </c:strRef>
          </c:tx>
          <c:spPr>
            <a:solidFill>
              <a:srgbClr val="00CC00"/>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Pseud!$BE$5:$BE$20</c:f>
              <c:numCache>
                <c:formatCode>0.00</c:formatCode>
                <c:ptCount val="16"/>
                <c:pt idx="0">
                  <c:v>0</c:v>
                </c:pt>
                <c:pt idx="1">
                  <c:v>0</c:v>
                </c:pt>
                <c:pt idx="2">
                  <c:v>23.80952380952381</c:v>
                </c:pt>
                <c:pt idx="3">
                  <c:v>0</c:v>
                </c:pt>
                <c:pt idx="4">
                  <c:v>21.428571428571427</c:v>
                </c:pt>
                <c:pt idx="5">
                  <c:v>14.285714285714286</c:v>
                </c:pt>
                <c:pt idx="6">
                  <c:v>9.5238095238095237</c:v>
                </c:pt>
                <c:pt idx="7">
                  <c:v>11.904761904761905</c:v>
                </c:pt>
                <c:pt idx="8">
                  <c:v>9.5238095238095237</c:v>
                </c:pt>
                <c:pt idx="9">
                  <c:v>7.1428571428571432</c:v>
                </c:pt>
                <c:pt idx="10">
                  <c:v>0</c:v>
                </c:pt>
                <c:pt idx="11">
                  <c:v>2.3809523809523809</c:v>
                </c:pt>
                <c:pt idx="12">
                  <c:v>0</c:v>
                </c:pt>
                <c:pt idx="13">
                  <c:v>0</c:v>
                </c:pt>
                <c:pt idx="14">
                  <c:v>0</c:v>
                </c:pt>
                <c:pt idx="15">
                  <c:v>0</c:v>
                </c:pt>
              </c:numCache>
            </c:numRef>
          </c:val>
          <c:extLst>
            <c:ext xmlns:c16="http://schemas.microsoft.com/office/drawing/2014/chart" uri="{C3380CC4-5D6E-409C-BE32-E72D297353CC}">
              <c16:uniqueId val="{00000009-7F97-44F7-8150-D835B196792D}"/>
            </c:ext>
          </c:extLst>
        </c:ser>
        <c:ser>
          <c:idx val="13"/>
          <c:order val="10"/>
          <c:tx>
            <c:strRef>
              <c:f>Pseud!$BF$4</c:f>
              <c:strCache>
                <c:ptCount val="1"/>
                <c:pt idx="0">
                  <c:v>Colistin</c:v>
                </c:pt>
              </c:strCache>
            </c:strRef>
          </c:tx>
          <c:spPr>
            <a:solidFill>
              <a:schemeClr val="accent6">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Pseud!$BF$5:$BF$20</c:f>
              <c:numCache>
                <c:formatCode>0.00</c:formatCode>
                <c:ptCount val="16"/>
                <c:pt idx="0">
                  <c:v>0</c:v>
                </c:pt>
                <c:pt idx="1">
                  <c:v>0</c:v>
                </c:pt>
                <c:pt idx="2">
                  <c:v>0</c:v>
                </c:pt>
                <c:pt idx="3">
                  <c:v>2.5641025641025643</c:v>
                </c:pt>
                <c:pt idx="4">
                  <c:v>2.5641025641025643</c:v>
                </c:pt>
                <c:pt idx="5">
                  <c:v>5.1282051282051286</c:v>
                </c:pt>
                <c:pt idx="6">
                  <c:v>82.051282051282058</c:v>
                </c:pt>
                <c:pt idx="7">
                  <c:v>7.6923076923076925</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A-7F97-44F7-8150-D835B196792D}"/>
            </c:ext>
          </c:extLst>
        </c:ser>
        <c:ser>
          <c:idx val="14"/>
          <c:order val="11"/>
          <c:tx>
            <c:strRef>
              <c:f>Pseud!$BG$4</c:f>
              <c:strCache>
                <c:ptCount val="1"/>
                <c:pt idx="0">
                  <c:v>Amikacin</c:v>
                </c:pt>
              </c:strCache>
            </c:strRef>
          </c:tx>
          <c:spPr>
            <a:solidFill>
              <a:schemeClr val="accent6">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Pseud!$BG$5:$BG$20</c:f>
              <c:numCache>
                <c:formatCode>0.00</c:formatCode>
                <c:ptCount val="16"/>
                <c:pt idx="0">
                  <c:v>0</c:v>
                </c:pt>
                <c:pt idx="1">
                  <c:v>0</c:v>
                </c:pt>
                <c:pt idx="2">
                  <c:v>0</c:v>
                </c:pt>
                <c:pt idx="3">
                  <c:v>0</c:v>
                </c:pt>
                <c:pt idx="4">
                  <c:v>0</c:v>
                </c:pt>
                <c:pt idx="5">
                  <c:v>0</c:v>
                </c:pt>
                <c:pt idx="6">
                  <c:v>13.157894736842104</c:v>
                </c:pt>
                <c:pt idx="7">
                  <c:v>42.10526315789474</c:v>
                </c:pt>
                <c:pt idx="8">
                  <c:v>31.578947368421051</c:v>
                </c:pt>
                <c:pt idx="9">
                  <c:v>10.526315789473685</c:v>
                </c:pt>
                <c:pt idx="10">
                  <c:v>2.6315789473684212</c:v>
                </c:pt>
                <c:pt idx="11">
                  <c:v>0</c:v>
                </c:pt>
                <c:pt idx="12">
                  <c:v>0</c:v>
                </c:pt>
                <c:pt idx="13">
                  <c:v>0</c:v>
                </c:pt>
                <c:pt idx="14">
                  <c:v>0</c:v>
                </c:pt>
                <c:pt idx="15">
                  <c:v>0</c:v>
                </c:pt>
              </c:numCache>
            </c:numRef>
          </c:val>
          <c:extLst>
            <c:ext xmlns:c16="http://schemas.microsoft.com/office/drawing/2014/chart" uri="{C3380CC4-5D6E-409C-BE32-E72D297353CC}">
              <c16:uniqueId val="{0000000B-7F97-44F7-8150-D835B196792D}"/>
            </c:ext>
          </c:extLst>
        </c:ser>
        <c:ser>
          <c:idx val="15"/>
          <c:order val="12"/>
          <c:tx>
            <c:strRef>
              <c:f>Pseud!$BH$4</c:f>
              <c:strCache>
                <c:ptCount val="1"/>
                <c:pt idx="0">
                  <c:v>Gentamicin</c:v>
                </c:pt>
              </c:strCache>
            </c:strRef>
          </c:tx>
          <c:spPr>
            <a:solidFill>
              <a:schemeClr val="accent6">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Pseud!$BH$5:$BH$20</c:f>
              <c:numCache>
                <c:formatCode>0.00</c:formatCode>
                <c:ptCount val="16"/>
                <c:pt idx="0">
                  <c:v>0</c:v>
                </c:pt>
                <c:pt idx="1">
                  <c:v>0</c:v>
                </c:pt>
                <c:pt idx="2">
                  <c:v>2.5641025641025643</c:v>
                </c:pt>
                <c:pt idx="3">
                  <c:v>0</c:v>
                </c:pt>
                <c:pt idx="4">
                  <c:v>2.5641025641025643</c:v>
                </c:pt>
                <c:pt idx="5">
                  <c:v>17.948717948717949</c:v>
                </c:pt>
                <c:pt idx="6">
                  <c:v>35.897435897435898</c:v>
                </c:pt>
                <c:pt idx="7">
                  <c:v>30.76923076923077</c:v>
                </c:pt>
                <c:pt idx="8">
                  <c:v>7.6923076923076925</c:v>
                </c:pt>
                <c:pt idx="9">
                  <c:v>2.5641025641025643</c:v>
                </c:pt>
                <c:pt idx="10">
                  <c:v>0</c:v>
                </c:pt>
                <c:pt idx="11">
                  <c:v>0</c:v>
                </c:pt>
                <c:pt idx="12">
                  <c:v>0</c:v>
                </c:pt>
                <c:pt idx="13">
                  <c:v>0</c:v>
                </c:pt>
                <c:pt idx="14">
                  <c:v>0</c:v>
                </c:pt>
                <c:pt idx="15">
                  <c:v>0</c:v>
                </c:pt>
              </c:numCache>
            </c:numRef>
          </c:val>
          <c:extLst>
            <c:ext xmlns:c16="http://schemas.microsoft.com/office/drawing/2014/chart" uri="{C3380CC4-5D6E-409C-BE32-E72D297353CC}">
              <c16:uniqueId val="{0000000C-7F97-44F7-8150-D835B196792D}"/>
            </c:ext>
          </c:extLst>
        </c:ser>
        <c:ser>
          <c:idx val="16"/>
          <c:order val="13"/>
          <c:tx>
            <c:strRef>
              <c:f>Pseud!$BI$4</c:f>
              <c:strCache>
                <c:ptCount val="1"/>
                <c:pt idx="0">
                  <c:v>Tobramycin</c:v>
                </c:pt>
              </c:strCache>
            </c:strRef>
          </c:tx>
          <c:spPr>
            <a:solidFill>
              <a:schemeClr val="bg2">
                <a:lumMod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Pseud!$BI$5:$BI$20</c:f>
              <c:numCache>
                <c:formatCode>0.00</c:formatCode>
                <c:ptCount val="16"/>
                <c:pt idx="0">
                  <c:v>0</c:v>
                </c:pt>
                <c:pt idx="1">
                  <c:v>0</c:v>
                </c:pt>
                <c:pt idx="2">
                  <c:v>0</c:v>
                </c:pt>
                <c:pt idx="3">
                  <c:v>0</c:v>
                </c:pt>
                <c:pt idx="4">
                  <c:v>30.76923076923077</c:v>
                </c:pt>
                <c:pt idx="5">
                  <c:v>61.53846153846154</c:v>
                </c:pt>
                <c:pt idx="6">
                  <c:v>5.1282051282051286</c:v>
                </c:pt>
                <c:pt idx="7">
                  <c:v>0</c:v>
                </c:pt>
                <c:pt idx="8">
                  <c:v>2.5641025641025643</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D-7F97-44F7-8150-D835B196792D}"/>
            </c:ext>
          </c:extLst>
        </c:ser>
        <c:ser>
          <c:idx val="17"/>
          <c:order val="14"/>
          <c:tx>
            <c:strRef>
              <c:f>Pseud!$BJ$4</c:f>
              <c:strCache>
                <c:ptCount val="1"/>
                <c:pt idx="0">
                  <c:v>Fosfomycin</c:v>
                </c:pt>
              </c:strCache>
            </c:strRef>
          </c:tx>
          <c:spPr>
            <a:solidFill>
              <a:schemeClr val="accent4">
                <a:lumMod val="75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Pseud!$BJ$5:$BJ$20</c:f>
              <c:numCache>
                <c:formatCode>0.00</c:formatCode>
                <c:ptCount val="16"/>
                <c:pt idx="0">
                  <c:v>0</c:v>
                </c:pt>
                <c:pt idx="1">
                  <c:v>0</c:v>
                </c:pt>
                <c:pt idx="2">
                  <c:v>0</c:v>
                </c:pt>
                <c:pt idx="3">
                  <c:v>0</c:v>
                </c:pt>
                <c:pt idx="4">
                  <c:v>0</c:v>
                </c:pt>
                <c:pt idx="5">
                  <c:v>0</c:v>
                </c:pt>
                <c:pt idx="6">
                  <c:v>0</c:v>
                </c:pt>
                <c:pt idx="7">
                  <c:v>0</c:v>
                </c:pt>
                <c:pt idx="8">
                  <c:v>2.3809523809523809</c:v>
                </c:pt>
                <c:pt idx="9">
                  <c:v>0</c:v>
                </c:pt>
                <c:pt idx="10">
                  <c:v>2.3809523809523809</c:v>
                </c:pt>
                <c:pt idx="11">
                  <c:v>21.428571428571427</c:v>
                </c:pt>
                <c:pt idx="12">
                  <c:v>35.714285714285715</c:v>
                </c:pt>
                <c:pt idx="13">
                  <c:v>28.571428571428573</c:v>
                </c:pt>
                <c:pt idx="14">
                  <c:v>9.5238095238095237</c:v>
                </c:pt>
                <c:pt idx="15">
                  <c:v>0</c:v>
                </c:pt>
              </c:numCache>
            </c:numRef>
          </c:val>
          <c:extLst>
            <c:ext xmlns:c16="http://schemas.microsoft.com/office/drawing/2014/chart" uri="{C3380CC4-5D6E-409C-BE32-E72D297353CC}">
              <c16:uniqueId val="{0000000E-7F97-44F7-8150-D835B196792D}"/>
            </c:ext>
          </c:extLst>
        </c:ser>
        <c:ser>
          <c:idx val="18"/>
          <c:order val="15"/>
          <c:tx>
            <c:strRef>
              <c:f>Pseud!$BK$4</c:f>
              <c:strCache>
                <c:ptCount val="1"/>
                <c:pt idx="0">
                  <c:v>Cotrimoxazol</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Pseud!$BK$5:$BK$20</c:f>
              <c:numCache>
                <c:formatCode>0.00</c:formatCode>
                <c:ptCount val="16"/>
                <c:pt idx="0">
                  <c:v>0</c:v>
                </c:pt>
                <c:pt idx="1">
                  <c:v>0</c:v>
                </c:pt>
                <c:pt idx="2">
                  <c:v>2.3809523809523809</c:v>
                </c:pt>
                <c:pt idx="3">
                  <c:v>0</c:v>
                </c:pt>
                <c:pt idx="4">
                  <c:v>0</c:v>
                </c:pt>
                <c:pt idx="5">
                  <c:v>4.7619047619047619</c:v>
                </c:pt>
                <c:pt idx="6">
                  <c:v>0</c:v>
                </c:pt>
                <c:pt idx="7">
                  <c:v>7.1428571428571432</c:v>
                </c:pt>
                <c:pt idx="8">
                  <c:v>23.80952380952381</c:v>
                </c:pt>
                <c:pt idx="9">
                  <c:v>42.857142857142854</c:v>
                </c:pt>
                <c:pt idx="10">
                  <c:v>7.1428571428571432</c:v>
                </c:pt>
                <c:pt idx="11">
                  <c:v>11.904761904761905</c:v>
                </c:pt>
                <c:pt idx="12">
                  <c:v>0</c:v>
                </c:pt>
                <c:pt idx="13">
                  <c:v>0</c:v>
                </c:pt>
                <c:pt idx="14">
                  <c:v>0</c:v>
                </c:pt>
                <c:pt idx="15">
                  <c:v>0</c:v>
                </c:pt>
              </c:numCache>
            </c:numRef>
          </c:val>
          <c:extLst>
            <c:ext xmlns:c16="http://schemas.microsoft.com/office/drawing/2014/chart" uri="{C3380CC4-5D6E-409C-BE32-E72D297353CC}">
              <c16:uniqueId val="{0000000F-7F97-44F7-8150-D835B196792D}"/>
            </c:ext>
          </c:extLst>
        </c:ser>
        <c:ser>
          <c:idx val="19"/>
          <c:order val="16"/>
          <c:tx>
            <c:strRef>
              <c:f>Pseud!$BL$4</c:f>
              <c:strCache>
                <c:ptCount val="1"/>
                <c:pt idx="0">
                  <c:v>Ciprofloxacin</c:v>
                </c:pt>
              </c:strCache>
            </c:strRef>
          </c:tx>
          <c:spPr>
            <a:solidFill>
              <a:schemeClr val="accent4">
                <a:lumMod val="60000"/>
                <a:lumOff val="4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Pseud!$BL$5:$BL$20</c:f>
              <c:numCache>
                <c:formatCode>0.00</c:formatCode>
                <c:ptCount val="16"/>
                <c:pt idx="0">
                  <c:v>0</c:v>
                </c:pt>
                <c:pt idx="1">
                  <c:v>2.3809523809523809</c:v>
                </c:pt>
                <c:pt idx="2">
                  <c:v>11.904761904761905</c:v>
                </c:pt>
                <c:pt idx="3">
                  <c:v>52.38095238095238</c:v>
                </c:pt>
                <c:pt idx="4">
                  <c:v>21.428571428571427</c:v>
                </c:pt>
                <c:pt idx="5">
                  <c:v>2.3809523809523809</c:v>
                </c:pt>
                <c:pt idx="6">
                  <c:v>4.7619047619047619</c:v>
                </c:pt>
                <c:pt idx="7">
                  <c:v>0</c:v>
                </c:pt>
                <c:pt idx="8">
                  <c:v>2.3809523809523809</c:v>
                </c:pt>
                <c:pt idx="9">
                  <c:v>2.3809523809523809</c:v>
                </c:pt>
                <c:pt idx="10">
                  <c:v>0</c:v>
                </c:pt>
                <c:pt idx="11">
                  <c:v>0</c:v>
                </c:pt>
                <c:pt idx="12">
                  <c:v>0</c:v>
                </c:pt>
                <c:pt idx="13">
                  <c:v>0</c:v>
                </c:pt>
                <c:pt idx="14">
                  <c:v>0</c:v>
                </c:pt>
                <c:pt idx="15">
                  <c:v>0</c:v>
                </c:pt>
              </c:numCache>
            </c:numRef>
          </c:val>
          <c:extLst>
            <c:ext xmlns:c16="http://schemas.microsoft.com/office/drawing/2014/chart" uri="{C3380CC4-5D6E-409C-BE32-E72D297353CC}">
              <c16:uniqueId val="{00000010-7F97-44F7-8150-D835B196792D}"/>
            </c:ext>
          </c:extLst>
        </c:ser>
        <c:ser>
          <c:idx val="20"/>
          <c:order val="17"/>
          <c:tx>
            <c:strRef>
              <c:f>Pseud!$BM$4</c:f>
              <c:strCache>
                <c:ptCount val="1"/>
                <c:pt idx="0">
                  <c:v>Levofloxacin</c:v>
                </c:pt>
              </c:strCache>
            </c:strRef>
          </c:tx>
          <c:spPr>
            <a:solidFill>
              <a:schemeClr val="accent4">
                <a:lumMod val="20000"/>
                <a:lumOff val="8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Pseud!$BM$5:$BM$20</c:f>
              <c:numCache>
                <c:formatCode>0.00</c:formatCode>
                <c:ptCount val="16"/>
                <c:pt idx="0">
                  <c:v>0</c:v>
                </c:pt>
                <c:pt idx="1">
                  <c:v>4.7619047619047619</c:v>
                </c:pt>
                <c:pt idx="2">
                  <c:v>0</c:v>
                </c:pt>
                <c:pt idx="3">
                  <c:v>2.3809523809523809</c:v>
                </c:pt>
                <c:pt idx="4">
                  <c:v>11.904761904761905</c:v>
                </c:pt>
                <c:pt idx="5">
                  <c:v>54.761904761904759</c:v>
                </c:pt>
                <c:pt idx="6">
                  <c:v>16.666666666666668</c:v>
                </c:pt>
                <c:pt idx="7">
                  <c:v>4.7619047619047619</c:v>
                </c:pt>
                <c:pt idx="8">
                  <c:v>0</c:v>
                </c:pt>
                <c:pt idx="9">
                  <c:v>0</c:v>
                </c:pt>
                <c:pt idx="10">
                  <c:v>4.7619047619047619</c:v>
                </c:pt>
                <c:pt idx="11">
                  <c:v>0</c:v>
                </c:pt>
                <c:pt idx="12">
                  <c:v>0</c:v>
                </c:pt>
                <c:pt idx="13">
                  <c:v>0</c:v>
                </c:pt>
                <c:pt idx="14">
                  <c:v>0</c:v>
                </c:pt>
                <c:pt idx="15">
                  <c:v>0</c:v>
                </c:pt>
              </c:numCache>
            </c:numRef>
          </c:val>
          <c:extLst>
            <c:ext xmlns:c16="http://schemas.microsoft.com/office/drawing/2014/chart" uri="{C3380CC4-5D6E-409C-BE32-E72D297353CC}">
              <c16:uniqueId val="{00000011-7F97-44F7-8150-D835B196792D}"/>
            </c:ext>
          </c:extLst>
        </c:ser>
        <c:ser>
          <c:idx val="21"/>
          <c:order val="18"/>
          <c:tx>
            <c:strRef>
              <c:f>Pseud!$BN$4</c:f>
              <c:strCache>
                <c:ptCount val="1"/>
                <c:pt idx="0">
                  <c:v>Moxifloxacin</c:v>
                </c:pt>
              </c:strCache>
            </c:strRef>
          </c:tx>
          <c:spPr>
            <a:solidFill>
              <a:schemeClr val="tx1">
                <a:lumMod val="50000"/>
                <a:lumOff val="50000"/>
              </a:schemeClr>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Pseud!$BN$5:$BN$20</c:f>
              <c:numCache>
                <c:formatCode>0.00</c:formatCode>
                <c:ptCount val="16"/>
                <c:pt idx="0">
                  <c:v>0</c:v>
                </c:pt>
                <c:pt idx="1">
                  <c:v>0</c:v>
                </c:pt>
                <c:pt idx="2">
                  <c:v>0</c:v>
                </c:pt>
                <c:pt idx="3">
                  <c:v>2.3809523809523809</c:v>
                </c:pt>
                <c:pt idx="4">
                  <c:v>11.904761904761905</c:v>
                </c:pt>
                <c:pt idx="5">
                  <c:v>7.1428571428571432</c:v>
                </c:pt>
                <c:pt idx="6">
                  <c:v>57.142857142857146</c:v>
                </c:pt>
                <c:pt idx="7">
                  <c:v>14.285714285714286</c:v>
                </c:pt>
                <c:pt idx="8">
                  <c:v>2.3809523809523809</c:v>
                </c:pt>
                <c:pt idx="9">
                  <c:v>4.7619047619047619</c:v>
                </c:pt>
                <c:pt idx="10">
                  <c:v>0</c:v>
                </c:pt>
                <c:pt idx="11">
                  <c:v>0</c:v>
                </c:pt>
                <c:pt idx="12">
                  <c:v>0</c:v>
                </c:pt>
                <c:pt idx="13">
                  <c:v>0</c:v>
                </c:pt>
                <c:pt idx="14">
                  <c:v>0</c:v>
                </c:pt>
                <c:pt idx="15">
                  <c:v>0</c:v>
                </c:pt>
              </c:numCache>
            </c:numRef>
          </c:val>
          <c:extLst>
            <c:ext xmlns:c16="http://schemas.microsoft.com/office/drawing/2014/chart" uri="{C3380CC4-5D6E-409C-BE32-E72D297353CC}">
              <c16:uniqueId val="{00000012-7F97-44F7-8150-D835B196792D}"/>
            </c:ext>
          </c:extLst>
        </c:ser>
        <c:ser>
          <c:idx val="22"/>
          <c:order val="19"/>
          <c:tx>
            <c:strRef>
              <c:f>Pseud!$BO$4</c:f>
              <c:strCache>
                <c:ptCount val="1"/>
                <c:pt idx="0">
                  <c:v>Doxycyclin</c:v>
                </c:pt>
              </c:strCache>
            </c:strRef>
          </c:tx>
          <c:spPr>
            <a:solidFill>
              <a:srgbClr val="CCFF66"/>
            </a:solidFill>
          </c:spPr>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Pseud!$BO$5:$BO$20</c:f>
              <c:numCache>
                <c:formatCode>0.00</c:formatCode>
                <c:ptCount val="16"/>
                <c:pt idx="0">
                  <c:v>0</c:v>
                </c:pt>
                <c:pt idx="1">
                  <c:v>0</c:v>
                </c:pt>
                <c:pt idx="2">
                  <c:v>0</c:v>
                </c:pt>
                <c:pt idx="3">
                  <c:v>0</c:v>
                </c:pt>
                <c:pt idx="4">
                  <c:v>2.3809523809523809</c:v>
                </c:pt>
                <c:pt idx="5">
                  <c:v>0</c:v>
                </c:pt>
                <c:pt idx="6">
                  <c:v>0</c:v>
                </c:pt>
                <c:pt idx="7">
                  <c:v>2.3809523809523809</c:v>
                </c:pt>
                <c:pt idx="8">
                  <c:v>2.3809523809523809</c:v>
                </c:pt>
                <c:pt idx="9">
                  <c:v>9.5238095238095237</c:v>
                </c:pt>
                <c:pt idx="10">
                  <c:v>83.333333333333329</c:v>
                </c:pt>
                <c:pt idx="11">
                  <c:v>0</c:v>
                </c:pt>
                <c:pt idx="12">
                  <c:v>0</c:v>
                </c:pt>
                <c:pt idx="13">
                  <c:v>0</c:v>
                </c:pt>
                <c:pt idx="14">
                  <c:v>0</c:v>
                </c:pt>
                <c:pt idx="15">
                  <c:v>0</c:v>
                </c:pt>
              </c:numCache>
            </c:numRef>
          </c:val>
          <c:extLst>
            <c:ext xmlns:c16="http://schemas.microsoft.com/office/drawing/2014/chart" uri="{C3380CC4-5D6E-409C-BE32-E72D297353CC}">
              <c16:uniqueId val="{00000013-7F97-44F7-8150-D835B196792D}"/>
            </c:ext>
          </c:extLst>
        </c:ser>
        <c:ser>
          <c:idx val="8"/>
          <c:order val="20"/>
          <c:tx>
            <c:strRef>
              <c:f>Pseud!$BP$4</c:f>
              <c:strCache>
                <c:ptCount val="1"/>
                <c:pt idx="0">
                  <c:v>Tigecyclin</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Pseud!$BP$5:$BP$20</c:f>
              <c:numCache>
                <c:formatCode>0.00</c:formatCode>
                <c:ptCount val="16"/>
                <c:pt idx="0">
                  <c:v>0</c:v>
                </c:pt>
                <c:pt idx="1">
                  <c:v>0</c:v>
                </c:pt>
                <c:pt idx="2">
                  <c:v>0</c:v>
                </c:pt>
                <c:pt idx="3">
                  <c:v>0</c:v>
                </c:pt>
                <c:pt idx="4">
                  <c:v>0</c:v>
                </c:pt>
                <c:pt idx="5">
                  <c:v>0</c:v>
                </c:pt>
                <c:pt idx="6">
                  <c:v>7.1428571428571432</c:v>
                </c:pt>
                <c:pt idx="7">
                  <c:v>11.904761904761905</c:v>
                </c:pt>
                <c:pt idx="8">
                  <c:v>26.19047619047619</c:v>
                </c:pt>
                <c:pt idx="9">
                  <c:v>35.714285714285715</c:v>
                </c:pt>
                <c:pt idx="10">
                  <c:v>19.047619047619047</c:v>
                </c:pt>
                <c:pt idx="11">
                  <c:v>0</c:v>
                </c:pt>
                <c:pt idx="12">
                  <c:v>0</c:v>
                </c:pt>
                <c:pt idx="13">
                  <c:v>0</c:v>
                </c:pt>
                <c:pt idx="14">
                  <c:v>0</c:v>
                </c:pt>
                <c:pt idx="15">
                  <c:v>0</c:v>
                </c:pt>
              </c:numCache>
            </c:numRef>
          </c:val>
          <c:extLst>
            <c:ext xmlns:c16="http://schemas.microsoft.com/office/drawing/2014/chart" uri="{C3380CC4-5D6E-409C-BE32-E72D297353CC}">
              <c16:uniqueId val="{00000014-7F97-44F7-8150-D835B196792D}"/>
            </c:ext>
          </c:extLst>
        </c:ser>
        <c:ser>
          <c:idx val="11"/>
          <c:order val="21"/>
          <c:tx>
            <c:strRef>
              <c:f>Pseud!$BQ$4</c:f>
              <c:strCache>
                <c:ptCount val="1"/>
                <c:pt idx="0">
                  <c:v>Caz/Avi</c:v>
                </c:pt>
              </c:strCache>
            </c:strRef>
          </c:tx>
          <c:invertIfNegative val="0"/>
          <c:cat>
            <c:numRef>
              <c:f>Pseud!$AU$5:$AU$20</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Pseud!$BQ$5:$BQ$20</c:f>
              <c:numCache>
                <c:formatCode>0.00</c:formatCode>
                <c:ptCount val="16"/>
                <c:pt idx="0">
                  <c:v>0</c:v>
                </c:pt>
                <c:pt idx="1">
                  <c:v>0</c:v>
                </c:pt>
                <c:pt idx="2">
                  <c:v>0</c:v>
                </c:pt>
                <c:pt idx="3">
                  <c:v>0</c:v>
                </c:pt>
                <c:pt idx="4">
                  <c:v>0</c:v>
                </c:pt>
                <c:pt idx="5">
                  <c:v>0</c:v>
                </c:pt>
                <c:pt idx="6">
                  <c:v>0</c:v>
                </c:pt>
                <c:pt idx="7">
                  <c:v>0</c:v>
                </c:pt>
                <c:pt idx="8">
                  <c:v>0</c:v>
                </c:pt>
                <c:pt idx="9">
                  <c:v>0</c:v>
                </c:pt>
                <c:pt idx="10">
                  <c:v>35.714285714285715</c:v>
                </c:pt>
                <c:pt idx="11">
                  <c:v>52.38095238095238</c:v>
                </c:pt>
                <c:pt idx="12">
                  <c:v>9.5238095238095237</c:v>
                </c:pt>
                <c:pt idx="13">
                  <c:v>0</c:v>
                </c:pt>
                <c:pt idx="14">
                  <c:v>2.3809523809523809</c:v>
                </c:pt>
                <c:pt idx="15">
                  <c:v>0</c:v>
                </c:pt>
              </c:numCache>
            </c:numRef>
          </c:val>
          <c:extLst>
            <c:ext xmlns:c16="http://schemas.microsoft.com/office/drawing/2014/chart" uri="{C3380CC4-5D6E-409C-BE32-E72D297353CC}">
              <c16:uniqueId val="{00000015-7F97-44F7-8150-D835B196792D}"/>
            </c:ext>
          </c:extLst>
        </c:ser>
        <c:dLbls>
          <c:showLegendKey val="0"/>
          <c:showVal val="0"/>
          <c:showCatName val="0"/>
          <c:showSerName val="0"/>
          <c:showPercent val="0"/>
          <c:showBubbleSize val="0"/>
        </c:dLbls>
        <c:gapWidth val="150"/>
        <c:shape val="box"/>
        <c:axId val="91595136"/>
        <c:axId val="91597056"/>
        <c:axId val="91588352"/>
        <c:extLst/>
      </c:bar3DChart>
      <c:catAx>
        <c:axId val="91595136"/>
        <c:scaling>
          <c:orientation val="minMax"/>
        </c:scaling>
        <c:delete val="0"/>
        <c:axPos val="b"/>
        <c:title>
          <c:tx>
            <c:rich>
              <a:bodyPr/>
              <a:lstStyle/>
              <a:p>
                <a:pPr>
                  <a:defRPr sz="1400"/>
                </a:pPr>
                <a:r>
                  <a:rPr lang="de-DE" sz="1400"/>
                  <a:t>mg/L</a:t>
                </a:r>
              </a:p>
            </c:rich>
          </c:tx>
          <c:layout>
            <c:manualLayout>
              <c:xMode val="edge"/>
              <c:yMode val="edge"/>
              <c:x val="0.28758568510466748"/>
              <c:y val="0.86374377269440716"/>
            </c:manualLayout>
          </c:layout>
          <c:overlay val="0"/>
        </c:title>
        <c:numFmt formatCode="General" sourceLinked="1"/>
        <c:majorTickMark val="out"/>
        <c:minorTickMark val="none"/>
        <c:tickLblPos val="nextTo"/>
        <c:crossAx val="91597056"/>
        <c:crosses val="autoZero"/>
        <c:auto val="1"/>
        <c:lblAlgn val="ctr"/>
        <c:lblOffset val="100"/>
        <c:tickLblSkip val="1"/>
        <c:noMultiLvlLbl val="0"/>
      </c:catAx>
      <c:valAx>
        <c:axId val="91597056"/>
        <c:scaling>
          <c:orientation val="minMax"/>
        </c:scaling>
        <c:delete val="0"/>
        <c:axPos val="l"/>
        <c:majorGridlines/>
        <c:title>
          <c:tx>
            <c:rich>
              <a:bodyPr rot="0" vert="horz"/>
              <a:lstStyle/>
              <a:p>
                <a:pPr>
                  <a:defRPr sz="1600"/>
                </a:pPr>
                <a:r>
                  <a:rPr lang="de-DE" sz="1600"/>
                  <a:t>%</a:t>
                </a:r>
              </a:p>
            </c:rich>
          </c:tx>
          <c:layout>
            <c:manualLayout>
              <c:xMode val="edge"/>
              <c:yMode val="edge"/>
              <c:x val="3.0170809503328032E-2"/>
              <c:y val="0.57214843603681731"/>
            </c:manualLayout>
          </c:layout>
          <c:overlay val="0"/>
        </c:title>
        <c:numFmt formatCode="0.00" sourceLinked="1"/>
        <c:majorTickMark val="out"/>
        <c:minorTickMark val="none"/>
        <c:tickLblPos val="nextTo"/>
        <c:crossAx val="91595136"/>
        <c:crosses val="autoZero"/>
        <c:crossBetween val="between"/>
      </c:valAx>
      <c:serAx>
        <c:axId val="91588352"/>
        <c:scaling>
          <c:orientation val="minMax"/>
        </c:scaling>
        <c:delete val="0"/>
        <c:axPos val="b"/>
        <c:majorTickMark val="out"/>
        <c:minorTickMark val="none"/>
        <c:tickLblPos val="nextTo"/>
        <c:txPr>
          <a:bodyPr rot="1500000" vert="horz" anchor="ctr" anchorCtr="0"/>
          <a:lstStyle/>
          <a:p>
            <a:pPr>
              <a:defRPr sz="1200"/>
            </a:pPr>
            <a:endParaRPr lang="de-DE"/>
          </a:p>
        </c:txPr>
        <c:crossAx val="91597056"/>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40"/>
      <c:rotY val="80"/>
      <c:depthPercent val="100"/>
      <c:rAngAx val="1"/>
    </c:view3D>
    <c:floor>
      <c:thickness val="0"/>
    </c:floor>
    <c:sideWall>
      <c:thickness val="0"/>
    </c:sideWall>
    <c:backWall>
      <c:thickness val="0"/>
    </c:backWall>
    <c:plotArea>
      <c:layout>
        <c:manualLayout>
          <c:layoutTarget val="inner"/>
          <c:xMode val="edge"/>
          <c:yMode val="edge"/>
          <c:x val="4.4366997536434034E-2"/>
          <c:y val="1.7696784828472895E-2"/>
          <c:w val="0.92952941486588381"/>
          <c:h val="0.85822039137704387"/>
        </c:manualLayout>
      </c:layout>
      <c:bar3DChart>
        <c:barDir val="col"/>
        <c:grouping val="standard"/>
        <c:varyColors val="0"/>
        <c:ser>
          <c:idx val="0"/>
          <c:order val="0"/>
          <c:tx>
            <c:strRef>
              <c:f>Stemal!$AU$2</c:f>
              <c:strCache>
                <c:ptCount val="1"/>
                <c:pt idx="0">
                  <c:v>Ampicillin</c:v>
                </c:pt>
              </c:strCache>
            </c:strRef>
          </c:tx>
          <c:spPr>
            <a:solidFill>
              <a:srgbClr val="FF0000"/>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Stemal!$AU$3:$AU$18</c:f>
              <c:numCache>
                <c:formatCode>0.00</c:formatCode>
                <c:ptCount val="16"/>
                <c:pt idx="0">
                  <c:v>0</c:v>
                </c:pt>
                <c:pt idx="1">
                  <c:v>0</c:v>
                </c:pt>
                <c:pt idx="2">
                  <c:v>0</c:v>
                </c:pt>
                <c:pt idx="3">
                  <c:v>0</c:v>
                </c:pt>
                <c:pt idx="4">
                  <c:v>0</c:v>
                </c:pt>
                <c:pt idx="5">
                  <c:v>0</c:v>
                </c:pt>
                <c:pt idx="6">
                  <c:v>0</c:v>
                </c:pt>
                <c:pt idx="7">
                  <c:v>0</c:v>
                </c:pt>
                <c:pt idx="8">
                  <c:v>0</c:v>
                </c:pt>
                <c:pt idx="9">
                  <c:v>0</c:v>
                </c:pt>
                <c:pt idx="10">
                  <c:v>6.666666666666667</c:v>
                </c:pt>
                <c:pt idx="11">
                  <c:v>0</c:v>
                </c:pt>
                <c:pt idx="12">
                  <c:v>93.333333333333329</c:v>
                </c:pt>
                <c:pt idx="13">
                  <c:v>0</c:v>
                </c:pt>
                <c:pt idx="14">
                  <c:v>0</c:v>
                </c:pt>
                <c:pt idx="15">
                  <c:v>0</c:v>
                </c:pt>
              </c:numCache>
            </c:numRef>
          </c:val>
          <c:extLst>
            <c:ext xmlns:c16="http://schemas.microsoft.com/office/drawing/2014/chart" uri="{C3380CC4-5D6E-409C-BE32-E72D297353CC}">
              <c16:uniqueId val="{00000000-84D6-4936-A304-90880CD6A9B5}"/>
            </c:ext>
          </c:extLst>
        </c:ser>
        <c:ser>
          <c:idx val="1"/>
          <c:order val="1"/>
          <c:tx>
            <c:strRef>
              <c:f>Stemal!$AV$2</c:f>
              <c:strCache>
                <c:ptCount val="1"/>
                <c:pt idx="0">
                  <c:v>Ampicillin/ Sulbactam</c:v>
                </c:pt>
              </c:strCache>
            </c:strRef>
          </c:tx>
          <c:spPr>
            <a:solidFill>
              <a:srgbClr val="FF5050"/>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Stemal!$AV$3:$AV$18</c:f>
              <c:numCache>
                <c:formatCode>0.00</c:formatCode>
                <c:ptCount val="16"/>
                <c:pt idx="0">
                  <c:v>0</c:v>
                </c:pt>
                <c:pt idx="1">
                  <c:v>0</c:v>
                </c:pt>
                <c:pt idx="2">
                  <c:v>0</c:v>
                </c:pt>
                <c:pt idx="3">
                  <c:v>0</c:v>
                </c:pt>
                <c:pt idx="4">
                  <c:v>0</c:v>
                </c:pt>
                <c:pt idx="5">
                  <c:v>0</c:v>
                </c:pt>
                <c:pt idx="6">
                  <c:v>0</c:v>
                </c:pt>
                <c:pt idx="7">
                  <c:v>6.666666666666667</c:v>
                </c:pt>
                <c:pt idx="8">
                  <c:v>6.666666666666667</c:v>
                </c:pt>
                <c:pt idx="9">
                  <c:v>0</c:v>
                </c:pt>
                <c:pt idx="10">
                  <c:v>0</c:v>
                </c:pt>
                <c:pt idx="11">
                  <c:v>6.666666666666667</c:v>
                </c:pt>
                <c:pt idx="12">
                  <c:v>80</c:v>
                </c:pt>
                <c:pt idx="13">
                  <c:v>0</c:v>
                </c:pt>
                <c:pt idx="14">
                  <c:v>0</c:v>
                </c:pt>
                <c:pt idx="15">
                  <c:v>0</c:v>
                </c:pt>
              </c:numCache>
            </c:numRef>
          </c:val>
          <c:extLst>
            <c:ext xmlns:c16="http://schemas.microsoft.com/office/drawing/2014/chart" uri="{C3380CC4-5D6E-409C-BE32-E72D297353CC}">
              <c16:uniqueId val="{00000001-84D6-4936-A304-90880CD6A9B5}"/>
            </c:ext>
          </c:extLst>
        </c:ser>
        <c:ser>
          <c:idx val="2"/>
          <c:order val="2"/>
          <c:tx>
            <c:strRef>
              <c:f>Stemal!$AW$2</c:f>
              <c:strCache>
                <c:ptCount val="1"/>
                <c:pt idx="0">
                  <c:v>Piperacillin</c:v>
                </c:pt>
              </c:strCache>
            </c:strRef>
          </c:tx>
          <c:spPr>
            <a:solidFill>
              <a:srgbClr val="FF7C80"/>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Stemal!$AW$3:$AW$18</c:f>
              <c:numCache>
                <c:formatCode>0.00</c:formatCode>
                <c:ptCount val="16"/>
                <c:pt idx="0">
                  <c:v>0</c:v>
                </c:pt>
                <c:pt idx="1">
                  <c:v>0</c:v>
                </c:pt>
                <c:pt idx="2">
                  <c:v>0</c:v>
                </c:pt>
                <c:pt idx="3">
                  <c:v>0</c:v>
                </c:pt>
                <c:pt idx="4">
                  <c:v>0</c:v>
                </c:pt>
                <c:pt idx="5">
                  <c:v>0</c:v>
                </c:pt>
                <c:pt idx="6">
                  <c:v>0</c:v>
                </c:pt>
                <c:pt idx="7">
                  <c:v>0</c:v>
                </c:pt>
                <c:pt idx="8">
                  <c:v>0</c:v>
                </c:pt>
                <c:pt idx="9">
                  <c:v>13.333333333333334</c:v>
                </c:pt>
                <c:pt idx="10">
                  <c:v>0</c:v>
                </c:pt>
                <c:pt idx="11">
                  <c:v>6.666666666666667</c:v>
                </c:pt>
                <c:pt idx="12">
                  <c:v>0</c:v>
                </c:pt>
                <c:pt idx="13">
                  <c:v>80</c:v>
                </c:pt>
                <c:pt idx="14">
                  <c:v>0</c:v>
                </c:pt>
                <c:pt idx="15">
                  <c:v>0</c:v>
                </c:pt>
              </c:numCache>
            </c:numRef>
          </c:val>
          <c:extLst>
            <c:ext xmlns:c16="http://schemas.microsoft.com/office/drawing/2014/chart" uri="{C3380CC4-5D6E-409C-BE32-E72D297353CC}">
              <c16:uniqueId val="{00000002-84D6-4936-A304-90880CD6A9B5}"/>
            </c:ext>
          </c:extLst>
        </c:ser>
        <c:ser>
          <c:idx val="3"/>
          <c:order val="3"/>
          <c:tx>
            <c:strRef>
              <c:f>Stemal!$AX$2</c:f>
              <c:strCache>
                <c:ptCount val="1"/>
                <c:pt idx="0">
                  <c:v>Piperacillin/ Tazobactam</c:v>
                </c:pt>
              </c:strCache>
            </c:strRef>
          </c:tx>
          <c:spPr>
            <a:solidFill>
              <a:srgbClr val="FFCC99"/>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Stemal!$AX$3:$AX$18</c:f>
              <c:numCache>
                <c:formatCode>0.00</c:formatCode>
                <c:ptCount val="16"/>
                <c:pt idx="0">
                  <c:v>0</c:v>
                </c:pt>
                <c:pt idx="1">
                  <c:v>0</c:v>
                </c:pt>
                <c:pt idx="2">
                  <c:v>0</c:v>
                </c:pt>
                <c:pt idx="3">
                  <c:v>0</c:v>
                </c:pt>
                <c:pt idx="4">
                  <c:v>0</c:v>
                </c:pt>
                <c:pt idx="5">
                  <c:v>0</c:v>
                </c:pt>
                <c:pt idx="6">
                  <c:v>0</c:v>
                </c:pt>
                <c:pt idx="7">
                  <c:v>0</c:v>
                </c:pt>
                <c:pt idx="8">
                  <c:v>0</c:v>
                </c:pt>
                <c:pt idx="9">
                  <c:v>20</c:v>
                </c:pt>
                <c:pt idx="10">
                  <c:v>0</c:v>
                </c:pt>
                <c:pt idx="11">
                  <c:v>13.333333333333334</c:v>
                </c:pt>
                <c:pt idx="12">
                  <c:v>6.666666666666667</c:v>
                </c:pt>
                <c:pt idx="13">
                  <c:v>60</c:v>
                </c:pt>
                <c:pt idx="14">
                  <c:v>0</c:v>
                </c:pt>
                <c:pt idx="15">
                  <c:v>0</c:v>
                </c:pt>
              </c:numCache>
            </c:numRef>
          </c:val>
          <c:extLst>
            <c:ext xmlns:c16="http://schemas.microsoft.com/office/drawing/2014/chart" uri="{C3380CC4-5D6E-409C-BE32-E72D297353CC}">
              <c16:uniqueId val="{00000003-84D6-4936-A304-90880CD6A9B5}"/>
            </c:ext>
          </c:extLst>
        </c:ser>
        <c:ser>
          <c:idx val="4"/>
          <c:order val="4"/>
          <c:tx>
            <c:strRef>
              <c:f>Stemal!$AY$2</c:f>
              <c:strCache>
                <c:ptCount val="1"/>
                <c:pt idx="0">
                  <c:v>Aztreonam</c:v>
                </c:pt>
              </c:strCache>
            </c:strRef>
          </c:tx>
          <c:spPr>
            <a:solidFill>
              <a:srgbClr val="FFFF00"/>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Stemal!$AY$3:$AY$18</c:f>
              <c:numCache>
                <c:formatCode>0.00</c:formatCode>
                <c:ptCount val="16"/>
                <c:pt idx="0">
                  <c:v>0</c:v>
                </c:pt>
                <c:pt idx="1">
                  <c:v>0</c:v>
                </c:pt>
                <c:pt idx="2">
                  <c:v>0</c:v>
                </c:pt>
                <c:pt idx="3">
                  <c:v>0</c:v>
                </c:pt>
                <c:pt idx="4">
                  <c:v>0</c:v>
                </c:pt>
                <c:pt idx="5">
                  <c:v>0</c:v>
                </c:pt>
                <c:pt idx="6">
                  <c:v>0</c:v>
                </c:pt>
                <c:pt idx="7">
                  <c:v>0</c:v>
                </c:pt>
                <c:pt idx="8">
                  <c:v>0</c:v>
                </c:pt>
                <c:pt idx="9">
                  <c:v>6.666666666666667</c:v>
                </c:pt>
                <c:pt idx="10">
                  <c:v>0</c:v>
                </c:pt>
                <c:pt idx="11">
                  <c:v>93.333333333333329</c:v>
                </c:pt>
                <c:pt idx="12">
                  <c:v>0</c:v>
                </c:pt>
                <c:pt idx="13">
                  <c:v>0</c:v>
                </c:pt>
                <c:pt idx="14">
                  <c:v>0</c:v>
                </c:pt>
                <c:pt idx="15">
                  <c:v>0</c:v>
                </c:pt>
              </c:numCache>
            </c:numRef>
          </c:val>
          <c:extLst>
            <c:ext xmlns:c16="http://schemas.microsoft.com/office/drawing/2014/chart" uri="{C3380CC4-5D6E-409C-BE32-E72D297353CC}">
              <c16:uniqueId val="{00000004-84D6-4936-A304-90880CD6A9B5}"/>
            </c:ext>
          </c:extLst>
        </c:ser>
        <c:ser>
          <c:idx val="5"/>
          <c:order val="5"/>
          <c:tx>
            <c:strRef>
              <c:f>Stemal!$AZ$2</c:f>
              <c:strCache>
                <c:ptCount val="1"/>
                <c:pt idx="0">
                  <c:v>Cefotaxim</c:v>
                </c:pt>
              </c:strCache>
            </c:strRef>
          </c:tx>
          <c:spPr>
            <a:solidFill>
              <a:srgbClr val="660066"/>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Stemal!$AZ$3:$AZ$18</c:f>
              <c:numCache>
                <c:formatCode>0.00</c:formatCode>
                <c:ptCount val="16"/>
                <c:pt idx="0">
                  <c:v>0</c:v>
                </c:pt>
                <c:pt idx="1">
                  <c:v>0</c:v>
                </c:pt>
                <c:pt idx="2">
                  <c:v>0</c:v>
                </c:pt>
                <c:pt idx="3">
                  <c:v>0</c:v>
                </c:pt>
                <c:pt idx="4">
                  <c:v>0</c:v>
                </c:pt>
                <c:pt idx="5">
                  <c:v>0</c:v>
                </c:pt>
                <c:pt idx="6">
                  <c:v>0</c:v>
                </c:pt>
                <c:pt idx="7">
                  <c:v>0</c:v>
                </c:pt>
                <c:pt idx="8">
                  <c:v>0</c:v>
                </c:pt>
                <c:pt idx="9">
                  <c:v>6.666666666666667</c:v>
                </c:pt>
                <c:pt idx="10">
                  <c:v>93.333333333333329</c:v>
                </c:pt>
                <c:pt idx="11">
                  <c:v>0</c:v>
                </c:pt>
                <c:pt idx="12">
                  <c:v>0</c:v>
                </c:pt>
                <c:pt idx="13">
                  <c:v>0</c:v>
                </c:pt>
                <c:pt idx="14">
                  <c:v>0</c:v>
                </c:pt>
                <c:pt idx="15">
                  <c:v>0</c:v>
                </c:pt>
              </c:numCache>
            </c:numRef>
          </c:val>
          <c:extLst>
            <c:ext xmlns:c16="http://schemas.microsoft.com/office/drawing/2014/chart" uri="{C3380CC4-5D6E-409C-BE32-E72D297353CC}">
              <c16:uniqueId val="{00000005-84D6-4936-A304-90880CD6A9B5}"/>
            </c:ext>
          </c:extLst>
        </c:ser>
        <c:ser>
          <c:idx val="6"/>
          <c:order val="6"/>
          <c:tx>
            <c:strRef>
              <c:f>Stemal!$BA$2</c:f>
              <c:strCache>
                <c:ptCount val="1"/>
                <c:pt idx="0">
                  <c:v>Ceftazidim</c:v>
                </c:pt>
              </c:strCache>
            </c:strRef>
          </c:tx>
          <c:spPr>
            <a:solidFill>
              <a:srgbClr val="CC00CC"/>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Stemal!$BA$3:$BA$18</c:f>
              <c:numCache>
                <c:formatCode>0.00</c:formatCode>
                <c:ptCount val="16"/>
                <c:pt idx="0">
                  <c:v>0</c:v>
                </c:pt>
                <c:pt idx="1">
                  <c:v>0</c:v>
                </c:pt>
                <c:pt idx="2">
                  <c:v>0</c:v>
                </c:pt>
                <c:pt idx="3">
                  <c:v>0</c:v>
                </c:pt>
                <c:pt idx="4">
                  <c:v>0</c:v>
                </c:pt>
                <c:pt idx="5">
                  <c:v>6.666666666666667</c:v>
                </c:pt>
                <c:pt idx="6">
                  <c:v>0</c:v>
                </c:pt>
                <c:pt idx="7">
                  <c:v>6.666666666666667</c:v>
                </c:pt>
                <c:pt idx="8">
                  <c:v>6.666666666666667</c:v>
                </c:pt>
                <c:pt idx="9">
                  <c:v>6.666666666666667</c:v>
                </c:pt>
                <c:pt idx="10">
                  <c:v>6.666666666666667</c:v>
                </c:pt>
                <c:pt idx="11">
                  <c:v>20</c:v>
                </c:pt>
                <c:pt idx="12">
                  <c:v>46.666666666666664</c:v>
                </c:pt>
                <c:pt idx="13">
                  <c:v>0</c:v>
                </c:pt>
                <c:pt idx="14">
                  <c:v>0</c:v>
                </c:pt>
                <c:pt idx="15">
                  <c:v>0</c:v>
                </c:pt>
              </c:numCache>
            </c:numRef>
          </c:val>
          <c:extLst>
            <c:ext xmlns:c16="http://schemas.microsoft.com/office/drawing/2014/chart" uri="{C3380CC4-5D6E-409C-BE32-E72D297353CC}">
              <c16:uniqueId val="{00000006-84D6-4936-A304-90880CD6A9B5}"/>
            </c:ext>
          </c:extLst>
        </c:ser>
        <c:ser>
          <c:idx val="7"/>
          <c:order val="7"/>
          <c:tx>
            <c:strRef>
              <c:f>Stemal!$BB$2</c:f>
              <c:strCache>
                <c:ptCount val="1"/>
                <c:pt idx="0">
                  <c:v>Cefuroxim</c:v>
                </c:pt>
              </c:strCache>
            </c:strRef>
          </c:tx>
          <c:spPr>
            <a:solidFill>
              <a:srgbClr val="FF66FF"/>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Stemal!$BB$3:$BB$18</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numCache>
            </c:numRef>
          </c:val>
          <c:extLst>
            <c:ext xmlns:c16="http://schemas.microsoft.com/office/drawing/2014/chart" uri="{C3380CC4-5D6E-409C-BE32-E72D297353CC}">
              <c16:uniqueId val="{00000007-84D6-4936-A304-90880CD6A9B5}"/>
            </c:ext>
          </c:extLst>
        </c:ser>
        <c:ser>
          <c:idx val="9"/>
          <c:order val="8"/>
          <c:tx>
            <c:strRef>
              <c:f>Stemal!$BC$2</c:f>
              <c:strCache>
                <c:ptCount val="1"/>
                <c:pt idx="0">
                  <c:v>Imipenem</c:v>
                </c:pt>
              </c:strCache>
            </c:strRef>
          </c:tx>
          <c:spPr>
            <a:solidFill>
              <a:srgbClr val="0000CC"/>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Stemal!$BC$3:$BC$18</c:f>
              <c:numCache>
                <c:formatCode>0.00</c:formatCode>
                <c:ptCount val="16"/>
                <c:pt idx="0">
                  <c:v>0</c:v>
                </c:pt>
                <c:pt idx="1">
                  <c:v>0</c:v>
                </c:pt>
                <c:pt idx="2">
                  <c:v>0</c:v>
                </c:pt>
                <c:pt idx="3">
                  <c:v>0</c:v>
                </c:pt>
                <c:pt idx="4">
                  <c:v>0</c:v>
                </c:pt>
                <c:pt idx="5">
                  <c:v>0</c:v>
                </c:pt>
                <c:pt idx="6">
                  <c:v>0</c:v>
                </c:pt>
                <c:pt idx="7">
                  <c:v>0</c:v>
                </c:pt>
                <c:pt idx="8">
                  <c:v>0</c:v>
                </c:pt>
                <c:pt idx="9">
                  <c:v>0</c:v>
                </c:pt>
                <c:pt idx="10">
                  <c:v>0</c:v>
                </c:pt>
                <c:pt idx="11">
                  <c:v>100</c:v>
                </c:pt>
                <c:pt idx="12">
                  <c:v>0</c:v>
                </c:pt>
                <c:pt idx="13">
                  <c:v>0</c:v>
                </c:pt>
                <c:pt idx="14">
                  <c:v>0</c:v>
                </c:pt>
                <c:pt idx="15">
                  <c:v>0</c:v>
                </c:pt>
              </c:numCache>
            </c:numRef>
          </c:val>
          <c:extLst>
            <c:ext xmlns:c16="http://schemas.microsoft.com/office/drawing/2014/chart" uri="{C3380CC4-5D6E-409C-BE32-E72D297353CC}">
              <c16:uniqueId val="{00000009-84D6-4936-A304-90880CD6A9B5}"/>
            </c:ext>
          </c:extLst>
        </c:ser>
        <c:ser>
          <c:idx val="10"/>
          <c:order val="9"/>
          <c:tx>
            <c:strRef>
              <c:f>Stemal!$BD$2</c:f>
              <c:strCache>
                <c:ptCount val="1"/>
                <c:pt idx="0">
                  <c:v>Meropenem</c:v>
                </c:pt>
              </c:strCache>
            </c:strRef>
          </c:tx>
          <c:spPr>
            <a:solidFill>
              <a:srgbClr val="0066CC"/>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Stemal!$BD$3:$BD$18</c:f>
              <c:numCache>
                <c:formatCode>0.00</c:formatCode>
                <c:ptCount val="16"/>
                <c:pt idx="0">
                  <c:v>0</c:v>
                </c:pt>
                <c:pt idx="1">
                  <c:v>0</c:v>
                </c:pt>
                <c:pt idx="2">
                  <c:v>0</c:v>
                </c:pt>
                <c:pt idx="3">
                  <c:v>0</c:v>
                </c:pt>
                <c:pt idx="4">
                  <c:v>0</c:v>
                </c:pt>
                <c:pt idx="5">
                  <c:v>0</c:v>
                </c:pt>
                <c:pt idx="6">
                  <c:v>0</c:v>
                </c:pt>
                <c:pt idx="7">
                  <c:v>0</c:v>
                </c:pt>
                <c:pt idx="8">
                  <c:v>0</c:v>
                </c:pt>
                <c:pt idx="9">
                  <c:v>6.666666666666667</c:v>
                </c:pt>
                <c:pt idx="10">
                  <c:v>20</c:v>
                </c:pt>
                <c:pt idx="11">
                  <c:v>73.333333333333329</c:v>
                </c:pt>
                <c:pt idx="12">
                  <c:v>0</c:v>
                </c:pt>
                <c:pt idx="13">
                  <c:v>0</c:v>
                </c:pt>
                <c:pt idx="14">
                  <c:v>0</c:v>
                </c:pt>
                <c:pt idx="15">
                  <c:v>0</c:v>
                </c:pt>
              </c:numCache>
            </c:numRef>
          </c:val>
          <c:extLst>
            <c:ext xmlns:c16="http://schemas.microsoft.com/office/drawing/2014/chart" uri="{C3380CC4-5D6E-409C-BE32-E72D297353CC}">
              <c16:uniqueId val="{0000000A-84D6-4936-A304-90880CD6A9B5}"/>
            </c:ext>
          </c:extLst>
        </c:ser>
        <c:ser>
          <c:idx val="12"/>
          <c:order val="10"/>
          <c:tx>
            <c:strRef>
              <c:f>Stemal!$BE$2</c:f>
              <c:strCache>
                <c:ptCount val="1"/>
                <c:pt idx="0">
                  <c:v>Colistin</c:v>
                </c:pt>
              </c:strCache>
            </c:strRef>
          </c:tx>
          <c:spPr>
            <a:solidFill>
              <a:srgbClr val="00CC00"/>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Stemal!$BE$3:$BE$18</c:f>
              <c:numCache>
                <c:formatCode>0.00</c:formatCode>
                <c:ptCount val="16"/>
                <c:pt idx="0">
                  <c:v>0</c:v>
                </c:pt>
                <c:pt idx="1">
                  <c:v>0</c:v>
                </c:pt>
                <c:pt idx="2">
                  <c:v>0</c:v>
                </c:pt>
                <c:pt idx="3">
                  <c:v>0</c:v>
                </c:pt>
                <c:pt idx="4">
                  <c:v>0</c:v>
                </c:pt>
                <c:pt idx="5">
                  <c:v>0</c:v>
                </c:pt>
                <c:pt idx="6">
                  <c:v>14.285714285714286</c:v>
                </c:pt>
                <c:pt idx="7">
                  <c:v>0</c:v>
                </c:pt>
                <c:pt idx="8">
                  <c:v>7.1428571428571432</c:v>
                </c:pt>
                <c:pt idx="9">
                  <c:v>28.571428571428573</c:v>
                </c:pt>
                <c:pt idx="10">
                  <c:v>50</c:v>
                </c:pt>
                <c:pt idx="11">
                  <c:v>0</c:v>
                </c:pt>
                <c:pt idx="12">
                  <c:v>0</c:v>
                </c:pt>
                <c:pt idx="13">
                  <c:v>0</c:v>
                </c:pt>
                <c:pt idx="14">
                  <c:v>0</c:v>
                </c:pt>
                <c:pt idx="15">
                  <c:v>0</c:v>
                </c:pt>
              </c:numCache>
            </c:numRef>
          </c:val>
          <c:extLst>
            <c:ext xmlns:c16="http://schemas.microsoft.com/office/drawing/2014/chart" uri="{C3380CC4-5D6E-409C-BE32-E72D297353CC}">
              <c16:uniqueId val="{0000000C-84D6-4936-A304-90880CD6A9B5}"/>
            </c:ext>
          </c:extLst>
        </c:ser>
        <c:ser>
          <c:idx val="13"/>
          <c:order val="11"/>
          <c:tx>
            <c:strRef>
              <c:f>Stemal!$BF$2</c:f>
              <c:strCache>
                <c:ptCount val="1"/>
                <c:pt idx="0">
                  <c:v>Amikacin</c:v>
                </c:pt>
              </c:strCache>
            </c:strRef>
          </c:tx>
          <c:spPr>
            <a:solidFill>
              <a:schemeClr val="accent6">
                <a:lumMod val="5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Stemal!$BF$3:$BF$18</c:f>
              <c:numCache>
                <c:formatCode>0.00</c:formatCode>
                <c:ptCount val="16"/>
                <c:pt idx="0">
                  <c:v>0</c:v>
                </c:pt>
                <c:pt idx="1">
                  <c:v>0</c:v>
                </c:pt>
                <c:pt idx="2">
                  <c:v>0</c:v>
                </c:pt>
                <c:pt idx="3">
                  <c:v>0</c:v>
                </c:pt>
                <c:pt idx="4">
                  <c:v>7.1428571428571432</c:v>
                </c:pt>
                <c:pt idx="5">
                  <c:v>0</c:v>
                </c:pt>
                <c:pt idx="6">
                  <c:v>0</c:v>
                </c:pt>
                <c:pt idx="7">
                  <c:v>0</c:v>
                </c:pt>
                <c:pt idx="8">
                  <c:v>7.1428571428571432</c:v>
                </c:pt>
                <c:pt idx="9">
                  <c:v>7.1428571428571432</c:v>
                </c:pt>
                <c:pt idx="10">
                  <c:v>28.571428571428573</c:v>
                </c:pt>
                <c:pt idx="11">
                  <c:v>14.285714285714286</c:v>
                </c:pt>
                <c:pt idx="12">
                  <c:v>21.428571428571427</c:v>
                </c:pt>
                <c:pt idx="13">
                  <c:v>14.285714285714286</c:v>
                </c:pt>
                <c:pt idx="14">
                  <c:v>0</c:v>
                </c:pt>
                <c:pt idx="15">
                  <c:v>0</c:v>
                </c:pt>
              </c:numCache>
            </c:numRef>
          </c:val>
          <c:extLst>
            <c:ext xmlns:c16="http://schemas.microsoft.com/office/drawing/2014/chart" uri="{C3380CC4-5D6E-409C-BE32-E72D297353CC}">
              <c16:uniqueId val="{0000000D-84D6-4936-A304-90880CD6A9B5}"/>
            </c:ext>
          </c:extLst>
        </c:ser>
        <c:ser>
          <c:idx val="14"/>
          <c:order val="12"/>
          <c:tx>
            <c:strRef>
              <c:f>Stemal!$BG$2</c:f>
              <c:strCache>
                <c:ptCount val="1"/>
                <c:pt idx="0">
                  <c:v>Gentamicin</c:v>
                </c:pt>
              </c:strCache>
            </c:strRef>
          </c:tx>
          <c:spPr>
            <a:solidFill>
              <a:schemeClr val="accent6">
                <a:lumMod val="75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Stemal!$BG$3:$BG$18</c:f>
              <c:numCache>
                <c:formatCode>0.00</c:formatCode>
                <c:ptCount val="16"/>
                <c:pt idx="0">
                  <c:v>0</c:v>
                </c:pt>
                <c:pt idx="1">
                  <c:v>0</c:v>
                </c:pt>
                <c:pt idx="2">
                  <c:v>0</c:v>
                </c:pt>
                <c:pt idx="3">
                  <c:v>0</c:v>
                </c:pt>
                <c:pt idx="4">
                  <c:v>7.1428571428571432</c:v>
                </c:pt>
                <c:pt idx="5">
                  <c:v>0</c:v>
                </c:pt>
                <c:pt idx="6">
                  <c:v>7.1428571428571432</c:v>
                </c:pt>
                <c:pt idx="7">
                  <c:v>7.1428571428571432</c:v>
                </c:pt>
                <c:pt idx="8">
                  <c:v>28.571428571428573</c:v>
                </c:pt>
                <c:pt idx="9">
                  <c:v>7.1428571428571432</c:v>
                </c:pt>
                <c:pt idx="10">
                  <c:v>42.857142857142854</c:v>
                </c:pt>
                <c:pt idx="11">
                  <c:v>0</c:v>
                </c:pt>
                <c:pt idx="12">
                  <c:v>0</c:v>
                </c:pt>
                <c:pt idx="13">
                  <c:v>0</c:v>
                </c:pt>
                <c:pt idx="14">
                  <c:v>0</c:v>
                </c:pt>
                <c:pt idx="15">
                  <c:v>0</c:v>
                </c:pt>
              </c:numCache>
            </c:numRef>
          </c:val>
          <c:extLst>
            <c:ext xmlns:c16="http://schemas.microsoft.com/office/drawing/2014/chart" uri="{C3380CC4-5D6E-409C-BE32-E72D297353CC}">
              <c16:uniqueId val="{0000000E-84D6-4936-A304-90880CD6A9B5}"/>
            </c:ext>
          </c:extLst>
        </c:ser>
        <c:ser>
          <c:idx val="15"/>
          <c:order val="13"/>
          <c:tx>
            <c:strRef>
              <c:f>Stemal!$BH$2</c:f>
              <c:strCache>
                <c:ptCount val="1"/>
                <c:pt idx="0">
                  <c:v>Tobramycin</c:v>
                </c:pt>
              </c:strCache>
            </c:strRef>
          </c:tx>
          <c:spPr>
            <a:solidFill>
              <a:schemeClr val="accent6">
                <a:lumMod val="20000"/>
                <a:lumOff val="8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Stemal!$BH$3:$BH$18</c:f>
              <c:numCache>
                <c:formatCode>0.00</c:formatCode>
                <c:ptCount val="16"/>
                <c:pt idx="0">
                  <c:v>0</c:v>
                </c:pt>
                <c:pt idx="1">
                  <c:v>0</c:v>
                </c:pt>
                <c:pt idx="2">
                  <c:v>0</c:v>
                </c:pt>
                <c:pt idx="3">
                  <c:v>0</c:v>
                </c:pt>
                <c:pt idx="4">
                  <c:v>0</c:v>
                </c:pt>
                <c:pt idx="5">
                  <c:v>7.1428571428571432</c:v>
                </c:pt>
                <c:pt idx="6">
                  <c:v>14.285714285714286</c:v>
                </c:pt>
                <c:pt idx="7">
                  <c:v>21.428571428571427</c:v>
                </c:pt>
                <c:pt idx="8">
                  <c:v>7.1428571428571432</c:v>
                </c:pt>
                <c:pt idx="9">
                  <c:v>0</c:v>
                </c:pt>
                <c:pt idx="10">
                  <c:v>28.571428571428573</c:v>
                </c:pt>
                <c:pt idx="11">
                  <c:v>21.428571428571427</c:v>
                </c:pt>
                <c:pt idx="12">
                  <c:v>0</c:v>
                </c:pt>
                <c:pt idx="13">
                  <c:v>0</c:v>
                </c:pt>
                <c:pt idx="14">
                  <c:v>0</c:v>
                </c:pt>
                <c:pt idx="15">
                  <c:v>0</c:v>
                </c:pt>
              </c:numCache>
            </c:numRef>
          </c:val>
          <c:extLst>
            <c:ext xmlns:c16="http://schemas.microsoft.com/office/drawing/2014/chart" uri="{C3380CC4-5D6E-409C-BE32-E72D297353CC}">
              <c16:uniqueId val="{0000000F-84D6-4936-A304-90880CD6A9B5}"/>
            </c:ext>
          </c:extLst>
        </c:ser>
        <c:ser>
          <c:idx val="16"/>
          <c:order val="14"/>
          <c:tx>
            <c:strRef>
              <c:f>Stemal!$BI$2</c:f>
              <c:strCache>
                <c:ptCount val="1"/>
                <c:pt idx="0">
                  <c:v>Fosfomycin</c:v>
                </c:pt>
              </c:strCache>
            </c:strRef>
          </c:tx>
          <c:spPr>
            <a:solidFill>
              <a:schemeClr val="bg2">
                <a:lumMod val="5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Stemal!$BI$3:$BI$18</c:f>
              <c:numCache>
                <c:formatCode>0.00</c:formatCode>
                <c:ptCount val="16"/>
                <c:pt idx="0">
                  <c:v>0</c:v>
                </c:pt>
                <c:pt idx="1">
                  <c:v>0</c:v>
                </c:pt>
                <c:pt idx="2">
                  <c:v>0</c:v>
                </c:pt>
                <c:pt idx="3">
                  <c:v>0</c:v>
                </c:pt>
                <c:pt idx="4">
                  <c:v>0</c:v>
                </c:pt>
                <c:pt idx="5">
                  <c:v>0</c:v>
                </c:pt>
                <c:pt idx="6">
                  <c:v>0</c:v>
                </c:pt>
                <c:pt idx="7">
                  <c:v>0</c:v>
                </c:pt>
                <c:pt idx="8">
                  <c:v>0</c:v>
                </c:pt>
                <c:pt idx="9">
                  <c:v>6.666666666666667</c:v>
                </c:pt>
                <c:pt idx="10">
                  <c:v>0</c:v>
                </c:pt>
                <c:pt idx="11">
                  <c:v>6.666666666666667</c:v>
                </c:pt>
                <c:pt idx="12">
                  <c:v>66.666666666666671</c:v>
                </c:pt>
                <c:pt idx="13">
                  <c:v>13.333333333333334</c:v>
                </c:pt>
                <c:pt idx="14">
                  <c:v>6.666666666666667</c:v>
                </c:pt>
                <c:pt idx="15">
                  <c:v>0</c:v>
                </c:pt>
              </c:numCache>
            </c:numRef>
          </c:val>
          <c:extLst>
            <c:ext xmlns:c16="http://schemas.microsoft.com/office/drawing/2014/chart" uri="{C3380CC4-5D6E-409C-BE32-E72D297353CC}">
              <c16:uniqueId val="{00000010-84D6-4936-A304-90880CD6A9B5}"/>
            </c:ext>
          </c:extLst>
        </c:ser>
        <c:ser>
          <c:idx val="17"/>
          <c:order val="15"/>
          <c:tx>
            <c:strRef>
              <c:f>Stemal!$BJ$2</c:f>
              <c:strCache>
                <c:ptCount val="1"/>
                <c:pt idx="0">
                  <c:v>Cotrimoxazol</c:v>
                </c:pt>
              </c:strCache>
            </c:strRef>
          </c:tx>
          <c:spPr>
            <a:solidFill>
              <a:schemeClr val="accent4">
                <a:lumMod val="75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Stemal!$BJ$3:$BJ$18</c:f>
              <c:numCache>
                <c:formatCode>0.00</c:formatCode>
                <c:ptCount val="16"/>
                <c:pt idx="0">
                  <c:v>0</c:v>
                </c:pt>
                <c:pt idx="1">
                  <c:v>0</c:v>
                </c:pt>
                <c:pt idx="2">
                  <c:v>60</c:v>
                </c:pt>
                <c:pt idx="3">
                  <c:v>0</c:v>
                </c:pt>
                <c:pt idx="4">
                  <c:v>13.333333333333334</c:v>
                </c:pt>
                <c:pt idx="5">
                  <c:v>6.666666666666667</c:v>
                </c:pt>
                <c:pt idx="6">
                  <c:v>6.666666666666667</c:v>
                </c:pt>
                <c:pt idx="7">
                  <c:v>6.666666666666667</c:v>
                </c:pt>
                <c:pt idx="8">
                  <c:v>6.666666666666667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84D6-4936-A304-90880CD6A9B5}"/>
            </c:ext>
          </c:extLst>
        </c:ser>
        <c:ser>
          <c:idx val="18"/>
          <c:order val="16"/>
          <c:tx>
            <c:strRef>
              <c:f>Stemal!$BK$2</c:f>
              <c:strCache>
                <c:ptCount val="1"/>
                <c:pt idx="0">
                  <c:v>Ciprofloxacin</c:v>
                </c:pt>
              </c:strCache>
            </c:strRef>
          </c:tx>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Stemal!$BK$3:$BK$18</c:f>
              <c:numCache>
                <c:formatCode>0.00</c:formatCode>
                <c:ptCount val="16"/>
                <c:pt idx="0">
                  <c:v>0</c:v>
                </c:pt>
                <c:pt idx="1">
                  <c:v>0</c:v>
                </c:pt>
                <c:pt idx="2">
                  <c:v>0</c:v>
                </c:pt>
                <c:pt idx="3">
                  <c:v>0</c:v>
                </c:pt>
                <c:pt idx="4">
                  <c:v>0</c:v>
                </c:pt>
                <c:pt idx="5">
                  <c:v>20</c:v>
                </c:pt>
                <c:pt idx="6">
                  <c:v>46.666666666666664</c:v>
                </c:pt>
                <c:pt idx="7">
                  <c:v>13.333333333333334</c:v>
                </c:pt>
                <c:pt idx="8">
                  <c:v>6.666666666666667</c:v>
                </c:pt>
                <c:pt idx="9">
                  <c:v>13.333333333333334</c:v>
                </c:pt>
                <c:pt idx="10">
                  <c:v>0</c:v>
                </c:pt>
                <c:pt idx="11">
                  <c:v>0</c:v>
                </c:pt>
                <c:pt idx="12">
                  <c:v>0</c:v>
                </c:pt>
                <c:pt idx="13">
                  <c:v>0</c:v>
                </c:pt>
                <c:pt idx="14">
                  <c:v>0</c:v>
                </c:pt>
                <c:pt idx="15">
                  <c:v>0</c:v>
                </c:pt>
              </c:numCache>
            </c:numRef>
          </c:val>
          <c:extLst>
            <c:ext xmlns:c16="http://schemas.microsoft.com/office/drawing/2014/chart" uri="{C3380CC4-5D6E-409C-BE32-E72D297353CC}">
              <c16:uniqueId val="{00000012-84D6-4936-A304-90880CD6A9B5}"/>
            </c:ext>
          </c:extLst>
        </c:ser>
        <c:ser>
          <c:idx val="19"/>
          <c:order val="17"/>
          <c:tx>
            <c:strRef>
              <c:f>Stemal!$BL$2</c:f>
              <c:strCache>
                <c:ptCount val="1"/>
                <c:pt idx="0">
                  <c:v>Levofloxacin</c:v>
                </c:pt>
              </c:strCache>
            </c:strRef>
          </c:tx>
          <c:spPr>
            <a:solidFill>
              <a:schemeClr val="accent4">
                <a:lumMod val="60000"/>
                <a:lumOff val="4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Stemal!$BL$3:$BL$18</c:f>
              <c:numCache>
                <c:formatCode>0.00</c:formatCode>
                <c:ptCount val="16"/>
                <c:pt idx="0">
                  <c:v>0</c:v>
                </c:pt>
                <c:pt idx="1">
                  <c:v>0</c:v>
                </c:pt>
                <c:pt idx="2">
                  <c:v>0</c:v>
                </c:pt>
                <c:pt idx="3">
                  <c:v>0</c:v>
                </c:pt>
                <c:pt idx="4">
                  <c:v>13.333333333333334</c:v>
                </c:pt>
                <c:pt idx="5">
                  <c:v>53.333333333333336</c:v>
                </c:pt>
                <c:pt idx="6">
                  <c:v>20</c:v>
                </c:pt>
                <c:pt idx="7">
                  <c:v>0</c:v>
                </c:pt>
                <c:pt idx="8">
                  <c:v>6.666666666666667</c:v>
                </c:pt>
                <c:pt idx="9">
                  <c:v>0</c:v>
                </c:pt>
                <c:pt idx="10">
                  <c:v>6.666666666666667</c:v>
                </c:pt>
                <c:pt idx="11">
                  <c:v>0</c:v>
                </c:pt>
                <c:pt idx="12">
                  <c:v>0</c:v>
                </c:pt>
                <c:pt idx="13">
                  <c:v>0</c:v>
                </c:pt>
                <c:pt idx="14">
                  <c:v>0</c:v>
                </c:pt>
                <c:pt idx="15">
                  <c:v>0</c:v>
                </c:pt>
              </c:numCache>
            </c:numRef>
          </c:val>
          <c:extLst>
            <c:ext xmlns:c16="http://schemas.microsoft.com/office/drawing/2014/chart" uri="{C3380CC4-5D6E-409C-BE32-E72D297353CC}">
              <c16:uniqueId val="{00000013-84D6-4936-A304-90880CD6A9B5}"/>
            </c:ext>
          </c:extLst>
        </c:ser>
        <c:ser>
          <c:idx val="20"/>
          <c:order val="18"/>
          <c:tx>
            <c:strRef>
              <c:f>Stemal!$BM$2</c:f>
              <c:strCache>
                <c:ptCount val="1"/>
                <c:pt idx="0">
                  <c:v>Moxifloxacin</c:v>
                </c:pt>
              </c:strCache>
            </c:strRef>
          </c:tx>
          <c:spPr>
            <a:solidFill>
              <a:schemeClr val="accent4">
                <a:lumMod val="20000"/>
                <a:lumOff val="8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Stemal!$BM$3:$BM$18</c:f>
              <c:numCache>
                <c:formatCode>0.00</c:formatCode>
                <c:ptCount val="16"/>
                <c:pt idx="0">
                  <c:v>0</c:v>
                </c:pt>
                <c:pt idx="1">
                  <c:v>0</c:v>
                </c:pt>
                <c:pt idx="2">
                  <c:v>0</c:v>
                </c:pt>
                <c:pt idx="3">
                  <c:v>20</c:v>
                </c:pt>
                <c:pt idx="4">
                  <c:v>40</c:v>
                </c:pt>
                <c:pt idx="5">
                  <c:v>20</c:v>
                </c:pt>
                <c:pt idx="6">
                  <c:v>6.666666666666667</c:v>
                </c:pt>
                <c:pt idx="7">
                  <c:v>6.666666666666667</c:v>
                </c:pt>
                <c:pt idx="8">
                  <c:v>0</c:v>
                </c:pt>
                <c:pt idx="9">
                  <c:v>6.666666666666667</c:v>
                </c:pt>
                <c:pt idx="10">
                  <c:v>0</c:v>
                </c:pt>
                <c:pt idx="11">
                  <c:v>0</c:v>
                </c:pt>
                <c:pt idx="12">
                  <c:v>0</c:v>
                </c:pt>
                <c:pt idx="13">
                  <c:v>0</c:v>
                </c:pt>
                <c:pt idx="14">
                  <c:v>0</c:v>
                </c:pt>
                <c:pt idx="15">
                  <c:v>0</c:v>
                </c:pt>
              </c:numCache>
            </c:numRef>
          </c:val>
          <c:extLst>
            <c:ext xmlns:c16="http://schemas.microsoft.com/office/drawing/2014/chart" uri="{C3380CC4-5D6E-409C-BE32-E72D297353CC}">
              <c16:uniqueId val="{00000014-84D6-4936-A304-90880CD6A9B5}"/>
            </c:ext>
          </c:extLst>
        </c:ser>
        <c:ser>
          <c:idx val="21"/>
          <c:order val="19"/>
          <c:tx>
            <c:strRef>
              <c:f>Stemal!$BN$2</c:f>
              <c:strCache>
                <c:ptCount val="1"/>
                <c:pt idx="0">
                  <c:v>Doxycyclin</c:v>
                </c:pt>
              </c:strCache>
            </c:strRef>
          </c:tx>
          <c:spPr>
            <a:solidFill>
              <a:schemeClr val="tx1">
                <a:lumMod val="50000"/>
                <a:lumOff val="50000"/>
              </a:schemeClr>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Stemal!$BN$3:$BN$18</c:f>
              <c:numCache>
                <c:formatCode>0.00</c:formatCode>
                <c:ptCount val="16"/>
                <c:pt idx="0">
                  <c:v>0</c:v>
                </c:pt>
                <c:pt idx="1">
                  <c:v>0</c:v>
                </c:pt>
                <c:pt idx="2">
                  <c:v>0</c:v>
                </c:pt>
                <c:pt idx="3">
                  <c:v>0</c:v>
                </c:pt>
                <c:pt idx="4">
                  <c:v>0</c:v>
                </c:pt>
                <c:pt idx="5">
                  <c:v>13.333333333333334</c:v>
                </c:pt>
                <c:pt idx="6">
                  <c:v>33.333333333333336</c:v>
                </c:pt>
                <c:pt idx="7">
                  <c:v>46.666666666666664</c:v>
                </c:pt>
                <c:pt idx="8">
                  <c:v>6.666666666666667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84D6-4936-A304-90880CD6A9B5}"/>
            </c:ext>
          </c:extLst>
        </c:ser>
        <c:ser>
          <c:idx val="22"/>
          <c:order val="20"/>
          <c:tx>
            <c:strRef>
              <c:f>Stemal!$BO$2</c:f>
              <c:strCache>
                <c:ptCount val="1"/>
                <c:pt idx="0">
                  <c:v>Tigecyclin</c:v>
                </c:pt>
              </c:strCache>
            </c:strRef>
          </c:tx>
          <c:spPr>
            <a:solidFill>
              <a:srgbClr val="CCFF66"/>
            </a:solidFill>
          </c:spPr>
          <c:invertIfNegative val="0"/>
          <c:cat>
            <c:numRef>
              <c:f>Stemal!$AT$3:$AT$18</c:f>
              <c:numCache>
                <c:formatCode>General</c:formatCode>
                <c:ptCount val="16"/>
                <c:pt idx="0">
                  <c:v>1.4999999999999999E-2</c:v>
                </c:pt>
                <c:pt idx="1">
                  <c:v>3.1E-2</c:v>
                </c:pt>
                <c:pt idx="2">
                  <c:v>6.2E-2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Stemal!$BO$3:$BO$18</c:f>
              <c:numCache>
                <c:formatCode>0.00</c:formatCode>
                <c:ptCount val="16"/>
                <c:pt idx="0">
                  <c:v>0</c:v>
                </c:pt>
                <c:pt idx="1">
                  <c:v>0</c:v>
                </c:pt>
                <c:pt idx="2">
                  <c:v>0</c:v>
                </c:pt>
                <c:pt idx="3">
                  <c:v>13.333333333333334</c:v>
                </c:pt>
                <c:pt idx="4">
                  <c:v>66.666666666666671</c:v>
                </c:pt>
                <c:pt idx="5">
                  <c:v>13.333333333333334</c:v>
                </c:pt>
                <c:pt idx="6">
                  <c:v>0</c:v>
                </c:pt>
                <c:pt idx="7">
                  <c:v>6.666666666666667</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84D6-4936-A304-90880CD6A9B5}"/>
            </c:ext>
          </c:extLst>
        </c:ser>
        <c:dLbls>
          <c:showLegendKey val="0"/>
          <c:showVal val="0"/>
          <c:showCatName val="0"/>
          <c:showSerName val="0"/>
          <c:showPercent val="0"/>
          <c:showBubbleSize val="0"/>
        </c:dLbls>
        <c:gapWidth val="150"/>
        <c:shape val="box"/>
        <c:axId val="118902784"/>
        <c:axId val="118904704"/>
        <c:axId val="118893184"/>
      </c:bar3DChart>
      <c:catAx>
        <c:axId val="118902784"/>
        <c:scaling>
          <c:orientation val="minMax"/>
        </c:scaling>
        <c:delete val="0"/>
        <c:axPos val="b"/>
        <c:title>
          <c:tx>
            <c:rich>
              <a:bodyPr/>
              <a:lstStyle/>
              <a:p>
                <a:pPr>
                  <a:defRPr sz="1400"/>
                </a:pPr>
                <a:r>
                  <a:rPr lang="de-DE" sz="1400"/>
                  <a:t>mg/L</a:t>
                </a:r>
              </a:p>
            </c:rich>
          </c:tx>
          <c:layout>
            <c:manualLayout>
              <c:xMode val="edge"/>
              <c:yMode val="edge"/>
              <c:x val="0.30544831993900373"/>
              <c:y val="0.87906864820504882"/>
            </c:manualLayout>
          </c:layout>
          <c:overlay val="0"/>
        </c:title>
        <c:numFmt formatCode="General" sourceLinked="1"/>
        <c:majorTickMark val="out"/>
        <c:minorTickMark val="none"/>
        <c:tickLblPos val="nextTo"/>
        <c:txPr>
          <a:bodyPr rot="-5400000" vert="horz"/>
          <a:lstStyle/>
          <a:p>
            <a:pPr>
              <a:defRPr/>
            </a:pPr>
            <a:endParaRPr lang="de-DE"/>
          </a:p>
        </c:txPr>
        <c:crossAx val="118904704"/>
        <c:crosses val="autoZero"/>
        <c:auto val="1"/>
        <c:lblAlgn val="ctr"/>
        <c:lblOffset val="100"/>
        <c:tickLblSkip val="1"/>
        <c:noMultiLvlLbl val="0"/>
      </c:catAx>
      <c:valAx>
        <c:axId val="118904704"/>
        <c:scaling>
          <c:orientation val="minMax"/>
        </c:scaling>
        <c:delete val="0"/>
        <c:axPos val="l"/>
        <c:majorGridlines/>
        <c:title>
          <c:tx>
            <c:rich>
              <a:bodyPr rot="0" vert="horz"/>
              <a:lstStyle/>
              <a:p>
                <a:pPr>
                  <a:defRPr sz="1600"/>
                </a:pPr>
                <a:r>
                  <a:rPr lang="de-DE" sz="1600"/>
                  <a:t>%</a:t>
                </a:r>
              </a:p>
            </c:rich>
          </c:tx>
          <c:layout>
            <c:manualLayout>
              <c:xMode val="edge"/>
              <c:yMode val="edge"/>
              <c:x val="5.1459393210048554E-2"/>
              <c:y val="0.56096090914972663"/>
            </c:manualLayout>
          </c:layout>
          <c:overlay val="0"/>
        </c:title>
        <c:numFmt formatCode="0.00" sourceLinked="1"/>
        <c:majorTickMark val="out"/>
        <c:minorTickMark val="none"/>
        <c:tickLblPos val="nextTo"/>
        <c:crossAx val="118902784"/>
        <c:crosses val="autoZero"/>
        <c:crossBetween val="between"/>
      </c:valAx>
      <c:serAx>
        <c:axId val="118893184"/>
        <c:scaling>
          <c:orientation val="minMax"/>
        </c:scaling>
        <c:delete val="0"/>
        <c:axPos val="b"/>
        <c:majorTickMark val="out"/>
        <c:minorTickMark val="none"/>
        <c:tickLblPos val="nextTo"/>
        <c:txPr>
          <a:bodyPr rot="1500000" vert="horz" anchor="ctr" anchorCtr="0"/>
          <a:lstStyle/>
          <a:p>
            <a:pPr>
              <a:defRPr sz="1200"/>
            </a:pPr>
            <a:endParaRPr lang="de-DE"/>
          </a:p>
        </c:txPr>
        <c:crossAx val="118904704"/>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80"/>
      <c:depthPercent val="150"/>
      <c:rAngAx val="1"/>
    </c:view3D>
    <c:floor>
      <c:thickness val="0"/>
      <c:spPr>
        <a:noFill/>
        <a:ln>
          <a:solidFill>
            <a:schemeClr val="bg1">
              <a:lumMod val="95000"/>
            </a:schemeClr>
          </a:solidFill>
        </a:ln>
      </c:spPr>
    </c:floor>
    <c:sideWall>
      <c:thickness val="0"/>
    </c:sideWall>
    <c:backWall>
      <c:thickness val="0"/>
    </c:backWall>
    <c:plotArea>
      <c:layout>
        <c:manualLayout>
          <c:layoutTarget val="inner"/>
          <c:xMode val="edge"/>
          <c:yMode val="edge"/>
          <c:x val="4.809831841885906E-2"/>
          <c:y val="3.1737064223888542E-2"/>
          <c:w val="0.89129113030217166"/>
          <c:h val="0.76520656593191927"/>
        </c:manualLayout>
      </c:layout>
      <c:bar3DChart>
        <c:barDir val="col"/>
        <c:grouping val="standard"/>
        <c:varyColors val="0"/>
        <c:ser>
          <c:idx val="0"/>
          <c:order val="0"/>
          <c:tx>
            <c:strRef>
              <c:f>S.aureus!$AW$4</c:f>
              <c:strCache>
                <c:ptCount val="1"/>
                <c:pt idx="0">
                  <c:v>Penicillin G</c:v>
                </c:pt>
              </c:strCache>
            </c:strRef>
          </c:tx>
          <c:spPr>
            <a:solidFill>
              <a:srgbClr val="C0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S.aureus!$AW$5:$AW$20</c:f>
              <c:numCache>
                <c:formatCode>0.00</c:formatCode>
                <c:ptCount val="16"/>
                <c:pt idx="0">
                  <c:v>0.92592592592592593</c:v>
                </c:pt>
                <c:pt idx="1">
                  <c:v>35.185185185185183</c:v>
                </c:pt>
                <c:pt idx="2">
                  <c:v>10.185185185185185</c:v>
                </c:pt>
                <c:pt idx="3">
                  <c:v>0</c:v>
                </c:pt>
                <c:pt idx="4">
                  <c:v>2.7777777777777777</c:v>
                </c:pt>
                <c:pt idx="5">
                  <c:v>1.8518518518518519</c:v>
                </c:pt>
                <c:pt idx="6">
                  <c:v>1.8518518518518519</c:v>
                </c:pt>
                <c:pt idx="7">
                  <c:v>2.7777777777777777</c:v>
                </c:pt>
                <c:pt idx="8">
                  <c:v>4.6296296296296298</c:v>
                </c:pt>
                <c:pt idx="9">
                  <c:v>39.814814814814817</c:v>
                </c:pt>
                <c:pt idx="10">
                  <c:v>0</c:v>
                </c:pt>
                <c:pt idx="11">
                  <c:v>0</c:v>
                </c:pt>
                <c:pt idx="12">
                  <c:v>0</c:v>
                </c:pt>
                <c:pt idx="13">
                  <c:v>0</c:v>
                </c:pt>
                <c:pt idx="14">
                  <c:v>0</c:v>
                </c:pt>
                <c:pt idx="15">
                  <c:v>0</c:v>
                </c:pt>
              </c:numCache>
            </c:numRef>
          </c:val>
          <c:extLst>
            <c:ext xmlns:c16="http://schemas.microsoft.com/office/drawing/2014/chart" uri="{C3380CC4-5D6E-409C-BE32-E72D297353CC}">
              <c16:uniqueId val="{00000000-4FC5-43C2-BBBC-E202DD653122}"/>
            </c:ext>
          </c:extLst>
        </c:ser>
        <c:ser>
          <c:idx val="1"/>
          <c:order val="1"/>
          <c:tx>
            <c:strRef>
              <c:f>S.aureus!$AX$4</c:f>
              <c:strCache>
                <c:ptCount val="1"/>
                <c:pt idx="0">
                  <c:v>Oxacillin</c:v>
                </c:pt>
              </c:strCache>
            </c:strRef>
          </c:tx>
          <c:spPr>
            <a:solidFill>
              <a:srgbClr val="FF00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S.aureus!$AX$5:$AX$20</c:f>
              <c:numCache>
                <c:formatCode>0.00</c:formatCode>
                <c:ptCount val="16"/>
                <c:pt idx="0">
                  <c:v>0</c:v>
                </c:pt>
                <c:pt idx="1">
                  <c:v>0</c:v>
                </c:pt>
                <c:pt idx="2">
                  <c:v>22.222222222222221</c:v>
                </c:pt>
                <c:pt idx="3">
                  <c:v>0</c:v>
                </c:pt>
                <c:pt idx="4">
                  <c:v>40.74074074074074</c:v>
                </c:pt>
                <c:pt idx="5">
                  <c:v>34.25925925925926</c:v>
                </c:pt>
                <c:pt idx="6">
                  <c:v>0.92592592592592593</c:v>
                </c:pt>
                <c:pt idx="7">
                  <c:v>0</c:v>
                </c:pt>
                <c:pt idx="8">
                  <c:v>0</c:v>
                </c:pt>
                <c:pt idx="9">
                  <c:v>0</c:v>
                </c:pt>
                <c:pt idx="10">
                  <c:v>1.8518518518518519</c:v>
                </c:pt>
                <c:pt idx="11">
                  <c:v>0</c:v>
                </c:pt>
                <c:pt idx="12">
                  <c:v>0</c:v>
                </c:pt>
                <c:pt idx="13">
                  <c:v>0</c:v>
                </c:pt>
                <c:pt idx="14">
                  <c:v>0</c:v>
                </c:pt>
                <c:pt idx="15">
                  <c:v>0</c:v>
                </c:pt>
              </c:numCache>
            </c:numRef>
          </c:val>
          <c:extLst>
            <c:ext xmlns:c16="http://schemas.microsoft.com/office/drawing/2014/chart" uri="{C3380CC4-5D6E-409C-BE32-E72D297353CC}">
              <c16:uniqueId val="{00000001-4FC5-43C2-BBBC-E202DD653122}"/>
            </c:ext>
          </c:extLst>
        </c:ser>
        <c:ser>
          <c:idx val="2"/>
          <c:order val="2"/>
          <c:tx>
            <c:strRef>
              <c:f>S.aureus!$AY$4</c:f>
              <c:strCache>
                <c:ptCount val="1"/>
                <c:pt idx="0">
                  <c:v>Ampicillin/ Sulbactam</c:v>
                </c:pt>
              </c:strCache>
            </c:strRef>
          </c:tx>
          <c:spPr>
            <a:solidFill>
              <a:srgbClr val="FF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S.aureus!$AY$5:$AY$20</c:f>
              <c:numCache>
                <c:formatCode>0.00</c:formatCode>
                <c:ptCount val="16"/>
                <c:pt idx="0">
                  <c:v>0</c:v>
                </c:pt>
                <c:pt idx="1">
                  <c:v>0</c:v>
                </c:pt>
                <c:pt idx="2">
                  <c:v>0</c:v>
                </c:pt>
                <c:pt idx="3">
                  <c:v>59.25925925925926</c:v>
                </c:pt>
                <c:pt idx="4">
                  <c:v>0</c:v>
                </c:pt>
                <c:pt idx="5">
                  <c:v>16.666666666666668</c:v>
                </c:pt>
                <c:pt idx="6">
                  <c:v>16.666666666666668</c:v>
                </c:pt>
                <c:pt idx="7">
                  <c:v>3.7037037037037037</c:v>
                </c:pt>
                <c:pt idx="8">
                  <c:v>2.7777777777777777</c:v>
                </c:pt>
                <c:pt idx="9">
                  <c:v>0</c:v>
                </c:pt>
                <c:pt idx="10">
                  <c:v>0</c:v>
                </c:pt>
                <c:pt idx="11">
                  <c:v>0.92592592592592593</c:v>
                </c:pt>
                <c:pt idx="12">
                  <c:v>0</c:v>
                </c:pt>
                <c:pt idx="13">
                  <c:v>0</c:v>
                </c:pt>
                <c:pt idx="14">
                  <c:v>0</c:v>
                </c:pt>
                <c:pt idx="15">
                  <c:v>0</c:v>
                </c:pt>
              </c:numCache>
            </c:numRef>
          </c:val>
          <c:extLst>
            <c:ext xmlns:c16="http://schemas.microsoft.com/office/drawing/2014/chart" uri="{C3380CC4-5D6E-409C-BE32-E72D297353CC}">
              <c16:uniqueId val="{00000002-4FC5-43C2-BBBC-E202DD653122}"/>
            </c:ext>
          </c:extLst>
        </c:ser>
        <c:ser>
          <c:idx val="3"/>
          <c:order val="3"/>
          <c:tx>
            <c:strRef>
              <c:f>S.aureus!$AZ$4</c:f>
              <c:strCache>
                <c:ptCount val="1"/>
                <c:pt idx="0">
                  <c:v>Piperacillin/ Tazobactam</c:v>
                </c:pt>
              </c:strCache>
            </c:strRef>
          </c:tx>
          <c:spPr>
            <a:solidFill>
              <a:srgbClr val="CC99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S.aureus!$AZ$5:$AZ$20</c:f>
              <c:numCache>
                <c:formatCode>0.00</c:formatCode>
                <c:ptCount val="16"/>
                <c:pt idx="0">
                  <c:v>0</c:v>
                </c:pt>
                <c:pt idx="1">
                  <c:v>0</c:v>
                </c:pt>
                <c:pt idx="2">
                  <c:v>0</c:v>
                </c:pt>
                <c:pt idx="3">
                  <c:v>0</c:v>
                </c:pt>
                <c:pt idx="4">
                  <c:v>56.481481481481481</c:v>
                </c:pt>
                <c:pt idx="5">
                  <c:v>0</c:v>
                </c:pt>
                <c:pt idx="6">
                  <c:v>31.481481481481481</c:v>
                </c:pt>
                <c:pt idx="7">
                  <c:v>9.2592592592592595</c:v>
                </c:pt>
                <c:pt idx="8">
                  <c:v>0.92592592592592593</c:v>
                </c:pt>
                <c:pt idx="9">
                  <c:v>0</c:v>
                </c:pt>
                <c:pt idx="10">
                  <c:v>0.92592592592592593</c:v>
                </c:pt>
                <c:pt idx="11">
                  <c:v>0</c:v>
                </c:pt>
                <c:pt idx="12">
                  <c:v>0</c:v>
                </c:pt>
                <c:pt idx="13">
                  <c:v>0.92592592592592593</c:v>
                </c:pt>
                <c:pt idx="14">
                  <c:v>0</c:v>
                </c:pt>
                <c:pt idx="15">
                  <c:v>0</c:v>
                </c:pt>
              </c:numCache>
            </c:numRef>
          </c:val>
          <c:extLst>
            <c:ext xmlns:c16="http://schemas.microsoft.com/office/drawing/2014/chart" uri="{C3380CC4-5D6E-409C-BE32-E72D297353CC}">
              <c16:uniqueId val="{00000003-4FC5-43C2-BBBC-E202DD653122}"/>
            </c:ext>
          </c:extLst>
        </c:ser>
        <c:ser>
          <c:idx val="4"/>
          <c:order val="4"/>
          <c:tx>
            <c:strRef>
              <c:f>S.aureus!$BA$4</c:f>
              <c:strCache>
                <c:ptCount val="1"/>
                <c:pt idx="0">
                  <c:v>Cefotaxim</c:v>
                </c:pt>
              </c:strCache>
            </c:strRef>
          </c:tx>
          <c:spPr>
            <a:solidFill>
              <a:srgbClr val="66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S.aureus!$BA$5:$BA$20</c:f>
              <c:numCache>
                <c:formatCode>0.00</c:formatCode>
                <c:ptCount val="16"/>
                <c:pt idx="0">
                  <c:v>0</c:v>
                </c:pt>
                <c:pt idx="1">
                  <c:v>0.92592592592592593</c:v>
                </c:pt>
                <c:pt idx="2">
                  <c:v>0</c:v>
                </c:pt>
                <c:pt idx="3">
                  <c:v>1.8518518518518519</c:v>
                </c:pt>
                <c:pt idx="4">
                  <c:v>4.6296296296296298</c:v>
                </c:pt>
                <c:pt idx="5">
                  <c:v>0.92592592592592593</c:v>
                </c:pt>
                <c:pt idx="6">
                  <c:v>17.592592592592592</c:v>
                </c:pt>
                <c:pt idx="7">
                  <c:v>70.370370370370367</c:v>
                </c:pt>
                <c:pt idx="8">
                  <c:v>0.92592592592592593</c:v>
                </c:pt>
                <c:pt idx="9">
                  <c:v>0.92592592592592593</c:v>
                </c:pt>
                <c:pt idx="10">
                  <c:v>1.8518518518518519</c:v>
                </c:pt>
                <c:pt idx="11">
                  <c:v>0</c:v>
                </c:pt>
                <c:pt idx="12">
                  <c:v>0</c:v>
                </c:pt>
                <c:pt idx="13">
                  <c:v>0</c:v>
                </c:pt>
                <c:pt idx="14">
                  <c:v>0</c:v>
                </c:pt>
                <c:pt idx="15">
                  <c:v>0</c:v>
                </c:pt>
              </c:numCache>
            </c:numRef>
          </c:val>
          <c:extLst>
            <c:ext xmlns:c16="http://schemas.microsoft.com/office/drawing/2014/chart" uri="{C3380CC4-5D6E-409C-BE32-E72D297353CC}">
              <c16:uniqueId val="{00000004-4FC5-43C2-BBBC-E202DD653122}"/>
            </c:ext>
          </c:extLst>
        </c:ser>
        <c:ser>
          <c:idx val="6"/>
          <c:order val="5"/>
          <c:tx>
            <c:strRef>
              <c:f>S.aureus!$BB$4</c:f>
              <c:strCache>
                <c:ptCount val="1"/>
                <c:pt idx="0">
                  <c:v>Cefuroxim</c:v>
                </c:pt>
              </c:strCache>
            </c:strRef>
          </c:tx>
          <c:spPr>
            <a:solidFill>
              <a:srgbClr val="80008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S.aureus!$BB$5:$BB$20</c:f>
              <c:numCache>
                <c:formatCode>0.00</c:formatCode>
                <c:ptCount val="16"/>
                <c:pt idx="0">
                  <c:v>0</c:v>
                </c:pt>
                <c:pt idx="1">
                  <c:v>0</c:v>
                </c:pt>
                <c:pt idx="2">
                  <c:v>0</c:v>
                </c:pt>
                <c:pt idx="3">
                  <c:v>6.4814814814814818</c:v>
                </c:pt>
                <c:pt idx="4">
                  <c:v>0</c:v>
                </c:pt>
                <c:pt idx="5">
                  <c:v>4.6296296296296298</c:v>
                </c:pt>
                <c:pt idx="6">
                  <c:v>60.185185185185183</c:v>
                </c:pt>
                <c:pt idx="7">
                  <c:v>25</c:v>
                </c:pt>
                <c:pt idx="8">
                  <c:v>1.8518518518518519</c:v>
                </c:pt>
                <c:pt idx="9">
                  <c:v>0</c:v>
                </c:pt>
                <c:pt idx="10">
                  <c:v>0</c:v>
                </c:pt>
                <c:pt idx="11">
                  <c:v>0</c:v>
                </c:pt>
                <c:pt idx="12">
                  <c:v>1.8518518518518519</c:v>
                </c:pt>
                <c:pt idx="13">
                  <c:v>0</c:v>
                </c:pt>
                <c:pt idx="14">
                  <c:v>0</c:v>
                </c:pt>
                <c:pt idx="15">
                  <c:v>0</c:v>
                </c:pt>
              </c:numCache>
            </c:numRef>
          </c:val>
          <c:extLst>
            <c:ext xmlns:c16="http://schemas.microsoft.com/office/drawing/2014/chart" uri="{C3380CC4-5D6E-409C-BE32-E72D297353CC}">
              <c16:uniqueId val="{00000005-4FC5-43C2-BBBC-E202DD653122}"/>
            </c:ext>
          </c:extLst>
        </c:ser>
        <c:ser>
          <c:idx val="5"/>
          <c:order val="6"/>
          <c:tx>
            <c:strRef>
              <c:f>S.aureus!$BC$4</c:f>
              <c:strCache>
                <c:ptCount val="1"/>
                <c:pt idx="0">
                  <c:v>Imipenem</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S.aureus!$BC$5:$BC$20</c:f>
              <c:numCache>
                <c:formatCode>0.00</c:formatCode>
                <c:ptCount val="16"/>
                <c:pt idx="0">
                  <c:v>0</c:v>
                </c:pt>
                <c:pt idx="1">
                  <c:v>0</c:v>
                </c:pt>
                <c:pt idx="2">
                  <c:v>98.148148148148152</c:v>
                </c:pt>
                <c:pt idx="3">
                  <c:v>0</c:v>
                </c:pt>
                <c:pt idx="4">
                  <c:v>0</c:v>
                </c:pt>
                <c:pt idx="5">
                  <c:v>0</c:v>
                </c:pt>
                <c:pt idx="6">
                  <c:v>0</c:v>
                </c:pt>
                <c:pt idx="7">
                  <c:v>0.92592592592592593</c:v>
                </c:pt>
                <c:pt idx="8">
                  <c:v>0</c:v>
                </c:pt>
                <c:pt idx="9">
                  <c:v>0</c:v>
                </c:pt>
                <c:pt idx="10">
                  <c:v>0</c:v>
                </c:pt>
                <c:pt idx="11">
                  <c:v>0.92592592592592593</c:v>
                </c:pt>
                <c:pt idx="12">
                  <c:v>0</c:v>
                </c:pt>
                <c:pt idx="13">
                  <c:v>0</c:v>
                </c:pt>
                <c:pt idx="14">
                  <c:v>0</c:v>
                </c:pt>
                <c:pt idx="15">
                  <c:v>0</c:v>
                </c:pt>
              </c:numCache>
            </c:numRef>
          </c:val>
          <c:extLst>
            <c:ext xmlns:c16="http://schemas.microsoft.com/office/drawing/2014/chart" uri="{C3380CC4-5D6E-409C-BE32-E72D297353CC}">
              <c16:uniqueId val="{00000006-4FC5-43C2-BBBC-E202DD653122}"/>
            </c:ext>
          </c:extLst>
        </c:ser>
        <c:ser>
          <c:idx val="7"/>
          <c:order val="7"/>
          <c:tx>
            <c:strRef>
              <c:f>S.aureus!$BD$4</c:f>
              <c:strCache>
                <c:ptCount val="1"/>
                <c:pt idx="0">
                  <c:v>Meropenem</c:v>
                </c:pt>
              </c:strCache>
            </c:strRef>
          </c:tx>
          <c:spPr>
            <a:solidFill>
              <a:srgbClr val="3333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S.aureus!$BD$5:$BD$20</c:f>
              <c:numCache>
                <c:formatCode>0.00</c:formatCode>
                <c:ptCount val="16"/>
                <c:pt idx="0">
                  <c:v>0</c:v>
                </c:pt>
                <c:pt idx="1">
                  <c:v>0</c:v>
                </c:pt>
                <c:pt idx="2">
                  <c:v>95.370370370370367</c:v>
                </c:pt>
                <c:pt idx="3">
                  <c:v>0</c:v>
                </c:pt>
                <c:pt idx="4">
                  <c:v>1.8518518518518519</c:v>
                </c:pt>
                <c:pt idx="5">
                  <c:v>0.92592592592592593</c:v>
                </c:pt>
                <c:pt idx="6">
                  <c:v>0</c:v>
                </c:pt>
                <c:pt idx="7">
                  <c:v>0</c:v>
                </c:pt>
                <c:pt idx="8">
                  <c:v>0</c:v>
                </c:pt>
                <c:pt idx="9">
                  <c:v>0.92592592592592593</c:v>
                </c:pt>
                <c:pt idx="10">
                  <c:v>0</c:v>
                </c:pt>
                <c:pt idx="11">
                  <c:v>0.92592592592592593</c:v>
                </c:pt>
                <c:pt idx="12">
                  <c:v>0</c:v>
                </c:pt>
                <c:pt idx="13">
                  <c:v>0</c:v>
                </c:pt>
                <c:pt idx="14">
                  <c:v>0</c:v>
                </c:pt>
                <c:pt idx="15">
                  <c:v>0</c:v>
                </c:pt>
              </c:numCache>
            </c:numRef>
          </c:val>
          <c:extLst>
            <c:ext xmlns:c16="http://schemas.microsoft.com/office/drawing/2014/chart" uri="{C3380CC4-5D6E-409C-BE32-E72D297353CC}">
              <c16:uniqueId val="{00000007-4FC5-43C2-BBBC-E202DD653122}"/>
            </c:ext>
          </c:extLst>
        </c:ser>
        <c:ser>
          <c:idx val="8"/>
          <c:order val="8"/>
          <c:tx>
            <c:strRef>
              <c:f>S.aureus!$BE$4</c:f>
              <c:strCache>
                <c:ptCount val="1"/>
                <c:pt idx="0">
                  <c:v>Amikacin</c:v>
                </c:pt>
              </c:strCache>
            </c:strRef>
          </c:tx>
          <c:spPr>
            <a:solidFill>
              <a:srgbClr val="99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S.aureus!$BE$5:$BE$20</c:f>
              <c:numCache>
                <c:formatCode>0.00</c:formatCode>
                <c:ptCount val="16"/>
                <c:pt idx="0">
                  <c:v>0</c:v>
                </c:pt>
                <c:pt idx="1">
                  <c:v>0</c:v>
                </c:pt>
                <c:pt idx="2">
                  <c:v>0</c:v>
                </c:pt>
                <c:pt idx="3">
                  <c:v>0</c:v>
                </c:pt>
                <c:pt idx="4">
                  <c:v>4.9019607843137258</c:v>
                </c:pt>
                <c:pt idx="5">
                  <c:v>0</c:v>
                </c:pt>
                <c:pt idx="6">
                  <c:v>30.392156862745097</c:v>
                </c:pt>
                <c:pt idx="7">
                  <c:v>50</c:v>
                </c:pt>
                <c:pt idx="8">
                  <c:v>9.8039215686274517</c:v>
                </c:pt>
                <c:pt idx="9">
                  <c:v>4.9019607843137258</c:v>
                </c:pt>
                <c:pt idx="10">
                  <c:v>0</c:v>
                </c:pt>
                <c:pt idx="11">
                  <c:v>0</c:v>
                </c:pt>
                <c:pt idx="12">
                  <c:v>0</c:v>
                </c:pt>
                <c:pt idx="13">
                  <c:v>0</c:v>
                </c:pt>
                <c:pt idx="14">
                  <c:v>0</c:v>
                </c:pt>
                <c:pt idx="15">
                  <c:v>0</c:v>
                </c:pt>
              </c:numCache>
            </c:numRef>
          </c:val>
          <c:extLst>
            <c:ext xmlns:c16="http://schemas.microsoft.com/office/drawing/2014/chart" uri="{C3380CC4-5D6E-409C-BE32-E72D297353CC}">
              <c16:uniqueId val="{00000008-4FC5-43C2-BBBC-E202DD653122}"/>
            </c:ext>
          </c:extLst>
        </c:ser>
        <c:ser>
          <c:idx val="9"/>
          <c:order val="9"/>
          <c:tx>
            <c:strRef>
              <c:f>S.aureus!$BF$4</c:f>
              <c:strCache>
                <c:ptCount val="1"/>
                <c:pt idx="0">
                  <c:v>Gentamicin</c:v>
                </c:pt>
              </c:strCache>
            </c:strRef>
          </c:tx>
          <c:spPr>
            <a:solidFill>
              <a:srgbClr val="00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S.aureus!$BF$5:$BF$20</c:f>
              <c:numCache>
                <c:formatCode>0.00</c:formatCode>
                <c:ptCount val="16"/>
                <c:pt idx="0">
                  <c:v>0</c:v>
                </c:pt>
                <c:pt idx="1">
                  <c:v>0</c:v>
                </c:pt>
                <c:pt idx="2">
                  <c:v>13.725490196078431</c:v>
                </c:pt>
                <c:pt idx="3">
                  <c:v>0</c:v>
                </c:pt>
                <c:pt idx="4">
                  <c:v>69.607843137254903</c:v>
                </c:pt>
                <c:pt idx="5">
                  <c:v>6.8627450980392153</c:v>
                </c:pt>
                <c:pt idx="6">
                  <c:v>5.882352941176471</c:v>
                </c:pt>
                <c:pt idx="7">
                  <c:v>1.9607843137254901</c:v>
                </c:pt>
                <c:pt idx="8">
                  <c:v>0</c:v>
                </c:pt>
                <c:pt idx="9">
                  <c:v>0</c:v>
                </c:pt>
                <c:pt idx="10">
                  <c:v>1.9607843137254901</c:v>
                </c:pt>
                <c:pt idx="11">
                  <c:v>0</c:v>
                </c:pt>
                <c:pt idx="12">
                  <c:v>0</c:v>
                </c:pt>
                <c:pt idx="13">
                  <c:v>0</c:v>
                </c:pt>
                <c:pt idx="14">
                  <c:v>0</c:v>
                </c:pt>
                <c:pt idx="15">
                  <c:v>0</c:v>
                </c:pt>
              </c:numCache>
            </c:numRef>
          </c:val>
          <c:extLst>
            <c:ext xmlns:c16="http://schemas.microsoft.com/office/drawing/2014/chart" uri="{C3380CC4-5D6E-409C-BE32-E72D297353CC}">
              <c16:uniqueId val="{00000009-4FC5-43C2-BBBC-E202DD653122}"/>
            </c:ext>
          </c:extLst>
        </c:ser>
        <c:ser>
          <c:idx val="10"/>
          <c:order val="10"/>
          <c:tx>
            <c:strRef>
              <c:f>S.aureus!$BG$4</c:f>
              <c:strCache>
                <c:ptCount val="1"/>
                <c:pt idx="0">
                  <c:v>Fosfomycin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S.aureus!$BG$5:$BG$20</c:f>
              <c:numCache>
                <c:formatCode>0.00</c:formatCode>
                <c:ptCount val="16"/>
                <c:pt idx="0">
                  <c:v>0</c:v>
                </c:pt>
                <c:pt idx="1">
                  <c:v>0</c:v>
                </c:pt>
                <c:pt idx="2">
                  <c:v>0</c:v>
                </c:pt>
                <c:pt idx="3">
                  <c:v>0</c:v>
                </c:pt>
                <c:pt idx="4">
                  <c:v>0</c:v>
                </c:pt>
                <c:pt idx="5">
                  <c:v>72.222222222222229</c:v>
                </c:pt>
                <c:pt idx="6">
                  <c:v>0</c:v>
                </c:pt>
                <c:pt idx="7">
                  <c:v>10.185185185185185</c:v>
                </c:pt>
                <c:pt idx="8">
                  <c:v>7.4074074074074074</c:v>
                </c:pt>
                <c:pt idx="9">
                  <c:v>1.8518518518518519</c:v>
                </c:pt>
                <c:pt idx="10">
                  <c:v>4.6296296296296298</c:v>
                </c:pt>
                <c:pt idx="11">
                  <c:v>2.7777777777777777</c:v>
                </c:pt>
                <c:pt idx="12">
                  <c:v>0.92592592592592593</c:v>
                </c:pt>
                <c:pt idx="13">
                  <c:v>0</c:v>
                </c:pt>
                <c:pt idx="14">
                  <c:v>0</c:v>
                </c:pt>
                <c:pt idx="15">
                  <c:v>0</c:v>
                </c:pt>
              </c:numCache>
            </c:numRef>
          </c:val>
          <c:extLst>
            <c:ext xmlns:c16="http://schemas.microsoft.com/office/drawing/2014/chart" uri="{C3380CC4-5D6E-409C-BE32-E72D297353CC}">
              <c16:uniqueId val="{0000000A-4FC5-43C2-BBBC-E202DD653122}"/>
            </c:ext>
          </c:extLst>
        </c:ser>
        <c:ser>
          <c:idx val="11"/>
          <c:order val="11"/>
          <c:tx>
            <c:strRef>
              <c:f>S.aureus!$BH$4</c:f>
              <c:strCache>
                <c:ptCount val="1"/>
                <c:pt idx="0">
                  <c:v>Cotrimoxazol</c:v>
                </c:pt>
              </c:strCache>
            </c:strRef>
          </c:tx>
          <c:spPr>
            <a:solidFill>
              <a:srgbClr val="00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S.aureus!$BH$5:$BH$20</c:f>
              <c:numCache>
                <c:formatCode>0.00</c:formatCode>
                <c:ptCount val="16"/>
                <c:pt idx="0">
                  <c:v>0</c:v>
                </c:pt>
                <c:pt idx="1">
                  <c:v>0</c:v>
                </c:pt>
                <c:pt idx="2">
                  <c:v>85.981308411214954</c:v>
                </c:pt>
                <c:pt idx="3">
                  <c:v>0</c:v>
                </c:pt>
                <c:pt idx="4">
                  <c:v>1.8691588785046729</c:v>
                </c:pt>
                <c:pt idx="5">
                  <c:v>3.7383177570093458</c:v>
                </c:pt>
                <c:pt idx="6">
                  <c:v>1.8691588785046729</c:v>
                </c:pt>
                <c:pt idx="7">
                  <c:v>0.93457943925233644</c:v>
                </c:pt>
                <c:pt idx="8">
                  <c:v>0.93457943925233644</c:v>
                </c:pt>
                <c:pt idx="9">
                  <c:v>0</c:v>
                </c:pt>
                <c:pt idx="10">
                  <c:v>0.93457943925233644</c:v>
                </c:pt>
                <c:pt idx="11">
                  <c:v>3.7383177570093458</c:v>
                </c:pt>
                <c:pt idx="12">
                  <c:v>0</c:v>
                </c:pt>
                <c:pt idx="13">
                  <c:v>0</c:v>
                </c:pt>
                <c:pt idx="14">
                  <c:v>0</c:v>
                </c:pt>
                <c:pt idx="15">
                  <c:v>0</c:v>
                </c:pt>
              </c:numCache>
            </c:numRef>
          </c:val>
          <c:extLst>
            <c:ext xmlns:c16="http://schemas.microsoft.com/office/drawing/2014/chart" uri="{C3380CC4-5D6E-409C-BE32-E72D297353CC}">
              <c16:uniqueId val="{0000000B-4FC5-43C2-BBBC-E202DD653122}"/>
            </c:ext>
          </c:extLst>
        </c:ser>
        <c:ser>
          <c:idx val="12"/>
          <c:order val="12"/>
          <c:tx>
            <c:strRef>
              <c:f>S.aureus!$BI$4</c:f>
              <c:strCache>
                <c:ptCount val="1"/>
                <c:pt idx="0">
                  <c:v>Ciprofloxacin</c:v>
                </c:pt>
              </c:strCache>
            </c:strRef>
          </c:tx>
          <c:spPr>
            <a:solidFill>
              <a:srgbClr val="003300"/>
            </a:solidFill>
            <a:ln>
              <a:noFill/>
            </a:ln>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S.aureus!$BI$5:$BI$20</c:f>
              <c:numCache>
                <c:formatCode>0.00</c:formatCode>
                <c:ptCount val="16"/>
                <c:pt idx="0">
                  <c:v>0</c:v>
                </c:pt>
                <c:pt idx="1">
                  <c:v>0</c:v>
                </c:pt>
                <c:pt idx="2">
                  <c:v>0</c:v>
                </c:pt>
                <c:pt idx="3">
                  <c:v>6.4814814814814818</c:v>
                </c:pt>
                <c:pt idx="4">
                  <c:v>38.888888888888886</c:v>
                </c:pt>
                <c:pt idx="5">
                  <c:v>42.592592592592595</c:v>
                </c:pt>
                <c:pt idx="6">
                  <c:v>0.92592592592592593</c:v>
                </c:pt>
                <c:pt idx="7">
                  <c:v>1.8518518518518519</c:v>
                </c:pt>
                <c:pt idx="8">
                  <c:v>0</c:v>
                </c:pt>
                <c:pt idx="9">
                  <c:v>9.2592592592592595</c:v>
                </c:pt>
                <c:pt idx="10">
                  <c:v>0</c:v>
                </c:pt>
                <c:pt idx="11">
                  <c:v>0</c:v>
                </c:pt>
                <c:pt idx="12">
                  <c:v>0</c:v>
                </c:pt>
                <c:pt idx="13">
                  <c:v>0</c:v>
                </c:pt>
                <c:pt idx="14">
                  <c:v>0</c:v>
                </c:pt>
                <c:pt idx="15">
                  <c:v>0</c:v>
                </c:pt>
              </c:numCache>
            </c:numRef>
          </c:val>
          <c:extLst>
            <c:ext xmlns:c16="http://schemas.microsoft.com/office/drawing/2014/chart" uri="{C3380CC4-5D6E-409C-BE32-E72D297353CC}">
              <c16:uniqueId val="{0000000C-4FC5-43C2-BBBC-E202DD653122}"/>
            </c:ext>
          </c:extLst>
        </c:ser>
        <c:ser>
          <c:idx val="13"/>
          <c:order val="13"/>
          <c:tx>
            <c:strRef>
              <c:f>S.aureus!$BJ$4</c:f>
              <c:strCache>
                <c:ptCount val="1"/>
                <c:pt idx="0">
                  <c:v>Levofloxacin</c:v>
                </c:pt>
              </c:strCache>
            </c:strRef>
          </c:tx>
          <c:spPr>
            <a:solidFill>
              <a:srgbClr val="33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S.aureus!$BJ$5:$BJ$20</c:f>
              <c:numCache>
                <c:formatCode>0.00</c:formatCode>
                <c:ptCount val="16"/>
                <c:pt idx="0">
                  <c:v>0</c:v>
                </c:pt>
                <c:pt idx="1">
                  <c:v>1.8518518518518519</c:v>
                </c:pt>
                <c:pt idx="2">
                  <c:v>0</c:v>
                </c:pt>
                <c:pt idx="3">
                  <c:v>25</c:v>
                </c:pt>
                <c:pt idx="4">
                  <c:v>56.481481481481481</c:v>
                </c:pt>
                <c:pt idx="5">
                  <c:v>6.4814814814814818</c:v>
                </c:pt>
                <c:pt idx="6">
                  <c:v>0.92592592592592593</c:v>
                </c:pt>
                <c:pt idx="7">
                  <c:v>0</c:v>
                </c:pt>
                <c:pt idx="8">
                  <c:v>0.92592592592592593</c:v>
                </c:pt>
                <c:pt idx="9">
                  <c:v>0.92592592592592593</c:v>
                </c:pt>
                <c:pt idx="10">
                  <c:v>7.4074074074074074</c:v>
                </c:pt>
                <c:pt idx="11">
                  <c:v>0</c:v>
                </c:pt>
                <c:pt idx="12">
                  <c:v>0</c:v>
                </c:pt>
                <c:pt idx="13">
                  <c:v>0</c:v>
                </c:pt>
                <c:pt idx="14">
                  <c:v>0</c:v>
                </c:pt>
                <c:pt idx="15">
                  <c:v>0</c:v>
                </c:pt>
              </c:numCache>
            </c:numRef>
          </c:val>
          <c:extLst>
            <c:ext xmlns:c16="http://schemas.microsoft.com/office/drawing/2014/chart" uri="{C3380CC4-5D6E-409C-BE32-E72D297353CC}">
              <c16:uniqueId val="{0000000D-4FC5-43C2-BBBC-E202DD653122}"/>
            </c:ext>
          </c:extLst>
        </c:ser>
        <c:ser>
          <c:idx val="14"/>
          <c:order val="14"/>
          <c:tx>
            <c:strRef>
              <c:f>S.aureus!$BK$4</c:f>
              <c:strCache>
                <c:ptCount val="1"/>
                <c:pt idx="0">
                  <c:v>Moxifloxacin</c:v>
                </c:pt>
              </c:strCache>
            </c:strRef>
          </c:tx>
          <c:spPr>
            <a:solidFill>
              <a:srgbClr val="33CC33"/>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S.aureus!$BK$5:$BK$20</c:f>
              <c:numCache>
                <c:formatCode>0.00</c:formatCode>
                <c:ptCount val="16"/>
                <c:pt idx="0">
                  <c:v>0</c:v>
                </c:pt>
                <c:pt idx="1">
                  <c:v>1.8518518518518519</c:v>
                </c:pt>
                <c:pt idx="2">
                  <c:v>37.037037037037038</c:v>
                </c:pt>
                <c:pt idx="3">
                  <c:v>49.074074074074076</c:v>
                </c:pt>
                <c:pt idx="4">
                  <c:v>2.7777777777777777</c:v>
                </c:pt>
                <c:pt idx="5">
                  <c:v>0</c:v>
                </c:pt>
                <c:pt idx="6">
                  <c:v>0</c:v>
                </c:pt>
                <c:pt idx="7">
                  <c:v>1.8518518518518519</c:v>
                </c:pt>
                <c:pt idx="8">
                  <c:v>4.6296296296296298</c:v>
                </c:pt>
                <c:pt idx="9">
                  <c:v>2.7777777777777777</c:v>
                </c:pt>
                <c:pt idx="10">
                  <c:v>0</c:v>
                </c:pt>
                <c:pt idx="11">
                  <c:v>0</c:v>
                </c:pt>
                <c:pt idx="12">
                  <c:v>0</c:v>
                </c:pt>
                <c:pt idx="13">
                  <c:v>0</c:v>
                </c:pt>
                <c:pt idx="14">
                  <c:v>0</c:v>
                </c:pt>
                <c:pt idx="15">
                  <c:v>0</c:v>
                </c:pt>
              </c:numCache>
            </c:numRef>
          </c:val>
          <c:extLst>
            <c:ext xmlns:c16="http://schemas.microsoft.com/office/drawing/2014/chart" uri="{C3380CC4-5D6E-409C-BE32-E72D297353CC}">
              <c16:uniqueId val="{0000000E-4FC5-43C2-BBBC-E202DD653122}"/>
            </c:ext>
          </c:extLst>
        </c:ser>
        <c:ser>
          <c:idx val="15"/>
          <c:order val="15"/>
          <c:tx>
            <c:strRef>
              <c:f>S.aureus!$BL$4</c:f>
              <c:strCache>
                <c:ptCount val="1"/>
                <c:pt idx="0">
                  <c:v>Doxycyclin</c:v>
                </c:pt>
              </c:strCache>
            </c:strRef>
          </c:tx>
          <c:spPr>
            <a:solidFill>
              <a:srgbClr val="0066FF"/>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S.aureus!$BL$5:$BL$20</c:f>
              <c:numCache>
                <c:formatCode>0.00</c:formatCode>
                <c:ptCount val="16"/>
                <c:pt idx="0">
                  <c:v>0</c:v>
                </c:pt>
                <c:pt idx="1">
                  <c:v>0</c:v>
                </c:pt>
                <c:pt idx="2">
                  <c:v>51.851851851851855</c:v>
                </c:pt>
                <c:pt idx="3">
                  <c:v>0</c:v>
                </c:pt>
                <c:pt idx="4">
                  <c:v>39.814814814814817</c:v>
                </c:pt>
                <c:pt idx="5">
                  <c:v>4.6296296296296298</c:v>
                </c:pt>
                <c:pt idx="6">
                  <c:v>0</c:v>
                </c:pt>
                <c:pt idx="7">
                  <c:v>1.8518518518518519</c:v>
                </c:pt>
                <c:pt idx="8">
                  <c:v>0</c:v>
                </c:pt>
                <c:pt idx="9">
                  <c:v>1.8518518518518519</c:v>
                </c:pt>
                <c:pt idx="10">
                  <c:v>0</c:v>
                </c:pt>
                <c:pt idx="11">
                  <c:v>0</c:v>
                </c:pt>
                <c:pt idx="12">
                  <c:v>0</c:v>
                </c:pt>
                <c:pt idx="13">
                  <c:v>0</c:v>
                </c:pt>
                <c:pt idx="14">
                  <c:v>0</c:v>
                </c:pt>
                <c:pt idx="15">
                  <c:v>0</c:v>
                </c:pt>
              </c:numCache>
            </c:numRef>
          </c:val>
          <c:extLst>
            <c:ext xmlns:c16="http://schemas.microsoft.com/office/drawing/2014/chart" uri="{C3380CC4-5D6E-409C-BE32-E72D297353CC}">
              <c16:uniqueId val="{0000000F-4FC5-43C2-BBBC-E202DD653122}"/>
            </c:ext>
          </c:extLst>
        </c:ser>
        <c:ser>
          <c:idx val="16"/>
          <c:order val="16"/>
          <c:tx>
            <c:strRef>
              <c:f>S.aureus!$BM$4</c:f>
              <c:strCache>
                <c:ptCount val="1"/>
                <c:pt idx="0">
                  <c:v>Rifampicin</c:v>
                </c:pt>
              </c:strCache>
            </c:strRef>
          </c:tx>
          <c:spPr>
            <a:solidFill>
              <a:srgbClr val="FF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S.aureus!$BM$5:$BM$20</c:f>
              <c:numCache>
                <c:formatCode>0.00</c:formatCode>
                <c:ptCount val="16"/>
                <c:pt idx="0">
                  <c:v>0.92592592592592593</c:v>
                </c:pt>
                <c:pt idx="1">
                  <c:v>60.185185185185183</c:v>
                </c:pt>
                <c:pt idx="2">
                  <c:v>37.962962962962962</c:v>
                </c:pt>
                <c:pt idx="3">
                  <c:v>0</c:v>
                </c:pt>
                <c:pt idx="4">
                  <c:v>0.92592592592592593</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4FC5-43C2-BBBC-E202DD653122}"/>
            </c:ext>
          </c:extLst>
        </c:ser>
        <c:ser>
          <c:idx val="17"/>
          <c:order val="17"/>
          <c:tx>
            <c:strRef>
              <c:f>S.aureus!$BN$4</c:f>
              <c:strCache>
                <c:ptCount val="1"/>
                <c:pt idx="0">
                  <c:v>Daptomycin</c:v>
                </c:pt>
              </c:strCache>
            </c:strRef>
          </c:tx>
          <c:spPr>
            <a:solidFill>
              <a:srgbClr val="CC00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S.aureus!$BN$5:$BN$20</c:f>
              <c:numCache>
                <c:formatCode>0.00</c:formatCode>
                <c:ptCount val="16"/>
                <c:pt idx="0">
                  <c:v>0</c:v>
                </c:pt>
                <c:pt idx="1">
                  <c:v>0.96153846153846156</c:v>
                </c:pt>
                <c:pt idx="2">
                  <c:v>0</c:v>
                </c:pt>
                <c:pt idx="3">
                  <c:v>0</c:v>
                </c:pt>
                <c:pt idx="4">
                  <c:v>7.6923076923076925</c:v>
                </c:pt>
                <c:pt idx="5">
                  <c:v>71.15384615384616</c:v>
                </c:pt>
                <c:pt idx="6">
                  <c:v>20.192307692307693</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1-4FC5-43C2-BBBC-E202DD653122}"/>
            </c:ext>
          </c:extLst>
        </c:ser>
        <c:ser>
          <c:idx val="18"/>
          <c:order val="18"/>
          <c:tx>
            <c:strRef>
              <c:f>S.aureus!$BO$4</c:f>
              <c:strCache>
                <c:ptCount val="1"/>
                <c:pt idx="0">
                  <c:v>Roxythromycin</c:v>
                </c:pt>
              </c:strCache>
            </c:strRef>
          </c:tx>
          <c:spPr>
            <a:solidFill>
              <a:srgbClr val="0033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S.aureus!$BO$5:$BO$20</c:f>
              <c:numCache>
                <c:formatCode>0.00</c:formatCode>
                <c:ptCount val="16"/>
                <c:pt idx="0">
                  <c:v>0</c:v>
                </c:pt>
                <c:pt idx="1">
                  <c:v>0</c:v>
                </c:pt>
                <c:pt idx="2">
                  <c:v>1.8518518518518519</c:v>
                </c:pt>
                <c:pt idx="3">
                  <c:v>0</c:v>
                </c:pt>
                <c:pt idx="4">
                  <c:v>7.4074074074074074</c:v>
                </c:pt>
                <c:pt idx="5">
                  <c:v>65.740740740740748</c:v>
                </c:pt>
                <c:pt idx="6">
                  <c:v>9.2592592592592595</c:v>
                </c:pt>
                <c:pt idx="7">
                  <c:v>0</c:v>
                </c:pt>
                <c:pt idx="8">
                  <c:v>0.92592592592592593</c:v>
                </c:pt>
                <c:pt idx="9">
                  <c:v>0.92592592592592593</c:v>
                </c:pt>
                <c:pt idx="10">
                  <c:v>2.7777777777777777</c:v>
                </c:pt>
                <c:pt idx="11">
                  <c:v>11.111111111111111</c:v>
                </c:pt>
                <c:pt idx="12">
                  <c:v>0</c:v>
                </c:pt>
                <c:pt idx="13">
                  <c:v>0</c:v>
                </c:pt>
                <c:pt idx="14">
                  <c:v>0</c:v>
                </c:pt>
                <c:pt idx="15">
                  <c:v>0</c:v>
                </c:pt>
              </c:numCache>
            </c:numRef>
          </c:val>
          <c:extLst>
            <c:ext xmlns:c16="http://schemas.microsoft.com/office/drawing/2014/chart" uri="{C3380CC4-5D6E-409C-BE32-E72D297353CC}">
              <c16:uniqueId val="{00000012-4FC5-43C2-BBBC-E202DD653122}"/>
            </c:ext>
          </c:extLst>
        </c:ser>
        <c:ser>
          <c:idx val="19"/>
          <c:order val="19"/>
          <c:tx>
            <c:strRef>
              <c:f>S.aureus!$BP$4</c:f>
              <c:strCache>
                <c:ptCount val="1"/>
                <c:pt idx="0">
                  <c:v>Clindamycin</c:v>
                </c:pt>
              </c:strCache>
            </c:strRef>
          </c:tx>
          <c:spPr>
            <a:solidFill>
              <a:srgbClr val="0066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S.aureus!$BP$5:$BP$20</c:f>
              <c:numCache>
                <c:formatCode>0.00</c:formatCode>
                <c:ptCount val="16"/>
                <c:pt idx="0">
                  <c:v>0</c:v>
                </c:pt>
                <c:pt idx="1">
                  <c:v>0.92592592592592593</c:v>
                </c:pt>
                <c:pt idx="2">
                  <c:v>10.185185185185185</c:v>
                </c:pt>
                <c:pt idx="3">
                  <c:v>75.925925925925924</c:v>
                </c:pt>
                <c:pt idx="4">
                  <c:v>4.6296296296296298</c:v>
                </c:pt>
                <c:pt idx="5">
                  <c:v>0.92592592592592593</c:v>
                </c:pt>
                <c:pt idx="6">
                  <c:v>0.92592592592592593</c:v>
                </c:pt>
                <c:pt idx="7">
                  <c:v>1.8518518518518519</c:v>
                </c:pt>
                <c:pt idx="8">
                  <c:v>1.8518518518518519</c:v>
                </c:pt>
                <c:pt idx="9">
                  <c:v>2.7777777777777777</c:v>
                </c:pt>
                <c:pt idx="10">
                  <c:v>0</c:v>
                </c:pt>
                <c:pt idx="11">
                  <c:v>0</c:v>
                </c:pt>
                <c:pt idx="12">
                  <c:v>0</c:v>
                </c:pt>
                <c:pt idx="13">
                  <c:v>0</c:v>
                </c:pt>
                <c:pt idx="14">
                  <c:v>0</c:v>
                </c:pt>
                <c:pt idx="15">
                  <c:v>0</c:v>
                </c:pt>
              </c:numCache>
            </c:numRef>
          </c:val>
          <c:extLst>
            <c:ext xmlns:c16="http://schemas.microsoft.com/office/drawing/2014/chart" uri="{C3380CC4-5D6E-409C-BE32-E72D297353CC}">
              <c16:uniqueId val="{00000013-4FC5-43C2-BBBC-E202DD653122}"/>
            </c:ext>
          </c:extLst>
        </c:ser>
        <c:ser>
          <c:idx val="20"/>
          <c:order val="20"/>
          <c:tx>
            <c:strRef>
              <c:f>S.aureus!$BQ$4</c:f>
              <c:strCache>
                <c:ptCount val="1"/>
                <c:pt idx="0">
                  <c:v>Linezolid</c:v>
                </c:pt>
              </c:strCache>
            </c:strRef>
          </c:tx>
          <c:spPr>
            <a:solidFill>
              <a:srgbClr val="FF0066"/>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S.aureus!$BQ$5:$BQ$20</c:f>
              <c:numCache>
                <c:formatCode>0.00</c:formatCode>
                <c:ptCount val="16"/>
                <c:pt idx="0">
                  <c:v>0</c:v>
                </c:pt>
                <c:pt idx="1">
                  <c:v>0</c:v>
                </c:pt>
                <c:pt idx="2">
                  <c:v>0.92592592592592593</c:v>
                </c:pt>
                <c:pt idx="3">
                  <c:v>0</c:v>
                </c:pt>
                <c:pt idx="4">
                  <c:v>0</c:v>
                </c:pt>
                <c:pt idx="5">
                  <c:v>12.037037037037036</c:v>
                </c:pt>
                <c:pt idx="6">
                  <c:v>37.962962962962962</c:v>
                </c:pt>
                <c:pt idx="7">
                  <c:v>45.370370370370374</c:v>
                </c:pt>
                <c:pt idx="8">
                  <c:v>3.7037037037037037</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4-4FC5-43C2-BBBC-E202DD653122}"/>
            </c:ext>
          </c:extLst>
        </c:ser>
        <c:ser>
          <c:idx val="21"/>
          <c:order val="21"/>
          <c:tx>
            <c:strRef>
              <c:f>S.aureus!$BR$4</c:f>
              <c:strCache>
                <c:ptCount val="1"/>
                <c:pt idx="0">
                  <c:v>Vancomycin</c:v>
                </c:pt>
              </c:strCache>
            </c:strRef>
          </c:tx>
          <c:spPr>
            <a:solidFill>
              <a:srgbClr val="CCCC00"/>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S.aureus!$BR$5:$BR$20</c:f>
              <c:numCache>
                <c:formatCode>0.00</c:formatCode>
                <c:ptCount val="16"/>
                <c:pt idx="0">
                  <c:v>0</c:v>
                </c:pt>
                <c:pt idx="1">
                  <c:v>0</c:v>
                </c:pt>
                <c:pt idx="2">
                  <c:v>1.8518518518518519</c:v>
                </c:pt>
                <c:pt idx="3">
                  <c:v>0</c:v>
                </c:pt>
                <c:pt idx="4">
                  <c:v>1.8518518518518519</c:v>
                </c:pt>
                <c:pt idx="5">
                  <c:v>38.888888888888886</c:v>
                </c:pt>
                <c:pt idx="6">
                  <c:v>56.481481481481481</c:v>
                </c:pt>
                <c:pt idx="7">
                  <c:v>0.92592592592592593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5-4FC5-43C2-BBBC-E202DD653122}"/>
            </c:ext>
          </c:extLst>
        </c:ser>
        <c:ser>
          <c:idx val="23"/>
          <c:order val="22"/>
          <c:tx>
            <c:strRef>
              <c:f>S.aureus!$BS$4</c:f>
              <c:strCache>
                <c:ptCount val="1"/>
                <c:pt idx="0">
                  <c:v>Teicoplanin</c:v>
                </c:pt>
              </c:strCache>
            </c:strRef>
          </c:tx>
          <c:spPr>
            <a:solidFill>
              <a:srgbClr val="336699"/>
            </a:solidFill>
          </c:spPr>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S.aureus!$BS$5:$BS$20</c:f>
              <c:numCache>
                <c:formatCode>0.00</c:formatCode>
                <c:ptCount val="16"/>
                <c:pt idx="0">
                  <c:v>0</c:v>
                </c:pt>
                <c:pt idx="1">
                  <c:v>0</c:v>
                </c:pt>
                <c:pt idx="2">
                  <c:v>0</c:v>
                </c:pt>
                <c:pt idx="3">
                  <c:v>75</c:v>
                </c:pt>
                <c:pt idx="4">
                  <c:v>0</c:v>
                </c:pt>
                <c:pt idx="5">
                  <c:v>21.296296296296298</c:v>
                </c:pt>
                <c:pt idx="6">
                  <c:v>2.7777777777777777</c:v>
                </c:pt>
                <c:pt idx="7">
                  <c:v>0.92592592592592593</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6-4FC5-43C2-BBBC-E202DD653122}"/>
            </c:ext>
          </c:extLst>
        </c:ser>
        <c:ser>
          <c:idx val="22"/>
          <c:order val="23"/>
          <c:tx>
            <c:strRef>
              <c:f>S.aureus!$BT$4</c:f>
              <c:strCache>
                <c:ptCount val="1"/>
                <c:pt idx="0">
                  <c:v>Tigecyclin</c:v>
                </c:pt>
              </c:strCache>
            </c:strRef>
          </c:tx>
          <c:invertIfNegative val="0"/>
          <c:cat>
            <c:numRef>
              <c:f>S.aureus!$AV$5:$AV$20</c:f>
              <c:numCache>
                <c:formatCode>General</c:formatCode>
                <c:ptCount val="16"/>
                <c:pt idx="0">
                  <c:v>1.5625E-2</c:v>
                </c:pt>
                <c:pt idx="1">
                  <c:v>3.125E-2</c:v>
                </c:pt>
                <c:pt idx="2">
                  <c:v>6.25E-2</c:v>
                </c:pt>
                <c:pt idx="3">
                  <c:v>0.125</c:v>
                </c:pt>
                <c:pt idx="4">
                  <c:v>0.25</c:v>
                </c:pt>
                <c:pt idx="5">
                  <c:v>0.5</c:v>
                </c:pt>
                <c:pt idx="6">
                  <c:v>1</c:v>
                </c:pt>
                <c:pt idx="7">
                  <c:v>2</c:v>
                </c:pt>
                <c:pt idx="8">
                  <c:v>4</c:v>
                </c:pt>
                <c:pt idx="9">
                  <c:v>8</c:v>
                </c:pt>
                <c:pt idx="10">
                  <c:v>16</c:v>
                </c:pt>
                <c:pt idx="11">
                  <c:v>32</c:v>
                </c:pt>
                <c:pt idx="12">
                  <c:v>64</c:v>
                </c:pt>
                <c:pt idx="13">
                  <c:v>128</c:v>
                </c:pt>
                <c:pt idx="14">
                  <c:v>256</c:v>
                </c:pt>
                <c:pt idx="15">
                  <c:v>512</c:v>
                </c:pt>
              </c:numCache>
            </c:numRef>
          </c:cat>
          <c:val>
            <c:numRef>
              <c:f>S.aureus!$BT$5:$BT$20</c:f>
              <c:numCache>
                <c:formatCode>0.00</c:formatCode>
                <c:ptCount val="16"/>
                <c:pt idx="0">
                  <c:v>0</c:v>
                </c:pt>
                <c:pt idx="1">
                  <c:v>47.663551401869157</c:v>
                </c:pt>
                <c:pt idx="2">
                  <c:v>0.93457943925233644</c:v>
                </c:pt>
                <c:pt idx="3">
                  <c:v>43.925233644859816</c:v>
                </c:pt>
                <c:pt idx="4">
                  <c:v>1.8691588785046729</c:v>
                </c:pt>
                <c:pt idx="5">
                  <c:v>5.6074766355140184</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7-4FC5-43C2-BBBC-E202DD653122}"/>
            </c:ext>
          </c:extLst>
        </c:ser>
        <c:dLbls>
          <c:showLegendKey val="0"/>
          <c:showVal val="0"/>
          <c:showCatName val="0"/>
          <c:showSerName val="0"/>
          <c:showPercent val="0"/>
          <c:showBubbleSize val="0"/>
        </c:dLbls>
        <c:gapWidth val="150"/>
        <c:shape val="box"/>
        <c:axId val="99745152"/>
        <c:axId val="99296768"/>
        <c:axId val="99734848"/>
      </c:bar3DChart>
      <c:catAx>
        <c:axId val="99745152"/>
        <c:scaling>
          <c:orientation val="minMax"/>
        </c:scaling>
        <c:delete val="0"/>
        <c:axPos val="b"/>
        <c:majorGridlines/>
        <c:title>
          <c:tx>
            <c:rich>
              <a:bodyPr/>
              <a:lstStyle/>
              <a:p>
                <a:pPr>
                  <a:defRPr sz="1400"/>
                </a:pPr>
                <a:r>
                  <a:rPr lang="en-US" sz="1400"/>
                  <a:t>mg/L</a:t>
                </a:r>
              </a:p>
            </c:rich>
          </c:tx>
          <c:layout>
            <c:manualLayout>
              <c:xMode val="edge"/>
              <c:yMode val="edge"/>
              <c:x val="0.28537790656912154"/>
              <c:y val="0.83972978846181945"/>
            </c:manualLayout>
          </c:layout>
          <c:overlay val="0"/>
        </c:title>
        <c:numFmt formatCode="General" sourceLinked="1"/>
        <c:majorTickMark val="out"/>
        <c:minorTickMark val="none"/>
        <c:tickLblPos val="nextTo"/>
        <c:txPr>
          <a:bodyPr rot="-5400000" vert="horz"/>
          <a:lstStyle/>
          <a:p>
            <a:pPr>
              <a:defRPr sz="800"/>
            </a:pPr>
            <a:endParaRPr lang="de-DE"/>
          </a:p>
        </c:txPr>
        <c:crossAx val="99296768"/>
        <c:crosses val="autoZero"/>
        <c:auto val="1"/>
        <c:lblAlgn val="ctr"/>
        <c:lblOffset val="100"/>
        <c:tickLblSkip val="1"/>
        <c:noMultiLvlLbl val="0"/>
      </c:catAx>
      <c:valAx>
        <c:axId val="99296768"/>
        <c:scaling>
          <c:orientation val="minMax"/>
        </c:scaling>
        <c:delete val="0"/>
        <c:axPos val="l"/>
        <c:majorGridlines/>
        <c:numFmt formatCode="0.00" sourceLinked="1"/>
        <c:majorTickMark val="out"/>
        <c:minorTickMark val="none"/>
        <c:tickLblPos val="nextTo"/>
        <c:crossAx val="99745152"/>
        <c:crossesAt val="1"/>
        <c:crossBetween val="between"/>
      </c:valAx>
      <c:serAx>
        <c:axId val="99734848"/>
        <c:scaling>
          <c:orientation val="minMax"/>
        </c:scaling>
        <c:delete val="0"/>
        <c:axPos val="b"/>
        <c:title>
          <c:tx>
            <c:rich>
              <a:bodyPr rot="0" vert="horz"/>
              <a:lstStyle/>
              <a:p>
                <a:pPr>
                  <a:defRPr sz="1400"/>
                </a:pPr>
                <a:r>
                  <a:rPr lang="en-US" sz="1400"/>
                  <a:t>%</a:t>
                </a:r>
              </a:p>
            </c:rich>
          </c:tx>
          <c:layout>
            <c:manualLayout>
              <c:xMode val="edge"/>
              <c:yMode val="edge"/>
              <c:x val="6.9386424328146706E-2"/>
              <c:y val="0.62966643109669695"/>
            </c:manualLayout>
          </c:layout>
          <c:overlay val="0"/>
        </c:title>
        <c:majorTickMark val="out"/>
        <c:minorTickMark val="none"/>
        <c:tickLblPos val="nextTo"/>
        <c:txPr>
          <a:bodyPr rot="1500000" vert="horz"/>
          <a:lstStyle/>
          <a:p>
            <a:pPr>
              <a:defRPr sz="1200"/>
            </a:pPr>
            <a:endParaRPr lang="de-DE"/>
          </a:p>
        </c:txPr>
        <c:crossAx val="99296768"/>
        <c:crosses val="autoZero"/>
        <c:tickLblSkip val="1"/>
      </c:ser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99</xdr:col>
      <xdr:colOff>0</xdr:colOff>
      <xdr:row>41</xdr:row>
      <xdr:rowOff>0</xdr:rowOff>
    </xdr:from>
    <xdr:to>
      <xdr:col>109</xdr:col>
      <xdr:colOff>63501</xdr:colOff>
      <xdr:row>63</xdr:row>
      <xdr:rowOff>188912</xdr:rowOff>
    </xdr:to>
    <xdr:graphicFrame macro="">
      <xdr:nvGraphicFramePr>
        <xdr:cNvPr id="2" name="Diagramm 1">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0</xdr:colOff>
      <xdr:row>103</xdr:row>
      <xdr:rowOff>0</xdr:rowOff>
    </xdr:from>
    <xdr:to>
      <xdr:col>109</xdr:col>
      <xdr:colOff>63501</xdr:colOff>
      <xdr:row>125</xdr:row>
      <xdr:rowOff>188912</xdr:rowOff>
    </xdr:to>
    <xdr:graphicFrame macro="">
      <xdr:nvGraphicFramePr>
        <xdr:cNvPr id="3" name="Diagramm 2">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99</xdr:col>
      <xdr:colOff>0</xdr:colOff>
      <xdr:row>133</xdr:row>
      <xdr:rowOff>0</xdr:rowOff>
    </xdr:from>
    <xdr:to>
      <xdr:col>109</xdr:col>
      <xdr:colOff>63501</xdr:colOff>
      <xdr:row>155</xdr:row>
      <xdr:rowOff>188912</xdr:rowOff>
    </xdr:to>
    <xdr:graphicFrame macro="">
      <xdr:nvGraphicFramePr>
        <xdr:cNvPr id="4" name="Diagramm 3">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99</xdr:col>
      <xdr:colOff>0</xdr:colOff>
      <xdr:row>8</xdr:row>
      <xdr:rowOff>0</xdr:rowOff>
    </xdr:from>
    <xdr:to>
      <xdr:col>109</xdr:col>
      <xdr:colOff>63501</xdr:colOff>
      <xdr:row>30</xdr:row>
      <xdr:rowOff>188912</xdr:rowOff>
    </xdr:to>
    <xdr:graphicFrame macro="">
      <xdr:nvGraphicFramePr>
        <xdr:cNvPr id="5" name="Diagramm 4">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71</xdr:row>
      <xdr:rowOff>0</xdr:rowOff>
    </xdr:from>
    <xdr:to>
      <xdr:col>109</xdr:col>
      <xdr:colOff>63501</xdr:colOff>
      <xdr:row>93</xdr:row>
      <xdr:rowOff>188912</xdr:rowOff>
    </xdr:to>
    <xdr:graphicFrame macro="">
      <xdr:nvGraphicFramePr>
        <xdr:cNvPr id="6" name="Diagramm 5">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0</xdr:colOff>
      <xdr:row>165</xdr:row>
      <xdr:rowOff>0</xdr:rowOff>
    </xdr:from>
    <xdr:to>
      <xdr:col>109</xdr:col>
      <xdr:colOff>63501</xdr:colOff>
      <xdr:row>187</xdr:row>
      <xdr:rowOff>188912</xdr:rowOff>
    </xdr:to>
    <xdr:graphicFrame macro="">
      <xdr:nvGraphicFramePr>
        <xdr:cNvPr id="7" name="Diagramm 6">
          <a:extLst>
            <a:ext uri="{FF2B5EF4-FFF2-40B4-BE49-F238E27FC236}">
              <a16:creationId xmlns:a16="http://schemas.microsoft.com/office/drawing/2014/main" id="{75CFEC62-441D-4D0C-8C6C-925C0AD66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102</xdr:col>
      <xdr:colOff>482600</xdr:colOff>
      <xdr:row>9</xdr:row>
      <xdr:rowOff>0</xdr:rowOff>
    </xdr:from>
    <xdr:to>
      <xdr:col>114</xdr:col>
      <xdr:colOff>304799</xdr:colOff>
      <xdr:row>31</xdr:row>
      <xdr:rowOff>0</xdr:rowOff>
    </xdr:to>
    <xdr:graphicFrame macro="">
      <xdr:nvGraphicFramePr>
        <xdr:cNvPr id="2" name="Diagramm 1">
          <a:extLst>
            <a:ext uri="{FF2B5EF4-FFF2-40B4-BE49-F238E27FC236}">
              <a16:creationId xmlns:a16="http://schemas.microsoft.com/office/drawing/2014/main" id="{DCEB94D0-3710-42D6-AEC5-868567BDB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1</xdr:colOff>
      <xdr:row>7</xdr:row>
      <xdr:rowOff>0</xdr:rowOff>
    </xdr:from>
    <xdr:to>
      <xdr:col>109</xdr:col>
      <xdr:colOff>63501</xdr:colOff>
      <xdr:row>31</xdr:row>
      <xdr:rowOff>15875</xdr:rowOff>
    </xdr:to>
    <xdr:graphicFrame macro="">
      <xdr:nvGraphicFramePr>
        <xdr:cNvPr id="2" name="Diagramm 1">
          <a:extLst>
            <a:ext uri="{FF2B5EF4-FFF2-40B4-BE49-F238E27FC236}">
              <a16:creationId xmlns:a16="http://schemas.microsoft.com/office/drawing/2014/main" id="{31823A02-37CC-454F-9F96-3A5B7109BA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104</xdr:col>
      <xdr:colOff>300989</xdr:colOff>
      <xdr:row>9</xdr:row>
      <xdr:rowOff>12702</xdr:rowOff>
    </xdr:from>
    <xdr:to>
      <xdr:col>121</xdr:col>
      <xdr:colOff>76200</xdr:colOff>
      <xdr:row>32</xdr:row>
      <xdr:rowOff>187326</xdr:rowOff>
    </xdr:to>
    <xdr:graphicFrame macro="">
      <xdr:nvGraphicFramePr>
        <xdr:cNvPr id="2" name="Diagramm 1">
          <a:extLst>
            <a:ext uri="{FF2B5EF4-FFF2-40B4-BE49-F238E27FC236}">
              <a16:creationId xmlns:a16="http://schemas.microsoft.com/office/drawing/2014/main" id="{519C2063-15C6-4DBB-BFC5-D116F83F8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105</xdr:col>
      <xdr:colOff>320674</xdr:colOff>
      <xdr:row>6</xdr:row>
      <xdr:rowOff>168274</xdr:rowOff>
    </xdr:from>
    <xdr:to>
      <xdr:col>121</xdr:col>
      <xdr:colOff>104140</xdr:colOff>
      <xdr:row>29</xdr:row>
      <xdr:rowOff>168275</xdr:rowOff>
    </xdr:to>
    <xdr:graphicFrame macro="">
      <xdr:nvGraphicFramePr>
        <xdr:cNvPr id="2" name="Diagramm 1">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105</xdr:col>
      <xdr:colOff>320674</xdr:colOff>
      <xdr:row>36</xdr:row>
      <xdr:rowOff>168274</xdr:rowOff>
    </xdr:from>
    <xdr:to>
      <xdr:col>121</xdr:col>
      <xdr:colOff>104140</xdr:colOff>
      <xdr:row>59</xdr:row>
      <xdr:rowOff>168275</xdr:rowOff>
    </xdr:to>
    <xdr:graphicFrame macro="">
      <xdr:nvGraphicFramePr>
        <xdr:cNvPr id="3" name="Diagramm 2">
          <a:extLst>
            <a:ext uri="{FF2B5EF4-FFF2-40B4-BE49-F238E27FC236}">
              <a16:creationId xmlns:a16="http://schemas.microsoft.com/office/drawing/2014/main" id="{27F1360D-3372-4B43-AEDF-7C86B2A2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104</xdr:col>
      <xdr:colOff>20320</xdr:colOff>
      <xdr:row>10</xdr:row>
      <xdr:rowOff>0</xdr:rowOff>
    </xdr:from>
    <xdr:to>
      <xdr:col>118</xdr:col>
      <xdr:colOff>81916</xdr:colOff>
      <xdr:row>35</xdr:row>
      <xdr:rowOff>63500</xdr:rowOff>
    </xdr:to>
    <xdr:graphicFrame macro="">
      <xdr:nvGraphicFramePr>
        <xdr:cNvPr id="2" name="Diagramm 1">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104</xdr:col>
      <xdr:colOff>20320</xdr:colOff>
      <xdr:row>46</xdr:row>
      <xdr:rowOff>0</xdr:rowOff>
    </xdr:from>
    <xdr:to>
      <xdr:col>118</xdr:col>
      <xdr:colOff>81916</xdr:colOff>
      <xdr:row>71</xdr:row>
      <xdr:rowOff>63500</xdr:rowOff>
    </xdr:to>
    <xdr:graphicFrame macro="">
      <xdr:nvGraphicFramePr>
        <xdr:cNvPr id="3" name="Diagramm 2">
          <a:extLst>
            <a:ext uri="{FF2B5EF4-FFF2-40B4-BE49-F238E27FC236}">
              <a16:creationId xmlns:a16="http://schemas.microsoft.com/office/drawing/2014/main" id="{45BCFFCF-A020-4580-ABEA-2C2E30B6E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46</xdr:col>
      <xdr:colOff>114300</xdr:colOff>
      <xdr:row>9</xdr:row>
      <xdr:rowOff>17463</xdr:rowOff>
    </xdr:from>
    <xdr:to>
      <xdr:col>56</xdr:col>
      <xdr:colOff>443865</xdr:colOff>
      <xdr:row>32</xdr:row>
      <xdr:rowOff>15875</xdr:rowOff>
    </xdr:to>
    <xdr:graphicFrame macro="">
      <xdr:nvGraphicFramePr>
        <xdr:cNvPr id="3" name="Diagramm 2">
          <a:extLst>
            <a:ext uri="{FF2B5EF4-FFF2-40B4-BE49-F238E27FC236}">
              <a16:creationId xmlns:a16="http://schemas.microsoft.com/office/drawing/2014/main" id="{EBEFE75D-9B1A-48CB-B22D-16A5AA15B9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32</xdr:col>
      <xdr:colOff>0</xdr:colOff>
      <xdr:row>8</xdr:row>
      <xdr:rowOff>0</xdr:rowOff>
    </xdr:from>
    <xdr:to>
      <xdr:col>37</xdr:col>
      <xdr:colOff>762000</xdr:colOff>
      <xdr:row>31</xdr:row>
      <xdr:rowOff>172720</xdr:rowOff>
    </xdr:to>
    <xdr:graphicFrame macro="">
      <xdr:nvGraphicFramePr>
        <xdr:cNvPr id="2" name="Diagramm 1">
          <a:extLst>
            <a:ext uri="{FF2B5EF4-FFF2-40B4-BE49-F238E27FC236}">
              <a16:creationId xmlns:a16="http://schemas.microsoft.com/office/drawing/2014/main" id="{35C548E5-C7F5-4127-8DC6-726F9D1D6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47</xdr:col>
      <xdr:colOff>0</xdr:colOff>
      <xdr:row>11</xdr:row>
      <xdr:rowOff>7622</xdr:rowOff>
    </xdr:from>
    <xdr:to>
      <xdr:col>57</xdr:col>
      <xdr:colOff>624840</xdr:colOff>
      <xdr:row>31</xdr:row>
      <xdr:rowOff>15240</xdr:rowOff>
    </xdr:to>
    <xdr:graphicFrame macro="">
      <xdr:nvGraphicFramePr>
        <xdr:cNvPr id="2" name="Diagramm 1">
          <a:extLst>
            <a:ext uri="{FF2B5EF4-FFF2-40B4-BE49-F238E27FC236}">
              <a16:creationId xmlns:a16="http://schemas.microsoft.com/office/drawing/2014/main" id="{117FBC78-DDB4-4C08-A902-1B97B1D9F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46</xdr:col>
      <xdr:colOff>152400</xdr:colOff>
      <xdr:row>45</xdr:row>
      <xdr:rowOff>134622</xdr:rowOff>
    </xdr:from>
    <xdr:to>
      <xdr:col>57</xdr:col>
      <xdr:colOff>612140</xdr:colOff>
      <xdr:row>70</xdr:row>
      <xdr:rowOff>142240</xdr:rowOff>
    </xdr:to>
    <xdr:graphicFrame macro="">
      <xdr:nvGraphicFramePr>
        <xdr:cNvPr id="3" name="Diagramm 2">
          <a:extLst>
            <a:ext uri="{FF2B5EF4-FFF2-40B4-BE49-F238E27FC236}">
              <a16:creationId xmlns:a16="http://schemas.microsoft.com/office/drawing/2014/main" id="{117FBC78-DDB4-4C08-A902-1B97B1D9F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79"/>
  <sheetViews>
    <sheetView tabSelected="1" topLeftCell="A349" zoomScaleNormal="100" workbookViewId="0">
      <selection activeCell="S379" sqref="C356:S379"/>
    </sheetView>
  </sheetViews>
  <sheetFormatPr baseColWidth="10" defaultRowHeight="15" x14ac:dyDescent="0.25"/>
  <cols>
    <col min="1" max="1" width="34.5703125" bestFit="1" customWidth="1"/>
    <col min="2" max="2" width="23" bestFit="1" customWidth="1"/>
    <col min="3" max="3" width="9" bestFit="1" customWidth="1"/>
    <col min="4" max="4" width="8" bestFit="1" customWidth="1"/>
    <col min="5" max="5" width="7" bestFit="1" customWidth="1"/>
    <col min="6" max="6" width="6" bestFit="1" customWidth="1"/>
    <col min="7" max="12" width="5" bestFit="1" customWidth="1"/>
    <col min="13" max="14" width="4" bestFit="1" customWidth="1"/>
    <col min="15" max="15" width="5" bestFit="1" customWidth="1"/>
    <col min="16" max="18" width="4" bestFit="1" customWidth="1"/>
    <col min="19" max="19" width="10.28515625" bestFit="1" customWidth="1"/>
    <col min="28" max="28" width="6.28515625" bestFit="1" customWidth="1"/>
    <col min="29" max="29" width="6.28515625" style="9" bestFit="1" customWidth="1"/>
    <col min="30" max="37" width="12.85546875" style="9" bestFit="1" customWidth="1"/>
    <col min="38" max="38" width="13.28515625" style="9" bestFit="1" customWidth="1"/>
    <col min="39" max="40" width="12.85546875" style="9" bestFit="1" customWidth="1"/>
    <col min="41" max="41" width="12.28515625" style="9" bestFit="1" customWidth="1"/>
    <col min="42" max="45" width="12.85546875" style="9" bestFit="1" customWidth="1"/>
    <col min="46" max="46" width="13.28515625" style="9" bestFit="1" customWidth="1"/>
    <col min="47" max="47" width="12.85546875" style="9" bestFit="1" customWidth="1"/>
    <col min="48" max="49" width="12.85546875" style="9" customWidth="1"/>
    <col min="50" max="50" width="12.85546875" style="9" bestFit="1" customWidth="1"/>
    <col min="51" max="51" width="12.28515625" style="9" bestFit="1" customWidth="1"/>
    <col min="52" max="52" width="10.7109375" style="9" customWidth="1"/>
    <col min="53" max="53" width="8.42578125" style="9" bestFit="1" customWidth="1"/>
    <col min="54" max="54" width="11.28515625" style="9" customWidth="1"/>
    <col min="55" max="55" width="10.7109375" customWidth="1"/>
    <col min="56" max="56" width="9.5703125" customWidth="1"/>
  </cols>
  <sheetData>
    <row r="1" spans="1:54" x14ac:dyDescent="0.25">
      <c r="A1" t="s">
        <v>91</v>
      </c>
    </row>
    <row r="2" spans="1:54" x14ac:dyDescent="0.25">
      <c r="B2" s="46" t="s">
        <v>0</v>
      </c>
      <c r="C2" s="46">
        <v>1.5625E-2</v>
      </c>
      <c r="D2" s="46">
        <v>3.125E-2</v>
      </c>
      <c r="E2" s="46">
        <v>6.25E-2</v>
      </c>
      <c r="F2" s="46">
        <v>0.125</v>
      </c>
      <c r="G2" s="46">
        <v>0.25</v>
      </c>
      <c r="H2" s="46">
        <v>0.5</v>
      </c>
      <c r="I2" s="46">
        <v>1</v>
      </c>
      <c r="J2" s="46">
        <v>2</v>
      </c>
      <c r="K2" s="46">
        <v>4</v>
      </c>
      <c r="L2" s="46">
        <v>8</v>
      </c>
      <c r="M2" s="46">
        <v>16</v>
      </c>
      <c r="N2" s="46">
        <v>32</v>
      </c>
      <c r="O2" s="46">
        <v>64</v>
      </c>
      <c r="P2" s="46">
        <v>128</v>
      </c>
      <c r="Q2" s="46">
        <v>256</v>
      </c>
      <c r="R2" s="46">
        <v>512</v>
      </c>
      <c r="S2" s="46" t="s">
        <v>1</v>
      </c>
    </row>
    <row r="3" spans="1:54" x14ac:dyDescent="0.25">
      <c r="B3" s="46" t="s">
        <v>25</v>
      </c>
      <c r="C3" s="46">
        <v>0</v>
      </c>
      <c r="D3" s="46">
        <v>0</v>
      </c>
      <c r="E3" s="46">
        <v>1</v>
      </c>
      <c r="F3" s="46">
        <v>0</v>
      </c>
      <c r="G3" s="46">
        <v>6</v>
      </c>
      <c r="H3" s="46">
        <v>0</v>
      </c>
      <c r="I3" s="46">
        <v>0</v>
      </c>
      <c r="J3" s="46">
        <v>0</v>
      </c>
      <c r="K3" s="46">
        <v>0</v>
      </c>
      <c r="L3" s="46">
        <v>0</v>
      </c>
      <c r="M3" s="46">
        <v>0</v>
      </c>
      <c r="N3" s="46">
        <v>0</v>
      </c>
      <c r="O3" s="46">
        <v>0</v>
      </c>
      <c r="P3" s="46">
        <v>0</v>
      </c>
      <c r="Q3" s="46">
        <v>0</v>
      </c>
      <c r="R3" s="46">
        <v>0</v>
      </c>
      <c r="S3" s="46">
        <v>7</v>
      </c>
    </row>
    <row r="4" spans="1:54" x14ac:dyDescent="0.25">
      <c r="B4" s="46" t="s">
        <v>37</v>
      </c>
      <c r="C4" s="46">
        <v>0</v>
      </c>
      <c r="D4" s="46">
        <v>0</v>
      </c>
      <c r="E4" s="46">
        <v>0</v>
      </c>
      <c r="F4" s="46">
        <v>0</v>
      </c>
      <c r="G4" s="46">
        <v>1</v>
      </c>
      <c r="H4" s="46">
        <v>4</v>
      </c>
      <c r="I4" s="46">
        <v>1</v>
      </c>
      <c r="J4" s="46">
        <v>1</v>
      </c>
      <c r="K4" s="46">
        <v>0</v>
      </c>
      <c r="L4" s="46">
        <v>0</v>
      </c>
      <c r="M4" s="46">
        <v>0</v>
      </c>
      <c r="N4" s="46">
        <v>0</v>
      </c>
      <c r="O4" s="46">
        <v>0</v>
      </c>
      <c r="P4" s="46">
        <v>0</v>
      </c>
      <c r="Q4" s="46">
        <v>0</v>
      </c>
      <c r="R4" s="46">
        <v>0</v>
      </c>
      <c r="S4" s="46">
        <v>7</v>
      </c>
    </row>
    <row r="5" spans="1:54" x14ac:dyDescent="0.25">
      <c r="B5" s="46" t="s">
        <v>26</v>
      </c>
      <c r="C5" s="46">
        <v>0</v>
      </c>
      <c r="D5" s="46">
        <v>1</v>
      </c>
      <c r="E5" s="46">
        <v>2</v>
      </c>
      <c r="F5" s="46">
        <v>0</v>
      </c>
      <c r="G5" s="46">
        <v>0</v>
      </c>
      <c r="H5" s="46">
        <v>0</v>
      </c>
      <c r="I5" s="46">
        <v>0</v>
      </c>
      <c r="J5" s="46">
        <v>0</v>
      </c>
      <c r="K5" s="46">
        <v>0</v>
      </c>
      <c r="L5" s="46">
        <v>0</v>
      </c>
      <c r="M5" s="46">
        <v>0</v>
      </c>
      <c r="N5" s="46">
        <v>0</v>
      </c>
      <c r="O5" s="46">
        <v>0</v>
      </c>
      <c r="P5" s="46">
        <v>0</v>
      </c>
      <c r="Q5" s="46">
        <v>0</v>
      </c>
      <c r="R5" s="46">
        <v>0</v>
      </c>
      <c r="S5" s="46">
        <v>3</v>
      </c>
    </row>
    <row r="6" spans="1:54" x14ac:dyDescent="0.25">
      <c r="B6" s="46" t="s">
        <v>27</v>
      </c>
      <c r="C6" s="46">
        <v>1</v>
      </c>
      <c r="D6" s="46">
        <v>2</v>
      </c>
      <c r="E6" s="46">
        <v>0</v>
      </c>
      <c r="F6" s="46">
        <v>0</v>
      </c>
      <c r="G6" s="46">
        <v>0</v>
      </c>
      <c r="H6" s="46">
        <v>0</v>
      </c>
      <c r="I6" s="46">
        <v>0</v>
      </c>
      <c r="J6" s="46">
        <v>0</v>
      </c>
      <c r="K6" s="46">
        <v>0</v>
      </c>
      <c r="L6" s="46">
        <v>0</v>
      </c>
      <c r="M6" s="46">
        <v>0</v>
      </c>
      <c r="N6" s="46">
        <v>0</v>
      </c>
      <c r="O6" s="46">
        <v>0</v>
      </c>
      <c r="P6" s="46">
        <v>0</v>
      </c>
      <c r="Q6" s="46">
        <v>0</v>
      </c>
      <c r="R6" s="46">
        <v>0</v>
      </c>
      <c r="S6" s="46">
        <v>3</v>
      </c>
    </row>
    <row r="7" spans="1:54" x14ac:dyDescent="0.25">
      <c r="B7" s="46" t="s">
        <v>28</v>
      </c>
      <c r="C7" s="46">
        <v>0</v>
      </c>
      <c r="D7" s="46">
        <v>1</v>
      </c>
      <c r="E7" s="46">
        <v>4</v>
      </c>
      <c r="F7" s="46">
        <v>1</v>
      </c>
      <c r="G7" s="46">
        <v>1</v>
      </c>
      <c r="H7" s="46">
        <v>0</v>
      </c>
      <c r="I7" s="46">
        <v>0</v>
      </c>
      <c r="J7" s="46">
        <v>0</v>
      </c>
      <c r="K7" s="46">
        <v>0</v>
      </c>
      <c r="L7" s="46">
        <v>0</v>
      </c>
      <c r="M7" s="46">
        <v>0</v>
      </c>
      <c r="N7" s="46">
        <v>0</v>
      </c>
      <c r="O7" s="46">
        <v>0</v>
      </c>
      <c r="P7" s="46">
        <v>0</v>
      </c>
      <c r="Q7" s="46">
        <v>0</v>
      </c>
      <c r="R7" s="46">
        <v>0</v>
      </c>
      <c r="S7" s="46">
        <v>7</v>
      </c>
    </row>
    <row r="8" spans="1:54" s="1" customFormat="1" x14ac:dyDescent="0.25">
      <c r="B8" s="46" t="s">
        <v>101</v>
      </c>
      <c r="C8" s="46">
        <v>4</v>
      </c>
      <c r="D8" s="46">
        <v>2</v>
      </c>
      <c r="E8" s="46">
        <v>0</v>
      </c>
      <c r="F8" s="46">
        <v>0</v>
      </c>
      <c r="G8" s="46">
        <v>0</v>
      </c>
      <c r="H8" s="46">
        <v>0</v>
      </c>
      <c r="I8" s="46">
        <v>0</v>
      </c>
      <c r="J8" s="46">
        <v>0</v>
      </c>
      <c r="K8" s="46">
        <v>0</v>
      </c>
      <c r="L8" s="46">
        <v>0</v>
      </c>
      <c r="M8" s="46">
        <v>0</v>
      </c>
      <c r="N8" s="46">
        <v>0</v>
      </c>
      <c r="O8" s="46">
        <v>0</v>
      </c>
      <c r="P8" s="46">
        <v>0</v>
      </c>
      <c r="Q8" s="46">
        <v>0</v>
      </c>
      <c r="R8" s="46">
        <v>0</v>
      </c>
      <c r="S8" s="46">
        <v>6</v>
      </c>
      <c r="AC8" s="9"/>
      <c r="AD8" s="9"/>
      <c r="AE8" s="9"/>
      <c r="AF8" s="9"/>
      <c r="AG8" s="9"/>
      <c r="AH8" s="9"/>
      <c r="AI8" s="9"/>
      <c r="AJ8" s="9"/>
      <c r="AK8" s="9"/>
      <c r="AL8" s="9"/>
      <c r="AM8" s="9"/>
      <c r="AN8" s="9"/>
      <c r="AO8" s="9"/>
      <c r="AP8" s="9"/>
      <c r="AQ8" s="9"/>
      <c r="AR8" s="9"/>
      <c r="AS8" s="9"/>
      <c r="AT8" s="9"/>
      <c r="AU8" s="9"/>
      <c r="AV8" s="9"/>
      <c r="AW8" s="9"/>
      <c r="AX8" s="9"/>
      <c r="AY8" s="9"/>
      <c r="AZ8" s="9"/>
      <c r="BA8" s="9"/>
      <c r="BB8" s="9"/>
    </row>
    <row r="10" spans="1:54" x14ac:dyDescent="0.25">
      <c r="A10" t="s">
        <v>93</v>
      </c>
    </row>
    <row r="11" spans="1:54" x14ac:dyDescent="0.25">
      <c r="B11" s="46" t="s">
        <v>0</v>
      </c>
      <c r="C11" s="46">
        <v>1.5625E-2</v>
      </c>
      <c r="D11" s="46">
        <v>3.125E-2</v>
      </c>
      <c r="E11" s="46">
        <v>6.25E-2</v>
      </c>
      <c r="F11" s="46">
        <v>0.125</v>
      </c>
      <c r="G11" s="46">
        <v>0.25</v>
      </c>
      <c r="H11" s="46">
        <v>0.5</v>
      </c>
      <c r="I11" s="46">
        <v>1</v>
      </c>
      <c r="J11" s="46">
        <v>2</v>
      </c>
      <c r="K11" s="46">
        <v>4</v>
      </c>
      <c r="L11" s="46">
        <v>8</v>
      </c>
      <c r="M11" s="46">
        <v>16</v>
      </c>
      <c r="N11" s="46">
        <v>32</v>
      </c>
      <c r="O11" s="46">
        <v>64</v>
      </c>
      <c r="P11" s="46">
        <v>128</v>
      </c>
      <c r="Q11" s="46">
        <v>256</v>
      </c>
      <c r="R11" s="46">
        <v>512</v>
      </c>
      <c r="S11" s="46" t="s">
        <v>1</v>
      </c>
    </row>
    <row r="12" spans="1:54" x14ac:dyDescent="0.25">
      <c r="B12" s="46" t="s">
        <v>25</v>
      </c>
      <c r="C12" s="46">
        <v>0</v>
      </c>
      <c r="D12" s="46">
        <v>0</v>
      </c>
      <c r="E12" s="46">
        <v>0</v>
      </c>
      <c r="F12" s="46">
        <v>0</v>
      </c>
      <c r="G12" s="46">
        <v>2</v>
      </c>
      <c r="H12" s="46">
        <v>2</v>
      </c>
      <c r="I12" s="46">
        <v>0</v>
      </c>
      <c r="J12" s="46">
        <v>0</v>
      </c>
      <c r="K12" s="46">
        <v>0</v>
      </c>
      <c r="L12" s="46">
        <v>0</v>
      </c>
      <c r="M12" s="46">
        <v>0</v>
      </c>
      <c r="N12" s="46">
        <v>0</v>
      </c>
      <c r="O12" s="46">
        <v>0</v>
      </c>
      <c r="P12" s="46">
        <v>0</v>
      </c>
      <c r="Q12" s="46">
        <v>0</v>
      </c>
      <c r="R12" s="46">
        <v>0</v>
      </c>
      <c r="S12" s="46">
        <v>4</v>
      </c>
    </row>
    <row r="13" spans="1:54" x14ac:dyDescent="0.25">
      <c r="B13" s="46" t="s">
        <v>37</v>
      </c>
      <c r="C13" s="46">
        <v>0</v>
      </c>
      <c r="D13" s="46">
        <v>0</v>
      </c>
      <c r="E13" s="46">
        <v>0</v>
      </c>
      <c r="F13" s="46">
        <v>0</v>
      </c>
      <c r="G13" s="46">
        <v>0</v>
      </c>
      <c r="H13" s="46">
        <v>0</v>
      </c>
      <c r="I13" s="46">
        <v>0</v>
      </c>
      <c r="J13" s="46">
        <v>0</v>
      </c>
      <c r="K13" s="46">
        <v>2</v>
      </c>
      <c r="L13" s="46">
        <v>1</v>
      </c>
      <c r="M13" s="46">
        <v>0</v>
      </c>
      <c r="N13" s="46">
        <v>0</v>
      </c>
      <c r="O13" s="46">
        <v>1</v>
      </c>
      <c r="P13" s="46">
        <v>0</v>
      </c>
      <c r="Q13" s="46">
        <v>0</v>
      </c>
      <c r="R13" s="46">
        <v>0</v>
      </c>
      <c r="S13" s="46">
        <v>4</v>
      </c>
    </row>
    <row r="14" spans="1:54" x14ac:dyDescent="0.25">
      <c r="B14" s="46" t="s">
        <v>26</v>
      </c>
      <c r="C14" s="46">
        <v>0</v>
      </c>
      <c r="D14" s="46">
        <v>0</v>
      </c>
      <c r="E14" s="46">
        <v>0</v>
      </c>
      <c r="F14" s="46">
        <v>1</v>
      </c>
      <c r="G14" s="46">
        <v>1</v>
      </c>
      <c r="H14" s="46">
        <v>1</v>
      </c>
      <c r="I14" s="46">
        <v>0</v>
      </c>
      <c r="J14" s="46">
        <v>1</v>
      </c>
      <c r="K14" s="46">
        <v>0</v>
      </c>
      <c r="L14" s="46">
        <v>0</v>
      </c>
      <c r="M14" s="46">
        <v>0</v>
      </c>
      <c r="N14" s="46">
        <v>0</v>
      </c>
      <c r="O14" s="46">
        <v>0</v>
      </c>
      <c r="P14" s="46">
        <v>0</v>
      </c>
      <c r="Q14" s="46">
        <v>0</v>
      </c>
      <c r="R14" s="46">
        <v>0</v>
      </c>
      <c r="S14" s="46">
        <v>4</v>
      </c>
    </row>
    <row r="15" spans="1:54" x14ac:dyDescent="0.25">
      <c r="B15" s="46" t="s">
        <v>27</v>
      </c>
      <c r="C15" s="46">
        <v>0</v>
      </c>
      <c r="D15" s="46">
        <v>2</v>
      </c>
      <c r="E15" s="46">
        <v>0</v>
      </c>
      <c r="F15" s="46">
        <v>0</v>
      </c>
      <c r="G15" s="46">
        <v>1</v>
      </c>
      <c r="H15" s="46">
        <v>0</v>
      </c>
      <c r="I15" s="46">
        <v>0</v>
      </c>
      <c r="J15" s="46">
        <v>0</v>
      </c>
      <c r="K15" s="46">
        <v>1</v>
      </c>
      <c r="L15" s="46">
        <v>0</v>
      </c>
      <c r="M15" s="46">
        <v>0</v>
      </c>
      <c r="N15" s="46">
        <v>0</v>
      </c>
      <c r="O15" s="46">
        <v>0</v>
      </c>
      <c r="P15" s="46">
        <v>0</v>
      </c>
      <c r="Q15" s="46">
        <v>0</v>
      </c>
      <c r="R15" s="46">
        <v>0</v>
      </c>
      <c r="S15" s="46">
        <v>4</v>
      </c>
    </row>
    <row r="16" spans="1:54" x14ac:dyDescent="0.25">
      <c r="B16" s="46" t="s">
        <v>28</v>
      </c>
      <c r="C16" s="46">
        <v>0</v>
      </c>
      <c r="D16" s="46">
        <v>0</v>
      </c>
      <c r="E16" s="46">
        <v>0</v>
      </c>
      <c r="F16" s="46">
        <v>2</v>
      </c>
      <c r="G16" s="46">
        <v>2</v>
      </c>
      <c r="H16" s="46">
        <v>0</v>
      </c>
      <c r="I16" s="46">
        <v>0</v>
      </c>
      <c r="J16" s="46">
        <v>0</v>
      </c>
      <c r="K16" s="46">
        <v>0</v>
      </c>
      <c r="L16" s="46">
        <v>0</v>
      </c>
      <c r="M16" s="46">
        <v>0</v>
      </c>
      <c r="N16" s="46">
        <v>0</v>
      </c>
      <c r="O16" s="46">
        <v>0</v>
      </c>
      <c r="P16" s="46">
        <v>0</v>
      </c>
      <c r="Q16" s="46">
        <v>0</v>
      </c>
      <c r="R16" s="46">
        <v>0</v>
      </c>
      <c r="S16" s="46">
        <v>4</v>
      </c>
    </row>
    <row r="17" spans="1:54" x14ac:dyDescent="0.25">
      <c r="B17" s="46" t="s">
        <v>101</v>
      </c>
      <c r="C17" s="46">
        <v>1</v>
      </c>
      <c r="D17" s="46">
        <v>3</v>
      </c>
      <c r="E17" s="46">
        <v>0</v>
      </c>
      <c r="F17" s="46">
        <v>0</v>
      </c>
      <c r="G17" s="46">
        <v>0</v>
      </c>
      <c r="H17" s="46">
        <v>0</v>
      </c>
      <c r="I17" s="46">
        <v>0</v>
      </c>
      <c r="J17" s="46">
        <v>0</v>
      </c>
      <c r="K17" s="46">
        <v>0</v>
      </c>
      <c r="L17" s="46">
        <v>0</v>
      </c>
      <c r="M17" s="46">
        <v>0</v>
      </c>
      <c r="N17" s="46">
        <v>0</v>
      </c>
      <c r="O17" s="46">
        <v>0</v>
      </c>
      <c r="P17" s="46">
        <v>0</v>
      </c>
      <c r="Q17" s="46">
        <v>0</v>
      </c>
      <c r="R17" s="46">
        <v>0</v>
      </c>
      <c r="S17" s="46">
        <v>4</v>
      </c>
    </row>
    <row r="18" spans="1:54" s="46" customFormat="1" x14ac:dyDescent="0.25">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row>
    <row r="19" spans="1:54" x14ac:dyDescent="0.25">
      <c r="A19" t="s">
        <v>94</v>
      </c>
    </row>
    <row r="20" spans="1:54" x14ac:dyDescent="0.25">
      <c r="B20" s="46" t="s">
        <v>0</v>
      </c>
      <c r="C20" s="46">
        <v>1.5625E-2</v>
      </c>
      <c r="D20" s="46">
        <v>3.125E-2</v>
      </c>
      <c r="E20" s="46">
        <v>6.25E-2</v>
      </c>
      <c r="F20" s="46">
        <v>0.125</v>
      </c>
      <c r="G20" s="46">
        <v>0.25</v>
      </c>
      <c r="H20" s="46">
        <v>0.5</v>
      </c>
      <c r="I20" s="46">
        <v>1</v>
      </c>
      <c r="J20" s="46">
        <v>2</v>
      </c>
      <c r="K20" s="46">
        <v>4</v>
      </c>
      <c r="L20" s="46">
        <v>8</v>
      </c>
      <c r="M20" s="46">
        <v>16</v>
      </c>
      <c r="N20" s="46">
        <v>32</v>
      </c>
      <c r="O20" s="46">
        <v>64</v>
      </c>
      <c r="P20" s="46">
        <v>128</v>
      </c>
      <c r="Q20" s="46">
        <v>256</v>
      </c>
      <c r="R20" s="46">
        <v>512</v>
      </c>
      <c r="S20" s="46" t="s">
        <v>1</v>
      </c>
    </row>
    <row r="21" spans="1:54" x14ac:dyDescent="0.25">
      <c r="B21" s="46" t="s">
        <v>35</v>
      </c>
      <c r="C21" s="46">
        <v>0</v>
      </c>
      <c r="D21" s="46">
        <v>0</v>
      </c>
      <c r="E21" s="46">
        <v>0</v>
      </c>
      <c r="F21" s="46">
        <v>0</v>
      </c>
      <c r="G21" s="46">
        <v>2</v>
      </c>
      <c r="H21" s="46">
        <v>3</v>
      </c>
      <c r="I21" s="46">
        <v>2</v>
      </c>
      <c r="J21" s="46">
        <v>0</v>
      </c>
      <c r="K21" s="46">
        <v>0</v>
      </c>
      <c r="L21" s="46">
        <v>0</v>
      </c>
      <c r="M21" s="46">
        <v>0</v>
      </c>
      <c r="N21" s="46">
        <v>0</v>
      </c>
      <c r="O21" s="46">
        <v>0</v>
      </c>
      <c r="P21" s="46">
        <v>0</v>
      </c>
      <c r="Q21" s="46">
        <v>0</v>
      </c>
      <c r="R21" s="46">
        <v>0</v>
      </c>
      <c r="S21" s="46">
        <v>7</v>
      </c>
    </row>
    <row r="22" spans="1:54" x14ac:dyDescent="0.25">
      <c r="B22" s="46" t="s">
        <v>24</v>
      </c>
      <c r="C22" s="46">
        <v>0</v>
      </c>
      <c r="D22" s="46">
        <v>0</v>
      </c>
      <c r="E22" s="46">
        <v>0</v>
      </c>
      <c r="F22" s="46">
        <v>4</v>
      </c>
      <c r="G22" s="46">
        <v>2</v>
      </c>
      <c r="H22" s="46">
        <v>1</v>
      </c>
      <c r="I22" s="46">
        <v>0</v>
      </c>
      <c r="J22" s="46">
        <v>0</v>
      </c>
      <c r="K22" s="46">
        <v>0</v>
      </c>
      <c r="L22" s="46">
        <v>0</v>
      </c>
      <c r="M22" s="46">
        <v>0</v>
      </c>
      <c r="N22" s="46">
        <v>0</v>
      </c>
      <c r="O22" s="46">
        <v>0</v>
      </c>
      <c r="P22" s="46">
        <v>0</v>
      </c>
      <c r="Q22" s="46">
        <v>0</v>
      </c>
      <c r="R22" s="46">
        <v>0</v>
      </c>
      <c r="S22" s="46">
        <v>7</v>
      </c>
    </row>
    <row r="23" spans="1:54" x14ac:dyDescent="0.25">
      <c r="A23" s="46"/>
    </row>
    <row r="24" spans="1:54" x14ac:dyDescent="0.25">
      <c r="A24" t="s">
        <v>103</v>
      </c>
      <c r="B24" s="46" t="s">
        <v>0</v>
      </c>
      <c r="C24" s="46">
        <v>1.5625E-2</v>
      </c>
      <c r="D24" s="46">
        <v>3.125E-2</v>
      </c>
      <c r="E24" s="46">
        <v>6.25E-2</v>
      </c>
      <c r="F24" s="46">
        <v>0.125</v>
      </c>
      <c r="G24" s="46">
        <v>0.25</v>
      </c>
      <c r="H24" s="46">
        <v>0.5</v>
      </c>
      <c r="I24" s="46">
        <v>1</v>
      </c>
      <c r="J24" s="46">
        <v>2</v>
      </c>
      <c r="K24" s="46">
        <v>4</v>
      </c>
      <c r="L24" s="46">
        <v>8</v>
      </c>
      <c r="M24" s="46">
        <v>16</v>
      </c>
      <c r="N24" s="46">
        <v>32</v>
      </c>
      <c r="O24" s="46">
        <v>64</v>
      </c>
      <c r="P24" s="46">
        <v>128</v>
      </c>
      <c r="Q24" s="46">
        <v>256</v>
      </c>
      <c r="R24" s="46">
        <v>512</v>
      </c>
      <c r="S24" s="46" t="s">
        <v>1</v>
      </c>
    </row>
    <row r="25" spans="1:54" x14ac:dyDescent="0.25">
      <c r="B25" s="46" t="s">
        <v>2</v>
      </c>
      <c r="C25" s="46">
        <v>0</v>
      </c>
      <c r="D25" s="46">
        <v>0</v>
      </c>
      <c r="E25" s="46">
        <v>0</v>
      </c>
      <c r="F25" s="46">
        <v>0</v>
      </c>
      <c r="G25" s="46">
        <v>0</v>
      </c>
      <c r="H25" s="46">
        <v>0</v>
      </c>
      <c r="I25" s="46">
        <v>0</v>
      </c>
      <c r="J25" s="46">
        <v>0</v>
      </c>
      <c r="K25" s="46">
        <v>1</v>
      </c>
      <c r="L25" s="46">
        <v>2</v>
      </c>
      <c r="M25" s="46">
        <v>2</v>
      </c>
      <c r="N25" s="46">
        <v>1</v>
      </c>
      <c r="O25" s="46">
        <v>26</v>
      </c>
      <c r="P25" s="46">
        <v>0</v>
      </c>
      <c r="Q25" s="46">
        <v>0</v>
      </c>
      <c r="R25" s="46">
        <v>0</v>
      </c>
      <c r="S25" s="46">
        <v>32</v>
      </c>
    </row>
    <row r="26" spans="1:54" x14ac:dyDescent="0.25">
      <c r="B26" s="46" t="s">
        <v>3</v>
      </c>
      <c r="C26" s="46">
        <v>0</v>
      </c>
      <c r="D26" s="46">
        <v>0</v>
      </c>
      <c r="E26" s="46">
        <v>0</v>
      </c>
      <c r="F26" s="46">
        <v>0</v>
      </c>
      <c r="G26" s="46">
        <v>0</v>
      </c>
      <c r="H26" s="46">
        <v>0</v>
      </c>
      <c r="I26" s="46">
        <v>1</v>
      </c>
      <c r="J26" s="46">
        <v>0</v>
      </c>
      <c r="K26" s="46">
        <v>3</v>
      </c>
      <c r="L26" s="46">
        <v>4</v>
      </c>
      <c r="M26" s="46">
        <v>1</v>
      </c>
      <c r="N26" s="46">
        <v>6</v>
      </c>
      <c r="O26" s="46">
        <v>18</v>
      </c>
      <c r="P26" s="46">
        <v>0</v>
      </c>
      <c r="Q26" s="46">
        <v>0</v>
      </c>
      <c r="R26" s="46">
        <v>0</v>
      </c>
      <c r="S26" s="46">
        <v>33</v>
      </c>
    </row>
    <row r="27" spans="1:54" x14ac:dyDescent="0.25">
      <c r="B27" s="46" t="s">
        <v>4</v>
      </c>
      <c r="C27" s="46">
        <v>0</v>
      </c>
      <c r="D27" s="46">
        <v>0</v>
      </c>
      <c r="E27" s="46">
        <v>0</v>
      </c>
      <c r="F27" s="46">
        <v>0</v>
      </c>
      <c r="G27" s="46">
        <v>1</v>
      </c>
      <c r="H27" s="46">
        <v>0</v>
      </c>
      <c r="I27" s="46">
        <v>4</v>
      </c>
      <c r="J27" s="46">
        <v>8</v>
      </c>
      <c r="K27" s="46">
        <v>1</v>
      </c>
      <c r="L27" s="46">
        <v>3</v>
      </c>
      <c r="M27" s="46">
        <v>0</v>
      </c>
      <c r="N27" s="46">
        <v>3</v>
      </c>
      <c r="O27" s="46">
        <v>3</v>
      </c>
      <c r="P27" s="46">
        <v>10</v>
      </c>
      <c r="Q27" s="46">
        <v>0</v>
      </c>
      <c r="R27" s="46">
        <v>0</v>
      </c>
      <c r="S27" s="46">
        <v>33</v>
      </c>
    </row>
    <row r="28" spans="1:54" x14ac:dyDescent="0.25">
      <c r="B28" s="46" t="s">
        <v>5</v>
      </c>
      <c r="C28" s="46">
        <v>0</v>
      </c>
      <c r="D28" s="46">
        <v>0</v>
      </c>
      <c r="E28" s="46">
        <v>0</v>
      </c>
      <c r="F28" s="46">
        <v>0</v>
      </c>
      <c r="G28" s="46">
        <v>1</v>
      </c>
      <c r="H28" s="46">
        <v>0</v>
      </c>
      <c r="I28" s="46">
        <v>8</v>
      </c>
      <c r="J28" s="46">
        <v>6</v>
      </c>
      <c r="K28" s="46">
        <v>1</v>
      </c>
      <c r="L28" s="46">
        <v>3</v>
      </c>
      <c r="M28" s="46">
        <v>3</v>
      </c>
      <c r="N28" s="46">
        <v>3</v>
      </c>
      <c r="O28" s="46">
        <v>5</v>
      </c>
      <c r="P28" s="46">
        <v>3</v>
      </c>
      <c r="Q28" s="46">
        <v>0</v>
      </c>
      <c r="R28" s="46">
        <v>0</v>
      </c>
      <c r="S28" s="46">
        <v>33</v>
      </c>
    </row>
    <row r="29" spans="1:54" x14ac:dyDescent="0.25">
      <c r="B29" s="46" t="s">
        <v>6</v>
      </c>
      <c r="C29" s="46">
        <v>0</v>
      </c>
      <c r="D29" s="46">
        <v>0</v>
      </c>
      <c r="E29" s="46">
        <v>0</v>
      </c>
      <c r="F29" s="46">
        <v>13</v>
      </c>
      <c r="G29" s="46">
        <v>0</v>
      </c>
      <c r="H29" s="46">
        <v>2</v>
      </c>
      <c r="I29" s="46">
        <v>1</v>
      </c>
      <c r="J29" s="46">
        <v>0</v>
      </c>
      <c r="K29" s="46">
        <v>0</v>
      </c>
      <c r="L29" s="46">
        <v>2</v>
      </c>
      <c r="M29" s="46">
        <v>5</v>
      </c>
      <c r="N29" s="46">
        <v>9</v>
      </c>
      <c r="O29" s="46">
        <v>0</v>
      </c>
      <c r="P29" s="46">
        <v>0</v>
      </c>
      <c r="Q29" s="46">
        <v>0</v>
      </c>
      <c r="R29" s="46">
        <v>0</v>
      </c>
      <c r="S29" s="46">
        <v>32</v>
      </c>
    </row>
    <row r="30" spans="1:54" x14ac:dyDescent="0.25">
      <c r="B30" s="46" t="s">
        <v>7</v>
      </c>
      <c r="C30" s="46">
        <v>0</v>
      </c>
      <c r="D30" s="46">
        <v>0</v>
      </c>
      <c r="E30" s="46">
        <v>0</v>
      </c>
      <c r="F30" s="46">
        <v>10</v>
      </c>
      <c r="G30" s="46">
        <v>3</v>
      </c>
      <c r="H30" s="46">
        <v>1</v>
      </c>
      <c r="I30" s="46">
        <v>2</v>
      </c>
      <c r="J30" s="46">
        <v>1</v>
      </c>
      <c r="K30" s="46">
        <v>2</v>
      </c>
      <c r="L30" s="46">
        <v>0</v>
      </c>
      <c r="M30" s="46">
        <v>14</v>
      </c>
      <c r="N30" s="46">
        <v>0</v>
      </c>
      <c r="O30" s="46">
        <v>0</v>
      </c>
      <c r="P30" s="46">
        <v>0</v>
      </c>
      <c r="Q30" s="46">
        <v>0</v>
      </c>
      <c r="R30" s="46">
        <v>0</v>
      </c>
      <c r="S30" s="46">
        <v>33</v>
      </c>
    </row>
    <row r="31" spans="1:54" x14ac:dyDescent="0.25">
      <c r="B31" s="46" t="s">
        <v>8</v>
      </c>
      <c r="C31" s="46">
        <v>0</v>
      </c>
      <c r="D31" s="46">
        <v>0</v>
      </c>
      <c r="E31" s="46">
        <v>0</v>
      </c>
      <c r="F31" s="46">
        <v>10</v>
      </c>
      <c r="G31" s="46">
        <v>0</v>
      </c>
      <c r="H31" s="46">
        <v>2</v>
      </c>
      <c r="I31" s="46">
        <v>5</v>
      </c>
      <c r="J31" s="46">
        <v>1</v>
      </c>
      <c r="K31" s="46">
        <v>1</v>
      </c>
      <c r="L31" s="46">
        <v>0</v>
      </c>
      <c r="M31" s="46">
        <v>1</v>
      </c>
      <c r="N31" s="46">
        <v>4</v>
      </c>
      <c r="O31" s="46">
        <v>9</v>
      </c>
      <c r="P31" s="46">
        <v>0</v>
      </c>
      <c r="Q31" s="46">
        <v>0</v>
      </c>
      <c r="R31" s="46">
        <v>0</v>
      </c>
      <c r="S31" s="46">
        <v>33</v>
      </c>
    </row>
    <row r="32" spans="1:54" x14ac:dyDescent="0.25">
      <c r="B32" s="46" t="s">
        <v>9</v>
      </c>
      <c r="C32" s="46">
        <v>0</v>
      </c>
      <c r="D32" s="46">
        <v>0</v>
      </c>
      <c r="E32" s="46">
        <v>0</v>
      </c>
      <c r="F32" s="46">
        <v>0</v>
      </c>
      <c r="G32" s="46">
        <v>0</v>
      </c>
      <c r="H32" s="46">
        <v>0</v>
      </c>
      <c r="I32" s="46">
        <v>0</v>
      </c>
      <c r="J32" s="46">
        <v>1</v>
      </c>
      <c r="K32" s="46">
        <v>1</v>
      </c>
      <c r="L32" s="46">
        <v>7</v>
      </c>
      <c r="M32" s="46">
        <v>5</v>
      </c>
      <c r="N32" s="46">
        <v>0</v>
      </c>
      <c r="O32" s="46">
        <v>18</v>
      </c>
      <c r="P32" s="46">
        <v>0</v>
      </c>
      <c r="Q32" s="46">
        <v>0</v>
      </c>
      <c r="R32" s="46">
        <v>0</v>
      </c>
      <c r="S32" s="46">
        <v>32</v>
      </c>
    </row>
    <row r="33" spans="1:54" x14ac:dyDescent="0.25">
      <c r="B33" s="46" t="s">
        <v>10</v>
      </c>
      <c r="C33" s="46">
        <v>0</v>
      </c>
      <c r="D33" s="46">
        <v>0</v>
      </c>
      <c r="E33" s="46">
        <v>6</v>
      </c>
      <c r="F33" s="46">
        <v>0</v>
      </c>
      <c r="G33" s="46">
        <v>16</v>
      </c>
      <c r="H33" s="46">
        <v>8</v>
      </c>
      <c r="I33" s="46">
        <v>1</v>
      </c>
      <c r="J33" s="46">
        <v>1</v>
      </c>
      <c r="K33" s="46">
        <v>1</v>
      </c>
      <c r="L33" s="46">
        <v>0</v>
      </c>
      <c r="M33" s="46">
        <v>0</v>
      </c>
      <c r="N33" s="46">
        <v>0</v>
      </c>
      <c r="O33" s="46">
        <v>0</v>
      </c>
      <c r="P33" s="46">
        <v>0</v>
      </c>
      <c r="Q33" s="46">
        <v>0</v>
      </c>
      <c r="R33" s="46">
        <v>0</v>
      </c>
      <c r="S33" s="46">
        <v>33</v>
      </c>
    </row>
    <row r="34" spans="1:54" x14ac:dyDescent="0.25">
      <c r="B34" s="46" t="s">
        <v>11</v>
      </c>
      <c r="C34" s="46">
        <v>0</v>
      </c>
      <c r="D34" s="46">
        <v>0</v>
      </c>
      <c r="E34" s="46">
        <v>27</v>
      </c>
      <c r="F34" s="46">
        <v>1</v>
      </c>
      <c r="G34" s="46">
        <v>3</v>
      </c>
      <c r="H34" s="46">
        <v>1</v>
      </c>
      <c r="I34" s="46">
        <v>0</v>
      </c>
      <c r="J34" s="46">
        <v>1</v>
      </c>
      <c r="K34" s="46">
        <v>0</v>
      </c>
      <c r="L34" s="46">
        <v>0</v>
      </c>
      <c r="M34" s="46">
        <v>0</v>
      </c>
      <c r="N34" s="46">
        <v>0</v>
      </c>
      <c r="O34" s="46">
        <v>0</v>
      </c>
      <c r="P34" s="46">
        <v>0</v>
      </c>
      <c r="Q34" s="46">
        <v>0</v>
      </c>
      <c r="R34" s="46">
        <v>0</v>
      </c>
      <c r="S34" s="46">
        <v>33</v>
      </c>
    </row>
    <row r="35" spans="1:54" x14ac:dyDescent="0.25">
      <c r="B35" s="46" t="s">
        <v>12</v>
      </c>
      <c r="C35" s="46">
        <v>0</v>
      </c>
      <c r="D35" s="46">
        <v>0</v>
      </c>
      <c r="E35" s="46">
        <v>0</v>
      </c>
      <c r="F35" s="46">
        <v>3</v>
      </c>
      <c r="G35" s="46">
        <v>10</v>
      </c>
      <c r="H35" s="46">
        <v>13</v>
      </c>
      <c r="I35" s="46">
        <v>1</v>
      </c>
      <c r="J35" s="46">
        <v>1</v>
      </c>
      <c r="K35" s="46">
        <v>0</v>
      </c>
      <c r="L35" s="46">
        <v>0</v>
      </c>
      <c r="M35" s="46">
        <v>3</v>
      </c>
      <c r="N35" s="46">
        <v>0</v>
      </c>
      <c r="O35" s="46">
        <v>0</v>
      </c>
      <c r="P35" s="46">
        <v>0</v>
      </c>
      <c r="Q35" s="46">
        <v>0</v>
      </c>
      <c r="R35" s="46">
        <v>0</v>
      </c>
      <c r="S35" s="46">
        <v>31</v>
      </c>
    </row>
    <row r="36" spans="1:54" x14ac:dyDescent="0.25">
      <c r="B36" s="46" t="s">
        <v>13</v>
      </c>
      <c r="C36" s="46">
        <v>0</v>
      </c>
      <c r="D36" s="46">
        <v>0</v>
      </c>
      <c r="E36" s="46">
        <v>0</v>
      </c>
      <c r="F36" s="46">
        <v>0</v>
      </c>
      <c r="G36" s="46">
        <v>6</v>
      </c>
      <c r="H36" s="46">
        <v>0</v>
      </c>
      <c r="I36" s="46">
        <v>21</v>
      </c>
      <c r="J36" s="46">
        <v>1</v>
      </c>
      <c r="K36" s="46">
        <v>2</v>
      </c>
      <c r="L36" s="46">
        <v>1</v>
      </c>
      <c r="M36" s="46">
        <v>0</v>
      </c>
      <c r="N36" s="46">
        <v>0</v>
      </c>
      <c r="O36" s="46">
        <v>0</v>
      </c>
      <c r="P36" s="46">
        <v>0</v>
      </c>
      <c r="Q36" s="46">
        <v>0</v>
      </c>
      <c r="R36" s="46">
        <v>0</v>
      </c>
      <c r="S36" s="46">
        <v>31</v>
      </c>
    </row>
    <row r="37" spans="1:54" x14ac:dyDescent="0.25">
      <c r="B37" s="46" t="s">
        <v>14</v>
      </c>
      <c r="C37" s="46">
        <v>0</v>
      </c>
      <c r="D37" s="46">
        <v>0</v>
      </c>
      <c r="E37" s="46">
        <v>0</v>
      </c>
      <c r="F37" s="46">
        <v>0</v>
      </c>
      <c r="G37" s="46">
        <v>29</v>
      </c>
      <c r="H37" s="46">
        <v>1</v>
      </c>
      <c r="I37" s="46">
        <v>0</v>
      </c>
      <c r="J37" s="46">
        <v>1</v>
      </c>
      <c r="K37" s="46">
        <v>0</v>
      </c>
      <c r="L37" s="46">
        <v>0</v>
      </c>
      <c r="M37" s="46">
        <v>0</v>
      </c>
      <c r="N37" s="46">
        <v>0</v>
      </c>
      <c r="O37" s="46">
        <v>0</v>
      </c>
      <c r="P37" s="46">
        <v>0</v>
      </c>
      <c r="Q37" s="46">
        <v>0</v>
      </c>
      <c r="R37" s="46">
        <v>0</v>
      </c>
      <c r="S37" s="46">
        <v>31</v>
      </c>
    </row>
    <row r="38" spans="1:54" x14ac:dyDescent="0.25">
      <c r="B38" s="46" t="s">
        <v>15</v>
      </c>
      <c r="C38" s="46">
        <v>0</v>
      </c>
      <c r="D38" s="46">
        <v>0</v>
      </c>
      <c r="E38" s="46">
        <v>0</v>
      </c>
      <c r="F38" s="46">
        <v>0</v>
      </c>
      <c r="G38" s="46">
        <v>21</v>
      </c>
      <c r="H38" s="46">
        <v>3</v>
      </c>
      <c r="I38" s="46">
        <v>0</v>
      </c>
      <c r="J38" s="46">
        <v>1</v>
      </c>
      <c r="K38" s="46">
        <v>1</v>
      </c>
      <c r="L38" s="46">
        <v>1</v>
      </c>
      <c r="M38" s="46">
        <v>0</v>
      </c>
      <c r="N38" s="46">
        <v>0</v>
      </c>
      <c r="O38" s="46">
        <v>0</v>
      </c>
      <c r="P38" s="46">
        <v>0</v>
      </c>
      <c r="Q38" s="46">
        <v>0</v>
      </c>
      <c r="R38" s="46">
        <v>0</v>
      </c>
      <c r="S38" s="46">
        <v>27</v>
      </c>
    </row>
    <row r="39" spans="1:54" x14ac:dyDescent="0.25">
      <c r="B39" s="46" t="s">
        <v>16</v>
      </c>
      <c r="C39" s="46">
        <v>0</v>
      </c>
      <c r="D39" s="46">
        <v>0</v>
      </c>
      <c r="E39" s="46">
        <v>0</v>
      </c>
      <c r="F39" s="46">
        <v>0</v>
      </c>
      <c r="G39" s="46">
        <v>0</v>
      </c>
      <c r="H39" s="46">
        <v>1</v>
      </c>
      <c r="I39" s="46">
        <v>0</v>
      </c>
      <c r="J39" s="46">
        <v>5</v>
      </c>
      <c r="K39" s="46">
        <v>1</v>
      </c>
      <c r="L39" s="46">
        <v>3</v>
      </c>
      <c r="M39" s="46">
        <v>7</v>
      </c>
      <c r="N39" s="46">
        <v>6</v>
      </c>
      <c r="O39" s="46">
        <v>6</v>
      </c>
      <c r="P39" s="46">
        <v>2</v>
      </c>
      <c r="Q39" s="46">
        <v>1</v>
      </c>
      <c r="R39" s="46">
        <v>0</v>
      </c>
      <c r="S39" s="46">
        <v>32</v>
      </c>
    </row>
    <row r="40" spans="1:54" x14ac:dyDescent="0.25">
      <c r="B40" s="46" t="s">
        <v>17</v>
      </c>
      <c r="C40" s="46">
        <v>0</v>
      </c>
      <c r="D40" s="46">
        <v>0</v>
      </c>
      <c r="E40" s="46">
        <v>19</v>
      </c>
      <c r="F40" s="46">
        <v>0</v>
      </c>
      <c r="G40" s="46">
        <v>3</v>
      </c>
      <c r="H40" s="46">
        <v>4</v>
      </c>
      <c r="I40" s="46">
        <v>0</v>
      </c>
      <c r="J40" s="46">
        <v>0</v>
      </c>
      <c r="K40" s="46">
        <v>1</v>
      </c>
      <c r="L40" s="46">
        <v>2</v>
      </c>
      <c r="M40" s="46">
        <v>0</v>
      </c>
      <c r="N40" s="46">
        <v>3</v>
      </c>
      <c r="O40" s="46">
        <v>0</v>
      </c>
      <c r="P40" s="46">
        <v>0</v>
      </c>
      <c r="Q40" s="46">
        <v>0</v>
      </c>
      <c r="R40" s="46">
        <v>0</v>
      </c>
      <c r="S40" s="46">
        <v>32</v>
      </c>
    </row>
    <row r="41" spans="1:54" s="46" customFormat="1" x14ac:dyDescent="0.25">
      <c r="A41"/>
      <c r="B41" s="46" t="s">
        <v>18</v>
      </c>
      <c r="C41" s="46">
        <v>0</v>
      </c>
      <c r="D41" s="46">
        <v>19</v>
      </c>
      <c r="E41" s="46">
        <v>3</v>
      </c>
      <c r="F41" s="46">
        <v>5</v>
      </c>
      <c r="G41" s="46">
        <v>2</v>
      </c>
      <c r="H41" s="46">
        <v>1</v>
      </c>
      <c r="I41" s="46">
        <v>1</v>
      </c>
      <c r="J41" s="46">
        <v>0</v>
      </c>
      <c r="K41" s="46">
        <v>0</v>
      </c>
      <c r="L41" s="46">
        <v>2</v>
      </c>
      <c r="M41" s="46">
        <v>0</v>
      </c>
      <c r="N41" s="46">
        <v>0</v>
      </c>
      <c r="O41" s="46">
        <v>0</v>
      </c>
      <c r="P41" s="46">
        <v>0</v>
      </c>
      <c r="Q41" s="46">
        <v>0</v>
      </c>
      <c r="R41" s="46">
        <v>0</v>
      </c>
      <c r="S41" s="46">
        <v>33</v>
      </c>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row>
    <row r="42" spans="1:54" x14ac:dyDescent="0.25">
      <c r="B42" s="46" t="s">
        <v>19</v>
      </c>
      <c r="C42" s="46">
        <v>0</v>
      </c>
      <c r="D42" s="46">
        <v>22</v>
      </c>
      <c r="E42" s="46">
        <v>0</v>
      </c>
      <c r="F42" s="46">
        <v>0</v>
      </c>
      <c r="G42" s="46">
        <v>4</v>
      </c>
      <c r="H42" s="46">
        <v>3</v>
      </c>
      <c r="I42" s="46">
        <v>0</v>
      </c>
      <c r="J42" s="46">
        <v>2</v>
      </c>
      <c r="K42" s="46">
        <v>1</v>
      </c>
      <c r="L42" s="46">
        <v>0</v>
      </c>
      <c r="M42" s="46">
        <v>0</v>
      </c>
      <c r="N42" s="46">
        <v>0</v>
      </c>
      <c r="O42" s="46">
        <v>0</v>
      </c>
      <c r="P42" s="46">
        <v>0</v>
      </c>
      <c r="Q42" s="46">
        <v>0</v>
      </c>
      <c r="R42" s="46">
        <v>0</v>
      </c>
      <c r="S42" s="46">
        <v>32</v>
      </c>
    </row>
    <row r="43" spans="1:54" x14ac:dyDescent="0.25">
      <c r="B43" s="46" t="s">
        <v>20</v>
      </c>
      <c r="C43" s="46">
        <v>0</v>
      </c>
      <c r="D43" s="46">
        <v>0</v>
      </c>
      <c r="E43" s="46">
        <v>4</v>
      </c>
      <c r="F43" s="46">
        <v>17</v>
      </c>
      <c r="G43" s="46">
        <v>3</v>
      </c>
      <c r="H43" s="46">
        <v>3</v>
      </c>
      <c r="I43" s="46">
        <v>2</v>
      </c>
      <c r="J43" s="46">
        <v>0</v>
      </c>
      <c r="K43" s="46">
        <v>1</v>
      </c>
      <c r="L43" s="46">
        <v>2</v>
      </c>
      <c r="M43" s="46">
        <v>0</v>
      </c>
      <c r="N43" s="46">
        <v>0</v>
      </c>
      <c r="O43" s="46">
        <v>0</v>
      </c>
      <c r="P43" s="46">
        <v>0</v>
      </c>
      <c r="Q43" s="46">
        <v>0</v>
      </c>
      <c r="R43" s="46">
        <v>0</v>
      </c>
      <c r="S43" s="46">
        <v>32</v>
      </c>
    </row>
    <row r="44" spans="1:54" x14ac:dyDescent="0.25">
      <c r="B44" s="46" t="s">
        <v>21</v>
      </c>
      <c r="C44" s="46">
        <v>0</v>
      </c>
      <c r="D44" s="46">
        <v>0</v>
      </c>
      <c r="E44" s="46">
        <v>0</v>
      </c>
      <c r="F44" s="46">
        <v>0</v>
      </c>
      <c r="G44" s="46">
        <v>0</v>
      </c>
      <c r="H44" s="46">
        <v>0</v>
      </c>
      <c r="I44" s="46">
        <v>6</v>
      </c>
      <c r="J44" s="46">
        <v>17</v>
      </c>
      <c r="K44" s="46">
        <v>2</v>
      </c>
      <c r="L44" s="46">
        <v>5</v>
      </c>
      <c r="M44" s="46">
        <v>2</v>
      </c>
      <c r="N44" s="46">
        <v>0</v>
      </c>
      <c r="O44" s="46">
        <v>0</v>
      </c>
      <c r="P44" s="46">
        <v>0</v>
      </c>
      <c r="Q44" s="46">
        <v>0</v>
      </c>
      <c r="R44" s="46">
        <v>0</v>
      </c>
      <c r="S44" s="46">
        <v>32</v>
      </c>
    </row>
    <row r="45" spans="1:54" x14ac:dyDescent="0.25">
      <c r="B45" s="46" t="s">
        <v>22</v>
      </c>
      <c r="C45" s="46">
        <v>0</v>
      </c>
      <c r="D45" s="46">
        <v>0</v>
      </c>
      <c r="E45" s="46">
        <v>0</v>
      </c>
      <c r="F45" s="46">
        <v>9</v>
      </c>
      <c r="G45" s="46">
        <v>11</v>
      </c>
      <c r="H45" s="46">
        <v>6</v>
      </c>
      <c r="I45" s="46">
        <v>3</v>
      </c>
      <c r="J45" s="46">
        <v>2</v>
      </c>
      <c r="K45" s="46">
        <v>0</v>
      </c>
      <c r="L45" s="46">
        <v>1</v>
      </c>
      <c r="M45" s="46">
        <v>0</v>
      </c>
      <c r="N45" s="46">
        <v>0</v>
      </c>
      <c r="O45" s="46">
        <v>0</v>
      </c>
      <c r="P45" s="46">
        <v>0</v>
      </c>
      <c r="Q45" s="46">
        <v>0</v>
      </c>
      <c r="R45" s="46">
        <v>0</v>
      </c>
      <c r="S45" s="46">
        <v>32</v>
      </c>
    </row>
    <row r="46" spans="1:54" x14ac:dyDescent="0.25">
      <c r="B46" s="46" t="s">
        <v>86</v>
      </c>
      <c r="C46" s="46">
        <v>0</v>
      </c>
      <c r="D46" s="46">
        <v>0</v>
      </c>
      <c r="E46" s="46">
        <v>0</v>
      </c>
      <c r="F46" s="46">
        <v>0</v>
      </c>
      <c r="G46" s="46">
        <v>0</v>
      </c>
      <c r="H46" s="46">
        <v>0</v>
      </c>
      <c r="I46" s="46">
        <v>0</v>
      </c>
      <c r="J46" s="46">
        <v>1</v>
      </c>
      <c r="K46" s="46">
        <v>2</v>
      </c>
      <c r="L46" s="46">
        <v>23</v>
      </c>
      <c r="M46" s="46">
        <v>6</v>
      </c>
      <c r="N46" s="46">
        <v>0</v>
      </c>
      <c r="O46" s="46">
        <v>0</v>
      </c>
      <c r="P46" s="46">
        <v>0</v>
      </c>
      <c r="Q46" s="46">
        <v>0</v>
      </c>
      <c r="R46" s="46">
        <v>0</v>
      </c>
      <c r="S46" s="46">
        <v>32</v>
      </c>
    </row>
    <row r="47" spans="1:54" x14ac:dyDescent="0.25">
      <c r="B47" s="46" t="s">
        <v>102</v>
      </c>
      <c r="C47" s="46">
        <v>0</v>
      </c>
      <c r="D47" s="46">
        <v>0</v>
      </c>
      <c r="E47" s="46">
        <v>0</v>
      </c>
      <c r="F47" s="46">
        <v>0</v>
      </c>
      <c r="G47" s="46">
        <v>9</v>
      </c>
      <c r="H47" s="46">
        <v>11</v>
      </c>
      <c r="I47" s="46">
        <v>2</v>
      </c>
      <c r="J47" s="46">
        <v>1</v>
      </c>
      <c r="K47" s="46">
        <v>0</v>
      </c>
      <c r="L47" s="46">
        <v>0</v>
      </c>
      <c r="M47" s="46">
        <v>6</v>
      </c>
      <c r="N47" s="46">
        <v>0</v>
      </c>
      <c r="O47" s="46">
        <v>0</v>
      </c>
      <c r="P47" s="46">
        <v>0</v>
      </c>
      <c r="Q47" s="46">
        <v>0</v>
      </c>
      <c r="R47" s="46">
        <v>0</v>
      </c>
      <c r="S47" s="46">
        <v>29</v>
      </c>
    </row>
    <row r="48" spans="1:54" x14ac:dyDescent="0.25">
      <c r="B48" s="46" t="s">
        <v>90</v>
      </c>
      <c r="C48" s="46">
        <v>0</v>
      </c>
      <c r="D48" s="46">
        <v>0</v>
      </c>
      <c r="E48" s="46">
        <v>0</v>
      </c>
      <c r="F48" s="46">
        <v>15</v>
      </c>
      <c r="G48" s="46">
        <v>0</v>
      </c>
      <c r="H48" s="46">
        <v>8</v>
      </c>
      <c r="I48" s="46">
        <v>5</v>
      </c>
      <c r="J48" s="46">
        <v>3</v>
      </c>
      <c r="K48" s="46">
        <v>1</v>
      </c>
      <c r="L48" s="46">
        <v>0</v>
      </c>
      <c r="M48" s="46">
        <v>0</v>
      </c>
      <c r="N48" s="46">
        <v>0</v>
      </c>
      <c r="O48" s="46">
        <v>0</v>
      </c>
      <c r="P48" s="46">
        <v>0</v>
      </c>
      <c r="Q48" s="46">
        <v>0</v>
      </c>
      <c r="R48" s="46">
        <v>0</v>
      </c>
      <c r="S48" s="46">
        <v>32</v>
      </c>
    </row>
    <row r="49" spans="1:19" x14ac:dyDescent="0.25">
      <c r="B49" s="46"/>
      <c r="C49" s="46"/>
      <c r="D49" s="46"/>
      <c r="E49" s="46"/>
      <c r="F49" s="46"/>
      <c r="G49" s="46"/>
      <c r="H49" s="46"/>
      <c r="I49" s="46"/>
      <c r="J49" s="46"/>
      <c r="K49" s="46"/>
      <c r="L49" s="46"/>
      <c r="M49" s="46"/>
      <c r="N49" s="46"/>
      <c r="O49" s="46"/>
      <c r="P49" s="46"/>
      <c r="Q49" s="46"/>
      <c r="R49" s="46"/>
      <c r="S49" s="46"/>
    </row>
    <row r="50" spans="1:19" x14ac:dyDescent="0.25">
      <c r="A50" s="46"/>
    </row>
    <row r="51" spans="1:19" x14ac:dyDescent="0.25">
      <c r="A51" t="s">
        <v>38</v>
      </c>
      <c r="B51" s="46" t="s">
        <v>0</v>
      </c>
      <c r="C51" s="46">
        <v>1.5625E-2</v>
      </c>
      <c r="D51" s="46">
        <v>3.125E-2</v>
      </c>
      <c r="E51" s="46">
        <v>6.25E-2</v>
      </c>
      <c r="F51" s="46">
        <v>0.125</v>
      </c>
      <c r="G51" s="46">
        <v>0.25</v>
      </c>
      <c r="H51" s="46">
        <v>0.5</v>
      </c>
      <c r="I51" s="46">
        <v>1</v>
      </c>
      <c r="J51" s="46">
        <v>2</v>
      </c>
      <c r="K51" s="46">
        <v>4</v>
      </c>
      <c r="L51" s="46">
        <v>8</v>
      </c>
      <c r="M51" s="46">
        <v>16</v>
      </c>
      <c r="N51" s="46">
        <v>32</v>
      </c>
      <c r="O51" s="46">
        <v>64</v>
      </c>
      <c r="P51" s="46">
        <v>128</v>
      </c>
      <c r="Q51" s="46">
        <v>256</v>
      </c>
      <c r="R51" s="46">
        <v>512</v>
      </c>
      <c r="S51" s="46" t="s">
        <v>1</v>
      </c>
    </row>
    <row r="52" spans="1:19" x14ac:dyDescent="0.25">
      <c r="B52" s="46" t="s">
        <v>29</v>
      </c>
      <c r="C52" s="46">
        <v>0</v>
      </c>
      <c r="D52" s="46">
        <v>0</v>
      </c>
      <c r="E52" s="46">
        <v>0</v>
      </c>
      <c r="F52" s="46">
        <v>0</v>
      </c>
      <c r="G52" s="46">
        <v>0</v>
      </c>
      <c r="H52" s="46">
        <v>0</v>
      </c>
      <c r="I52" s="46">
        <v>3</v>
      </c>
      <c r="J52" s="46">
        <v>15</v>
      </c>
      <c r="K52" s="46">
        <v>4</v>
      </c>
      <c r="L52" s="46">
        <v>2</v>
      </c>
      <c r="M52" s="46">
        <v>0</v>
      </c>
      <c r="N52" s="46">
        <v>0</v>
      </c>
      <c r="O52" s="46">
        <v>0</v>
      </c>
      <c r="P52" s="46">
        <v>0</v>
      </c>
      <c r="Q52" s="46">
        <v>0</v>
      </c>
      <c r="R52" s="46">
        <v>0</v>
      </c>
      <c r="S52" s="46">
        <v>24</v>
      </c>
    </row>
    <row r="53" spans="1:19" x14ac:dyDescent="0.25">
      <c r="B53" s="46" t="s">
        <v>30</v>
      </c>
      <c r="C53" s="46">
        <v>0</v>
      </c>
      <c r="D53" s="46">
        <v>0</v>
      </c>
      <c r="E53" s="46">
        <v>0</v>
      </c>
      <c r="F53" s="46">
        <v>0</v>
      </c>
      <c r="G53" s="46">
        <v>0</v>
      </c>
      <c r="H53" s="46">
        <v>0</v>
      </c>
      <c r="I53" s="46">
        <v>0</v>
      </c>
      <c r="J53" s="46">
        <v>0</v>
      </c>
      <c r="K53" s="46">
        <v>0</v>
      </c>
      <c r="L53" s="46">
        <v>0</v>
      </c>
      <c r="M53" s="46">
        <v>24</v>
      </c>
      <c r="N53" s="46">
        <v>0</v>
      </c>
      <c r="O53" s="46">
        <v>0</v>
      </c>
      <c r="P53" s="46">
        <v>0</v>
      </c>
      <c r="Q53" s="46">
        <v>0</v>
      </c>
      <c r="R53" s="46">
        <v>0</v>
      </c>
      <c r="S53" s="46">
        <v>24</v>
      </c>
    </row>
    <row r="54" spans="1:19" x14ac:dyDescent="0.25">
      <c r="B54" s="46" t="s">
        <v>3</v>
      </c>
      <c r="C54" s="46">
        <v>0</v>
      </c>
      <c r="D54" s="46">
        <v>0</v>
      </c>
      <c r="E54" s="46">
        <v>0</v>
      </c>
      <c r="F54" s="46">
        <v>1</v>
      </c>
      <c r="G54" s="46">
        <v>0</v>
      </c>
      <c r="H54" s="46">
        <v>5</v>
      </c>
      <c r="I54" s="46">
        <v>17</v>
      </c>
      <c r="J54" s="46">
        <v>0</v>
      </c>
      <c r="K54" s="46">
        <v>1</v>
      </c>
      <c r="L54" s="46">
        <v>0</v>
      </c>
      <c r="M54" s="46">
        <v>0</v>
      </c>
      <c r="N54" s="46">
        <v>0</v>
      </c>
      <c r="O54" s="46">
        <v>0</v>
      </c>
      <c r="P54" s="46">
        <v>0</v>
      </c>
      <c r="Q54" s="46">
        <v>0</v>
      </c>
      <c r="R54" s="46">
        <v>0</v>
      </c>
      <c r="S54" s="46">
        <v>24</v>
      </c>
    </row>
    <row r="55" spans="1:19" x14ac:dyDescent="0.25">
      <c r="B55" s="46" t="s">
        <v>5</v>
      </c>
      <c r="C55" s="46">
        <v>0</v>
      </c>
      <c r="D55" s="46">
        <v>0</v>
      </c>
      <c r="E55" s="46">
        <v>0</v>
      </c>
      <c r="F55" s="46">
        <v>0</v>
      </c>
      <c r="G55" s="46">
        <v>0</v>
      </c>
      <c r="H55" s="46">
        <v>0</v>
      </c>
      <c r="I55" s="46">
        <v>3</v>
      </c>
      <c r="J55" s="46">
        <v>4</v>
      </c>
      <c r="K55" s="46">
        <v>12</v>
      </c>
      <c r="L55" s="46">
        <v>4</v>
      </c>
      <c r="M55" s="46">
        <v>1</v>
      </c>
      <c r="N55" s="46">
        <v>0</v>
      </c>
      <c r="O55" s="46">
        <v>0</v>
      </c>
      <c r="P55" s="46">
        <v>0</v>
      </c>
      <c r="Q55" s="46">
        <v>0</v>
      </c>
      <c r="R55" s="46">
        <v>0</v>
      </c>
      <c r="S55" s="46">
        <v>24</v>
      </c>
    </row>
    <row r="56" spans="1:19" x14ac:dyDescent="0.25">
      <c r="B56" s="46" t="s">
        <v>7</v>
      </c>
      <c r="C56" s="46">
        <v>0</v>
      </c>
      <c r="D56" s="46">
        <v>0</v>
      </c>
      <c r="E56" s="46">
        <v>0</v>
      </c>
      <c r="F56" s="46">
        <v>0</v>
      </c>
      <c r="G56" s="46">
        <v>0</v>
      </c>
      <c r="H56" s="46">
        <v>0</v>
      </c>
      <c r="I56" s="46">
        <v>1</v>
      </c>
      <c r="J56" s="46">
        <v>2</v>
      </c>
      <c r="K56" s="46">
        <v>0</v>
      </c>
      <c r="L56" s="46">
        <v>0</v>
      </c>
      <c r="M56" s="46">
        <v>21</v>
      </c>
      <c r="N56" s="46">
        <v>0</v>
      </c>
      <c r="O56" s="46">
        <v>0</v>
      </c>
      <c r="P56" s="46">
        <v>0</v>
      </c>
      <c r="Q56" s="46">
        <v>0</v>
      </c>
      <c r="R56" s="46">
        <v>0</v>
      </c>
      <c r="S56" s="46">
        <v>24</v>
      </c>
    </row>
    <row r="57" spans="1:19" x14ac:dyDescent="0.25">
      <c r="B57" s="46" t="s">
        <v>9</v>
      </c>
      <c r="C57" s="46">
        <v>0</v>
      </c>
      <c r="D57" s="46">
        <v>0</v>
      </c>
      <c r="E57" s="46">
        <v>0</v>
      </c>
      <c r="F57" s="46">
        <v>0</v>
      </c>
      <c r="G57" s="46">
        <v>0</v>
      </c>
      <c r="H57" s="46">
        <v>0</v>
      </c>
      <c r="I57" s="46">
        <v>0</v>
      </c>
      <c r="J57" s="46">
        <v>0</v>
      </c>
      <c r="K57" s="46">
        <v>0</v>
      </c>
      <c r="L57" s="46">
        <v>1</v>
      </c>
      <c r="M57" s="46">
        <v>2</v>
      </c>
      <c r="N57" s="46">
        <v>1</v>
      </c>
      <c r="O57" s="46">
        <v>20</v>
      </c>
      <c r="P57" s="46">
        <v>0</v>
      </c>
      <c r="Q57" s="46">
        <v>0</v>
      </c>
      <c r="R57" s="46">
        <v>0</v>
      </c>
      <c r="S57" s="46">
        <v>24</v>
      </c>
    </row>
    <row r="58" spans="1:19" x14ac:dyDescent="0.25">
      <c r="B58" s="46" t="s">
        <v>10</v>
      </c>
      <c r="C58" s="46">
        <v>0</v>
      </c>
      <c r="D58" s="46">
        <v>0</v>
      </c>
      <c r="E58" s="46">
        <v>0</v>
      </c>
      <c r="F58" s="46">
        <v>0</v>
      </c>
      <c r="G58" s="46">
        <v>2</v>
      </c>
      <c r="H58" s="46">
        <v>2</v>
      </c>
      <c r="I58" s="46">
        <v>14</v>
      </c>
      <c r="J58" s="46">
        <v>5</v>
      </c>
      <c r="K58" s="46">
        <v>1</v>
      </c>
      <c r="L58" s="46">
        <v>0</v>
      </c>
      <c r="M58" s="46">
        <v>0</v>
      </c>
      <c r="N58" s="46">
        <v>0</v>
      </c>
      <c r="O58" s="46">
        <v>0</v>
      </c>
      <c r="P58" s="46">
        <v>0</v>
      </c>
      <c r="Q58" s="46">
        <v>0</v>
      </c>
      <c r="R58" s="46">
        <v>0</v>
      </c>
      <c r="S58" s="46">
        <v>24</v>
      </c>
    </row>
    <row r="59" spans="1:19" x14ac:dyDescent="0.25">
      <c r="B59" s="46" t="s">
        <v>11</v>
      </c>
      <c r="C59" s="46">
        <v>0</v>
      </c>
      <c r="D59" s="46">
        <v>0</v>
      </c>
      <c r="E59" s="46">
        <v>1</v>
      </c>
      <c r="F59" s="46">
        <v>0</v>
      </c>
      <c r="G59" s="46">
        <v>1</v>
      </c>
      <c r="H59" s="46">
        <v>0</v>
      </c>
      <c r="I59" s="46">
        <v>3</v>
      </c>
      <c r="J59" s="46">
        <v>2</v>
      </c>
      <c r="K59" s="46">
        <v>14</v>
      </c>
      <c r="L59" s="46">
        <v>3</v>
      </c>
      <c r="M59" s="46">
        <v>0</v>
      </c>
      <c r="N59" s="46">
        <v>0</v>
      </c>
      <c r="O59" s="46">
        <v>0</v>
      </c>
      <c r="P59" s="46">
        <v>0</v>
      </c>
      <c r="Q59" s="46">
        <v>0</v>
      </c>
      <c r="R59" s="46">
        <v>0</v>
      </c>
      <c r="S59" s="46">
        <v>24</v>
      </c>
    </row>
    <row r="60" spans="1:19" x14ac:dyDescent="0.25">
      <c r="B60" s="46" t="s">
        <v>13</v>
      </c>
      <c r="C60" s="46">
        <v>0</v>
      </c>
      <c r="D60" s="46">
        <v>0</v>
      </c>
      <c r="E60" s="46">
        <v>0</v>
      </c>
      <c r="F60" s="46">
        <v>0</v>
      </c>
      <c r="G60" s="46">
        <v>0</v>
      </c>
      <c r="H60" s="46">
        <v>0</v>
      </c>
      <c r="I60" s="46">
        <v>0</v>
      </c>
      <c r="J60" s="46">
        <v>0</v>
      </c>
      <c r="K60" s="46">
        <v>0</v>
      </c>
      <c r="L60" s="46">
        <v>0</v>
      </c>
      <c r="M60" s="46">
        <v>0</v>
      </c>
      <c r="N60" s="46">
        <v>3</v>
      </c>
      <c r="O60" s="46">
        <v>3</v>
      </c>
      <c r="P60" s="46">
        <v>13</v>
      </c>
      <c r="Q60" s="46">
        <v>0</v>
      </c>
      <c r="R60" s="46">
        <v>0</v>
      </c>
      <c r="S60" s="46">
        <v>19</v>
      </c>
    </row>
    <row r="61" spans="1:19" x14ac:dyDescent="0.25">
      <c r="B61" s="46" t="s">
        <v>14</v>
      </c>
      <c r="C61" s="46">
        <v>0</v>
      </c>
      <c r="D61" s="46">
        <v>0</v>
      </c>
      <c r="E61" s="46">
        <v>0</v>
      </c>
      <c r="F61" s="46">
        <v>0</v>
      </c>
      <c r="G61" s="46">
        <v>0</v>
      </c>
      <c r="H61" s="46">
        <v>0</v>
      </c>
      <c r="I61" s="46">
        <v>1</v>
      </c>
      <c r="J61" s="46">
        <v>2</v>
      </c>
      <c r="K61" s="46">
        <v>4</v>
      </c>
      <c r="L61" s="46">
        <v>3</v>
      </c>
      <c r="M61" s="46">
        <v>9</v>
      </c>
      <c r="N61" s="46">
        <v>0</v>
      </c>
      <c r="O61" s="46">
        <v>0</v>
      </c>
      <c r="P61" s="46">
        <v>0</v>
      </c>
      <c r="Q61" s="46">
        <v>0</v>
      </c>
      <c r="R61" s="46">
        <v>0</v>
      </c>
      <c r="S61" s="46">
        <v>19</v>
      </c>
    </row>
    <row r="62" spans="1:19" x14ac:dyDescent="0.25">
      <c r="B62" s="46" t="s">
        <v>16</v>
      </c>
      <c r="C62" s="46">
        <v>0</v>
      </c>
      <c r="D62" s="46">
        <v>0</v>
      </c>
      <c r="E62" s="46">
        <v>0</v>
      </c>
      <c r="F62" s="46">
        <v>0</v>
      </c>
      <c r="G62" s="46">
        <v>0</v>
      </c>
      <c r="H62" s="46">
        <v>0</v>
      </c>
      <c r="I62" s="46">
        <v>0</v>
      </c>
      <c r="J62" s="46">
        <v>0</v>
      </c>
      <c r="K62" s="46">
        <v>0</v>
      </c>
      <c r="L62" s="46">
        <v>2</v>
      </c>
      <c r="M62" s="46">
        <v>2</v>
      </c>
      <c r="N62" s="46">
        <v>14</v>
      </c>
      <c r="O62" s="46">
        <v>5</v>
      </c>
      <c r="P62" s="46">
        <v>1</v>
      </c>
      <c r="Q62" s="46">
        <v>0</v>
      </c>
      <c r="R62" s="46">
        <v>0</v>
      </c>
      <c r="S62" s="46">
        <v>24</v>
      </c>
    </row>
    <row r="63" spans="1:19" x14ac:dyDescent="0.25">
      <c r="B63" s="46" t="s">
        <v>17</v>
      </c>
      <c r="C63" s="46">
        <v>0</v>
      </c>
      <c r="D63" s="46">
        <v>0</v>
      </c>
      <c r="E63" s="46">
        <v>17</v>
      </c>
      <c r="F63" s="46">
        <v>0</v>
      </c>
      <c r="G63" s="46">
        <v>2</v>
      </c>
      <c r="H63" s="46">
        <v>1</v>
      </c>
      <c r="I63" s="46">
        <v>0</v>
      </c>
      <c r="J63" s="46">
        <v>0</v>
      </c>
      <c r="K63" s="46">
        <v>1</v>
      </c>
      <c r="L63" s="46">
        <v>0</v>
      </c>
      <c r="M63" s="46">
        <v>0</v>
      </c>
      <c r="N63" s="46">
        <v>3</v>
      </c>
      <c r="O63" s="46">
        <v>0</v>
      </c>
      <c r="P63" s="46">
        <v>0</v>
      </c>
      <c r="Q63" s="46">
        <v>0</v>
      </c>
      <c r="R63" s="46">
        <v>0</v>
      </c>
      <c r="S63" s="46">
        <v>24</v>
      </c>
    </row>
    <row r="64" spans="1:19" x14ac:dyDescent="0.25">
      <c r="B64" s="46" t="s">
        <v>18</v>
      </c>
      <c r="C64" s="46">
        <v>0</v>
      </c>
      <c r="D64" s="46">
        <v>0</v>
      </c>
      <c r="E64" s="46">
        <v>0</v>
      </c>
      <c r="F64" s="46">
        <v>0</v>
      </c>
      <c r="G64" s="46">
        <v>0</v>
      </c>
      <c r="H64" s="46">
        <v>3</v>
      </c>
      <c r="I64" s="46">
        <v>9</v>
      </c>
      <c r="J64" s="46">
        <v>3</v>
      </c>
      <c r="K64" s="46">
        <v>3</v>
      </c>
      <c r="L64" s="46">
        <v>6</v>
      </c>
      <c r="M64" s="46">
        <v>0</v>
      </c>
      <c r="N64" s="46">
        <v>0</v>
      </c>
      <c r="O64" s="46">
        <v>0</v>
      </c>
      <c r="P64" s="46">
        <v>0</v>
      </c>
      <c r="Q64" s="46">
        <v>0</v>
      </c>
      <c r="R64" s="46">
        <v>0</v>
      </c>
      <c r="S64" s="46">
        <v>24</v>
      </c>
    </row>
    <row r="65" spans="1:19" x14ac:dyDescent="0.25">
      <c r="B65" s="46" t="s">
        <v>19</v>
      </c>
      <c r="C65" s="46">
        <v>0</v>
      </c>
      <c r="D65" s="46">
        <v>0</v>
      </c>
      <c r="E65" s="46">
        <v>0</v>
      </c>
      <c r="F65" s="46">
        <v>0</v>
      </c>
      <c r="G65" s="46">
        <v>1</v>
      </c>
      <c r="H65" s="46">
        <v>2</v>
      </c>
      <c r="I65" s="46">
        <v>10</v>
      </c>
      <c r="J65" s="46">
        <v>4</v>
      </c>
      <c r="K65" s="46">
        <v>1</v>
      </c>
      <c r="L65" s="46">
        <v>0</v>
      </c>
      <c r="M65" s="46">
        <v>6</v>
      </c>
      <c r="N65" s="46">
        <v>0</v>
      </c>
      <c r="O65" s="46">
        <v>0</v>
      </c>
      <c r="P65" s="46">
        <v>0</v>
      </c>
      <c r="Q65" s="46">
        <v>0</v>
      </c>
      <c r="R65" s="46">
        <v>0</v>
      </c>
      <c r="S65" s="46">
        <v>24</v>
      </c>
    </row>
    <row r="66" spans="1:19" x14ac:dyDescent="0.25">
      <c r="B66" s="46" t="s">
        <v>20</v>
      </c>
      <c r="C66" s="46">
        <v>0</v>
      </c>
      <c r="D66" s="46">
        <v>0</v>
      </c>
      <c r="E66" s="46">
        <v>0</v>
      </c>
      <c r="F66" s="46">
        <v>1</v>
      </c>
      <c r="G66" s="46">
        <v>7</v>
      </c>
      <c r="H66" s="46">
        <v>8</v>
      </c>
      <c r="I66" s="46">
        <v>2</v>
      </c>
      <c r="J66" s="46">
        <v>0</v>
      </c>
      <c r="K66" s="46">
        <v>0</v>
      </c>
      <c r="L66" s="46">
        <v>6</v>
      </c>
      <c r="M66" s="46">
        <v>0</v>
      </c>
      <c r="N66" s="46">
        <v>0</v>
      </c>
      <c r="O66" s="46">
        <v>0</v>
      </c>
      <c r="P66" s="46">
        <v>0</v>
      </c>
      <c r="Q66" s="46">
        <v>0</v>
      </c>
      <c r="R66" s="46">
        <v>0</v>
      </c>
      <c r="S66" s="46">
        <v>24</v>
      </c>
    </row>
    <row r="67" spans="1:19" x14ac:dyDescent="0.25">
      <c r="B67" s="46" t="s">
        <v>21</v>
      </c>
      <c r="C67" s="46">
        <v>0</v>
      </c>
      <c r="D67" s="46">
        <v>0</v>
      </c>
      <c r="E67" s="46">
        <v>1</v>
      </c>
      <c r="F67" s="46">
        <v>0</v>
      </c>
      <c r="G67" s="46">
        <v>3</v>
      </c>
      <c r="H67" s="46">
        <v>0</v>
      </c>
      <c r="I67" s="46">
        <v>0</v>
      </c>
      <c r="J67" s="46">
        <v>1</v>
      </c>
      <c r="K67" s="46">
        <v>5</v>
      </c>
      <c r="L67" s="46">
        <v>7</v>
      </c>
      <c r="M67" s="46">
        <v>7</v>
      </c>
      <c r="N67" s="46">
        <v>0</v>
      </c>
      <c r="O67" s="46">
        <v>0</v>
      </c>
      <c r="P67" s="46">
        <v>0</v>
      </c>
      <c r="Q67" s="46">
        <v>0</v>
      </c>
      <c r="R67" s="46">
        <v>0</v>
      </c>
      <c r="S67" s="46">
        <v>24</v>
      </c>
    </row>
    <row r="68" spans="1:19" x14ac:dyDescent="0.25">
      <c r="B68" s="46" t="s">
        <v>31</v>
      </c>
      <c r="C68" s="46">
        <v>0</v>
      </c>
      <c r="D68" s="46">
        <v>0</v>
      </c>
      <c r="E68" s="46">
        <v>0</v>
      </c>
      <c r="F68" s="46">
        <v>0</v>
      </c>
      <c r="G68" s="46">
        <v>0</v>
      </c>
      <c r="H68" s="46">
        <v>3</v>
      </c>
      <c r="I68" s="46">
        <v>5</v>
      </c>
      <c r="J68" s="46">
        <v>11</v>
      </c>
      <c r="K68" s="46">
        <v>1</v>
      </c>
      <c r="L68" s="46">
        <v>4</v>
      </c>
      <c r="M68" s="46">
        <v>0</v>
      </c>
      <c r="N68" s="46">
        <v>0</v>
      </c>
      <c r="O68" s="46">
        <v>0</v>
      </c>
      <c r="P68" s="46">
        <v>0</v>
      </c>
      <c r="Q68" s="46">
        <v>0</v>
      </c>
      <c r="R68" s="46">
        <v>0</v>
      </c>
      <c r="S68" s="46">
        <v>24</v>
      </c>
    </row>
    <row r="69" spans="1:19" x14ac:dyDescent="0.25">
      <c r="B69" s="46" t="s">
        <v>32</v>
      </c>
      <c r="C69" s="46">
        <v>0</v>
      </c>
      <c r="D69" s="46">
        <v>0</v>
      </c>
      <c r="E69" s="46">
        <v>0</v>
      </c>
      <c r="F69" s="46">
        <v>0</v>
      </c>
      <c r="G69" s="46">
        <v>0</v>
      </c>
      <c r="H69" s="46">
        <v>0</v>
      </c>
      <c r="I69" s="46">
        <v>2</v>
      </c>
      <c r="J69" s="46">
        <v>8</v>
      </c>
      <c r="K69" s="46">
        <v>11</v>
      </c>
      <c r="L69" s="46">
        <v>3</v>
      </c>
      <c r="M69" s="46">
        <v>0</v>
      </c>
      <c r="N69" s="46">
        <v>0</v>
      </c>
      <c r="O69" s="46">
        <v>0</v>
      </c>
      <c r="P69" s="46">
        <v>0</v>
      </c>
      <c r="Q69" s="46">
        <v>0</v>
      </c>
      <c r="R69" s="46">
        <v>0</v>
      </c>
      <c r="S69" s="46">
        <v>24</v>
      </c>
    </row>
    <row r="70" spans="1:19" x14ac:dyDescent="0.25">
      <c r="B70" s="46" t="s">
        <v>33</v>
      </c>
      <c r="C70" s="46">
        <v>0</v>
      </c>
      <c r="D70" s="46">
        <v>0</v>
      </c>
      <c r="E70" s="46">
        <v>0</v>
      </c>
      <c r="F70" s="46">
        <v>0</v>
      </c>
      <c r="G70" s="46">
        <v>0</v>
      </c>
      <c r="H70" s="46">
        <v>0</v>
      </c>
      <c r="I70" s="46">
        <v>2</v>
      </c>
      <c r="J70" s="46">
        <v>4</v>
      </c>
      <c r="K70" s="46">
        <v>2</v>
      </c>
      <c r="L70" s="46">
        <v>0</v>
      </c>
      <c r="M70" s="46">
        <v>1</v>
      </c>
      <c r="N70" s="46">
        <v>15</v>
      </c>
      <c r="O70" s="46">
        <v>0</v>
      </c>
      <c r="P70" s="46">
        <v>0</v>
      </c>
      <c r="Q70" s="46">
        <v>0</v>
      </c>
      <c r="R70" s="46">
        <v>0</v>
      </c>
      <c r="S70" s="46">
        <v>24</v>
      </c>
    </row>
    <row r="71" spans="1:19" x14ac:dyDescent="0.25">
      <c r="B71" s="46" t="s">
        <v>23</v>
      </c>
      <c r="C71" s="46">
        <v>0</v>
      </c>
      <c r="D71" s="46">
        <v>0</v>
      </c>
      <c r="E71" s="46">
        <v>0</v>
      </c>
      <c r="F71" s="46">
        <v>0</v>
      </c>
      <c r="G71" s="46">
        <v>0</v>
      </c>
      <c r="H71" s="46">
        <v>1</v>
      </c>
      <c r="I71" s="46">
        <v>0</v>
      </c>
      <c r="J71" s="46">
        <v>0</v>
      </c>
      <c r="K71" s="46">
        <v>1</v>
      </c>
      <c r="L71" s="46">
        <v>22</v>
      </c>
      <c r="M71" s="46">
        <v>0</v>
      </c>
      <c r="N71" s="46">
        <v>0</v>
      </c>
      <c r="O71" s="46">
        <v>0</v>
      </c>
      <c r="P71" s="46">
        <v>0</v>
      </c>
      <c r="Q71" s="46">
        <v>0</v>
      </c>
      <c r="R71" s="46">
        <v>0</v>
      </c>
      <c r="S71" s="46">
        <v>24</v>
      </c>
    </row>
    <row r="72" spans="1:19" x14ac:dyDescent="0.25">
      <c r="B72" s="46" t="s">
        <v>34</v>
      </c>
      <c r="C72" s="46">
        <v>0</v>
      </c>
      <c r="D72" s="46">
        <v>0</v>
      </c>
      <c r="E72" s="46">
        <v>0</v>
      </c>
      <c r="F72" s="46">
        <v>0</v>
      </c>
      <c r="G72" s="46">
        <v>0</v>
      </c>
      <c r="H72" s="46">
        <v>0</v>
      </c>
      <c r="I72" s="46">
        <v>9</v>
      </c>
      <c r="J72" s="46">
        <v>14</v>
      </c>
      <c r="K72" s="46">
        <v>1</v>
      </c>
      <c r="L72" s="46">
        <v>0</v>
      </c>
      <c r="M72" s="46">
        <v>0</v>
      </c>
      <c r="N72" s="46">
        <v>0</v>
      </c>
      <c r="O72" s="46">
        <v>0</v>
      </c>
      <c r="P72" s="46">
        <v>0</v>
      </c>
      <c r="Q72" s="46">
        <v>0</v>
      </c>
      <c r="R72" s="46">
        <v>0</v>
      </c>
      <c r="S72" s="46">
        <v>24</v>
      </c>
    </row>
    <row r="73" spans="1:19" x14ac:dyDescent="0.25">
      <c r="B73" s="46" t="s">
        <v>35</v>
      </c>
      <c r="C73" s="46">
        <v>0</v>
      </c>
      <c r="D73" s="46">
        <v>0</v>
      </c>
      <c r="E73" s="46">
        <v>0</v>
      </c>
      <c r="F73" s="46">
        <v>0</v>
      </c>
      <c r="G73" s="46">
        <v>0</v>
      </c>
      <c r="H73" s="46">
        <v>2</v>
      </c>
      <c r="I73" s="46">
        <v>17</v>
      </c>
      <c r="J73" s="46">
        <v>5</v>
      </c>
      <c r="K73" s="46">
        <v>0</v>
      </c>
      <c r="L73" s="46">
        <v>0</v>
      </c>
      <c r="M73" s="46">
        <v>0</v>
      </c>
      <c r="N73" s="46">
        <v>0</v>
      </c>
      <c r="O73" s="46">
        <v>0</v>
      </c>
      <c r="P73" s="46">
        <v>0</v>
      </c>
      <c r="Q73" s="46">
        <v>0</v>
      </c>
      <c r="R73" s="46">
        <v>0</v>
      </c>
      <c r="S73" s="46">
        <v>24</v>
      </c>
    </row>
    <row r="74" spans="1:19" x14ac:dyDescent="0.25">
      <c r="B74" s="46" t="s">
        <v>36</v>
      </c>
      <c r="C74" s="46">
        <v>0</v>
      </c>
      <c r="D74" s="46">
        <v>0</v>
      </c>
      <c r="E74" s="46">
        <v>0</v>
      </c>
      <c r="F74" s="46">
        <v>24</v>
      </c>
      <c r="G74" s="46">
        <v>0</v>
      </c>
      <c r="H74" s="46">
        <v>0</v>
      </c>
      <c r="I74" s="46">
        <v>0</v>
      </c>
      <c r="J74" s="46">
        <v>0</v>
      </c>
      <c r="K74" s="46">
        <v>0</v>
      </c>
      <c r="L74" s="46">
        <v>0</v>
      </c>
      <c r="M74" s="46">
        <v>0</v>
      </c>
      <c r="N74" s="46">
        <v>0</v>
      </c>
      <c r="O74" s="46">
        <v>0</v>
      </c>
      <c r="P74" s="46">
        <v>0</v>
      </c>
      <c r="Q74" s="46">
        <v>0</v>
      </c>
      <c r="R74" s="46">
        <v>0</v>
      </c>
      <c r="S74" s="46">
        <v>24</v>
      </c>
    </row>
    <row r="75" spans="1:19" x14ac:dyDescent="0.25">
      <c r="B75" s="46" t="s">
        <v>22</v>
      </c>
      <c r="C75" s="46">
        <v>0</v>
      </c>
      <c r="D75" s="46">
        <v>12</v>
      </c>
      <c r="E75" s="46">
        <v>0</v>
      </c>
      <c r="F75" s="46">
        <v>8</v>
      </c>
      <c r="G75" s="46">
        <v>3</v>
      </c>
      <c r="H75" s="46">
        <v>0</v>
      </c>
      <c r="I75" s="46">
        <v>0</v>
      </c>
      <c r="J75" s="46">
        <v>0</v>
      </c>
      <c r="K75" s="46">
        <v>0</v>
      </c>
      <c r="L75" s="46">
        <v>1</v>
      </c>
      <c r="M75" s="46">
        <v>0</v>
      </c>
      <c r="N75" s="46">
        <v>0</v>
      </c>
      <c r="O75" s="46">
        <v>0</v>
      </c>
      <c r="P75" s="46">
        <v>0</v>
      </c>
      <c r="Q75" s="46">
        <v>0</v>
      </c>
      <c r="R75" s="46">
        <v>0</v>
      </c>
      <c r="S75" s="46">
        <v>24</v>
      </c>
    </row>
    <row r="78" spans="1:19" x14ac:dyDescent="0.25">
      <c r="A78" t="s">
        <v>39</v>
      </c>
      <c r="B78" s="46" t="s">
        <v>0</v>
      </c>
      <c r="C78" s="46">
        <v>1.5625E-2</v>
      </c>
      <c r="D78" s="46">
        <v>3.125E-2</v>
      </c>
      <c r="E78" s="46">
        <v>6.25E-2</v>
      </c>
      <c r="F78" s="46">
        <v>0.125</v>
      </c>
      <c r="G78" s="46">
        <v>0.25</v>
      </c>
      <c r="H78" s="46">
        <v>0.5</v>
      </c>
      <c r="I78" s="46">
        <v>1</v>
      </c>
      <c r="J78" s="46">
        <v>2</v>
      </c>
      <c r="K78" s="46">
        <v>4</v>
      </c>
      <c r="L78" s="46">
        <v>8</v>
      </c>
      <c r="M78" s="46">
        <v>16</v>
      </c>
      <c r="N78" s="46">
        <v>32</v>
      </c>
      <c r="O78" s="46">
        <v>64</v>
      </c>
      <c r="P78" s="46">
        <v>128</v>
      </c>
      <c r="Q78" s="46">
        <v>256</v>
      </c>
      <c r="R78" s="46">
        <v>512</v>
      </c>
      <c r="S78" s="46" t="s">
        <v>1</v>
      </c>
    </row>
    <row r="79" spans="1:19" x14ac:dyDescent="0.25">
      <c r="B79" s="46" t="s">
        <v>29</v>
      </c>
      <c r="C79" s="46">
        <v>0</v>
      </c>
      <c r="D79" s="46">
        <v>0</v>
      </c>
      <c r="E79" s="46">
        <v>0</v>
      </c>
      <c r="F79" s="46">
        <v>0</v>
      </c>
      <c r="G79" s="46">
        <v>0</v>
      </c>
      <c r="H79" s="46">
        <v>0</v>
      </c>
      <c r="I79" s="46">
        <v>0</v>
      </c>
      <c r="J79" s="46">
        <v>1</v>
      </c>
      <c r="K79" s="46">
        <v>0</v>
      </c>
      <c r="L79" s="46">
        <v>44</v>
      </c>
      <c r="M79" s="46">
        <v>0</v>
      </c>
      <c r="N79" s="46">
        <v>0</v>
      </c>
      <c r="O79" s="46">
        <v>0</v>
      </c>
      <c r="P79" s="46">
        <v>0</v>
      </c>
      <c r="Q79" s="46">
        <v>0</v>
      </c>
      <c r="R79" s="46">
        <v>0</v>
      </c>
      <c r="S79" s="46">
        <v>45</v>
      </c>
    </row>
    <row r="80" spans="1:19" x14ac:dyDescent="0.25">
      <c r="B80" s="46" t="s">
        <v>30</v>
      </c>
      <c r="C80" s="46">
        <v>0</v>
      </c>
      <c r="D80" s="46">
        <v>0</v>
      </c>
      <c r="E80" s="46">
        <v>0</v>
      </c>
      <c r="F80" s="46">
        <v>0</v>
      </c>
      <c r="G80" s="46">
        <v>0</v>
      </c>
      <c r="H80" s="46">
        <v>0</v>
      </c>
      <c r="I80" s="46">
        <v>0</v>
      </c>
      <c r="J80" s="46">
        <v>0</v>
      </c>
      <c r="K80" s="46">
        <v>0</v>
      </c>
      <c r="L80" s="46">
        <v>0</v>
      </c>
      <c r="M80" s="46">
        <v>45</v>
      </c>
      <c r="N80" s="46">
        <v>0</v>
      </c>
      <c r="O80" s="46">
        <v>0</v>
      </c>
      <c r="P80" s="46">
        <v>0</v>
      </c>
      <c r="Q80" s="46">
        <v>0</v>
      </c>
      <c r="R80" s="46">
        <v>0</v>
      </c>
      <c r="S80" s="46">
        <v>45</v>
      </c>
    </row>
    <row r="81" spans="2:19" x14ac:dyDescent="0.25">
      <c r="B81" s="46" t="s">
        <v>3</v>
      </c>
      <c r="C81" s="46">
        <v>0</v>
      </c>
      <c r="D81" s="46">
        <v>0</v>
      </c>
      <c r="E81" s="46">
        <v>0</v>
      </c>
      <c r="F81" s="46">
        <v>1</v>
      </c>
      <c r="G81" s="46">
        <v>0</v>
      </c>
      <c r="H81" s="46">
        <v>0</v>
      </c>
      <c r="I81" s="46">
        <v>0</v>
      </c>
      <c r="J81" s="46">
        <v>0</v>
      </c>
      <c r="K81" s="46">
        <v>0</v>
      </c>
      <c r="L81" s="46">
        <v>0</v>
      </c>
      <c r="M81" s="46">
        <v>1</v>
      </c>
      <c r="N81" s="46">
        <v>0</v>
      </c>
      <c r="O81" s="46">
        <v>43</v>
      </c>
      <c r="P81" s="46">
        <v>0</v>
      </c>
      <c r="Q81" s="46">
        <v>0</v>
      </c>
      <c r="R81" s="46">
        <v>0</v>
      </c>
      <c r="S81" s="46">
        <v>45</v>
      </c>
    </row>
    <row r="82" spans="2:19" x14ac:dyDescent="0.25">
      <c r="B82" s="46" t="s">
        <v>5</v>
      </c>
      <c r="C82" s="46">
        <v>0</v>
      </c>
      <c r="D82" s="46">
        <v>0</v>
      </c>
      <c r="E82" s="46">
        <v>0</v>
      </c>
      <c r="F82" s="46">
        <v>0</v>
      </c>
      <c r="G82" s="46">
        <v>0</v>
      </c>
      <c r="H82" s="46">
        <v>0</v>
      </c>
      <c r="I82" s="46">
        <v>0</v>
      </c>
      <c r="J82" s="46">
        <v>0</v>
      </c>
      <c r="K82" s="46">
        <v>2</v>
      </c>
      <c r="L82" s="46">
        <v>0</v>
      </c>
      <c r="M82" s="46">
        <v>0</v>
      </c>
      <c r="N82" s="46">
        <v>0</v>
      </c>
      <c r="O82" s="46">
        <v>0</v>
      </c>
      <c r="P82" s="46">
        <v>43</v>
      </c>
      <c r="Q82" s="46">
        <v>0</v>
      </c>
      <c r="R82" s="46">
        <v>0</v>
      </c>
      <c r="S82" s="46">
        <v>45</v>
      </c>
    </row>
    <row r="83" spans="2:19" x14ac:dyDescent="0.25">
      <c r="B83" s="46" t="s">
        <v>7</v>
      </c>
      <c r="C83" s="46">
        <v>0</v>
      </c>
      <c r="D83" s="46">
        <v>0</v>
      </c>
      <c r="E83" s="46">
        <v>0</v>
      </c>
      <c r="F83" s="46">
        <v>0</v>
      </c>
      <c r="G83" s="46">
        <v>0</v>
      </c>
      <c r="H83" s="46">
        <v>0</v>
      </c>
      <c r="I83" s="46">
        <v>0</v>
      </c>
      <c r="J83" s="46">
        <v>0</v>
      </c>
      <c r="K83" s="46">
        <v>0</v>
      </c>
      <c r="L83" s="46">
        <v>0</v>
      </c>
      <c r="M83" s="46">
        <v>45</v>
      </c>
      <c r="N83" s="46">
        <v>0</v>
      </c>
      <c r="O83" s="46">
        <v>0</v>
      </c>
      <c r="P83" s="46">
        <v>0</v>
      </c>
      <c r="Q83" s="46">
        <v>0</v>
      </c>
      <c r="R83" s="46">
        <v>0</v>
      </c>
      <c r="S83" s="46">
        <v>45</v>
      </c>
    </row>
    <row r="84" spans="2:19" x14ac:dyDescent="0.25">
      <c r="B84" s="46" t="s">
        <v>9</v>
      </c>
      <c r="C84" s="46">
        <v>0</v>
      </c>
      <c r="D84" s="46">
        <v>0</v>
      </c>
      <c r="E84" s="46">
        <v>0</v>
      </c>
      <c r="F84" s="46">
        <v>0</v>
      </c>
      <c r="G84" s="46">
        <v>0</v>
      </c>
      <c r="H84" s="46">
        <v>0</v>
      </c>
      <c r="I84" s="46">
        <v>0</v>
      </c>
      <c r="J84" s="46">
        <v>0</v>
      </c>
      <c r="K84" s="46">
        <v>0</v>
      </c>
      <c r="L84" s="46">
        <v>0</v>
      </c>
      <c r="M84" s="46">
        <v>0</v>
      </c>
      <c r="N84" s="46">
        <v>0</v>
      </c>
      <c r="O84" s="46">
        <v>45</v>
      </c>
      <c r="P84" s="46">
        <v>0</v>
      </c>
      <c r="Q84" s="46">
        <v>0</v>
      </c>
      <c r="R84" s="46">
        <v>0</v>
      </c>
      <c r="S84" s="46">
        <v>45</v>
      </c>
    </row>
    <row r="85" spans="2:19" x14ac:dyDescent="0.25">
      <c r="B85" s="46" t="s">
        <v>10</v>
      </c>
      <c r="C85" s="46">
        <v>0</v>
      </c>
      <c r="D85" s="46">
        <v>0</v>
      </c>
      <c r="E85" s="46">
        <v>0</v>
      </c>
      <c r="F85" s="46">
        <v>0</v>
      </c>
      <c r="G85" s="46">
        <v>0</v>
      </c>
      <c r="H85" s="46">
        <v>0</v>
      </c>
      <c r="I85" s="46">
        <v>1</v>
      </c>
      <c r="J85" s="46">
        <v>0</v>
      </c>
      <c r="K85" s="46">
        <v>0</v>
      </c>
      <c r="L85" s="46">
        <v>0</v>
      </c>
      <c r="M85" s="46">
        <v>1</v>
      </c>
      <c r="N85" s="46">
        <v>43</v>
      </c>
      <c r="O85" s="46">
        <v>1</v>
      </c>
      <c r="P85" s="46">
        <v>0</v>
      </c>
      <c r="Q85" s="46">
        <v>0</v>
      </c>
      <c r="R85" s="46">
        <v>0</v>
      </c>
      <c r="S85" s="46">
        <v>46</v>
      </c>
    </row>
    <row r="86" spans="2:19" x14ac:dyDescent="0.25">
      <c r="B86" s="46" t="s">
        <v>11</v>
      </c>
      <c r="C86" s="46">
        <v>0</v>
      </c>
      <c r="D86" s="46">
        <v>0</v>
      </c>
      <c r="E86" s="46">
        <v>0</v>
      </c>
      <c r="F86" s="46">
        <v>0</v>
      </c>
      <c r="G86" s="46">
        <v>0</v>
      </c>
      <c r="H86" s="46">
        <v>0</v>
      </c>
      <c r="I86" s="46">
        <v>0</v>
      </c>
      <c r="J86" s="46">
        <v>1</v>
      </c>
      <c r="K86" s="46">
        <v>1</v>
      </c>
      <c r="L86" s="46">
        <v>0</v>
      </c>
      <c r="M86" s="46">
        <v>0</v>
      </c>
      <c r="N86" s="46">
        <v>43</v>
      </c>
      <c r="O86" s="46">
        <v>0</v>
      </c>
      <c r="P86" s="46">
        <v>0</v>
      </c>
      <c r="Q86" s="46">
        <v>0</v>
      </c>
      <c r="R86" s="46">
        <v>0</v>
      </c>
      <c r="S86" s="46">
        <v>45</v>
      </c>
    </row>
    <row r="87" spans="2:19" x14ac:dyDescent="0.25">
      <c r="B87" s="46" t="s">
        <v>13</v>
      </c>
      <c r="C87" s="46">
        <v>0</v>
      </c>
      <c r="D87" s="46">
        <v>0</v>
      </c>
      <c r="E87" s="46">
        <v>0</v>
      </c>
      <c r="F87" s="46">
        <v>0</v>
      </c>
      <c r="G87" s="46">
        <v>0</v>
      </c>
      <c r="H87" s="46">
        <v>0</v>
      </c>
      <c r="I87" s="46">
        <v>0</v>
      </c>
      <c r="J87" s="46">
        <v>0</v>
      </c>
      <c r="K87" s="46">
        <v>2</v>
      </c>
      <c r="L87" s="46">
        <v>4</v>
      </c>
      <c r="M87" s="46">
        <v>8</v>
      </c>
      <c r="N87" s="46">
        <v>4</v>
      </c>
      <c r="O87" s="46">
        <v>2</v>
      </c>
      <c r="P87" s="46">
        <v>22</v>
      </c>
      <c r="Q87" s="46">
        <v>0</v>
      </c>
      <c r="R87" s="46">
        <v>0</v>
      </c>
      <c r="S87" s="46">
        <v>42</v>
      </c>
    </row>
    <row r="88" spans="2:19" x14ac:dyDescent="0.25">
      <c r="B88" s="46" t="s">
        <v>14</v>
      </c>
      <c r="C88" s="46">
        <v>0</v>
      </c>
      <c r="D88" s="46">
        <v>0</v>
      </c>
      <c r="E88" s="46">
        <v>0</v>
      </c>
      <c r="F88" s="46">
        <v>0</v>
      </c>
      <c r="G88" s="46">
        <v>0</v>
      </c>
      <c r="H88" s="46">
        <v>0</v>
      </c>
      <c r="I88" s="46">
        <v>7</v>
      </c>
      <c r="J88" s="46">
        <v>8</v>
      </c>
      <c r="K88" s="46">
        <v>5</v>
      </c>
      <c r="L88" s="46">
        <v>2</v>
      </c>
      <c r="M88" s="46">
        <v>20</v>
      </c>
      <c r="N88" s="46">
        <v>0</v>
      </c>
      <c r="O88" s="46">
        <v>0</v>
      </c>
      <c r="P88" s="46">
        <v>0</v>
      </c>
      <c r="Q88" s="46">
        <v>0</v>
      </c>
      <c r="R88" s="46">
        <v>0</v>
      </c>
      <c r="S88" s="46">
        <v>42</v>
      </c>
    </row>
    <row r="89" spans="2:19" x14ac:dyDescent="0.25">
      <c r="B89" s="46" t="s">
        <v>16</v>
      </c>
      <c r="C89" s="46">
        <v>0</v>
      </c>
      <c r="D89" s="46">
        <v>0</v>
      </c>
      <c r="E89" s="46">
        <v>0</v>
      </c>
      <c r="F89" s="46">
        <v>0</v>
      </c>
      <c r="G89" s="46">
        <v>0</v>
      </c>
      <c r="H89" s="46">
        <v>0</v>
      </c>
      <c r="I89" s="46">
        <v>0</v>
      </c>
      <c r="J89" s="46">
        <v>0</v>
      </c>
      <c r="K89" s="46">
        <v>0</v>
      </c>
      <c r="L89" s="46">
        <v>0</v>
      </c>
      <c r="M89" s="46">
        <v>0</v>
      </c>
      <c r="N89" s="46">
        <v>7</v>
      </c>
      <c r="O89" s="46">
        <v>32</v>
      </c>
      <c r="P89" s="46">
        <v>6</v>
      </c>
      <c r="Q89" s="46">
        <v>0</v>
      </c>
      <c r="R89" s="46">
        <v>0</v>
      </c>
      <c r="S89" s="46">
        <v>45</v>
      </c>
    </row>
    <row r="90" spans="2:19" x14ac:dyDescent="0.25">
      <c r="B90" s="46" t="s">
        <v>17</v>
      </c>
      <c r="C90" s="46">
        <v>0</v>
      </c>
      <c r="D90" s="46">
        <v>0</v>
      </c>
      <c r="E90" s="46">
        <v>29</v>
      </c>
      <c r="F90" s="46">
        <v>0</v>
      </c>
      <c r="G90" s="46">
        <v>3</v>
      </c>
      <c r="H90" s="46">
        <v>1</v>
      </c>
      <c r="I90" s="46">
        <v>1</v>
      </c>
      <c r="J90" s="46">
        <v>0</v>
      </c>
      <c r="K90" s="46">
        <v>2</v>
      </c>
      <c r="L90" s="46">
        <v>3</v>
      </c>
      <c r="M90" s="46">
        <v>1</v>
      </c>
      <c r="N90" s="46">
        <v>5</v>
      </c>
      <c r="O90" s="46">
        <v>0</v>
      </c>
      <c r="P90" s="46">
        <v>0</v>
      </c>
      <c r="Q90" s="46">
        <v>0</v>
      </c>
      <c r="R90" s="46">
        <v>0</v>
      </c>
      <c r="S90" s="46">
        <v>45</v>
      </c>
    </row>
    <row r="91" spans="2:19" x14ac:dyDescent="0.25">
      <c r="B91" s="46" t="s">
        <v>18</v>
      </c>
      <c r="C91" s="46">
        <v>0</v>
      </c>
      <c r="D91" s="46">
        <v>0</v>
      </c>
      <c r="E91" s="46">
        <v>0</v>
      </c>
      <c r="F91" s="46">
        <v>0</v>
      </c>
      <c r="G91" s="46">
        <v>0</v>
      </c>
      <c r="H91" s="46">
        <v>0</v>
      </c>
      <c r="I91" s="46">
        <v>0</v>
      </c>
      <c r="J91" s="46">
        <v>1</v>
      </c>
      <c r="K91" s="46">
        <v>1</v>
      </c>
      <c r="L91" s="46">
        <v>43</v>
      </c>
      <c r="M91" s="46">
        <v>0</v>
      </c>
      <c r="N91" s="46">
        <v>0</v>
      </c>
      <c r="O91" s="46">
        <v>0</v>
      </c>
      <c r="P91" s="46">
        <v>0</v>
      </c>
      <c r="Q91" s="46">
        <v>0</v>
      </c>
      <c r="R91" s="46">
        <v>0</v>
      </c>
      <c r="S91" s="46">
        <v>45</v>
      </c>
    </row>
    <row r="92" spans="2:19" x14ac:dyDescent="0.25">
      <c r="B92" s="46" t="s">
        <v>19</v>
      </c>
      <c r="C92" s="46">
        <v>0</v>
      </c>
      <c r="D92" s="46">
        <v>0</v>
      </c>
      <c r="E92" s="46">
        <v>0</v>
      </c>
      <c r="F92" s="46">
        <v>0</v>
      </c>
      <c r="G92" s="46">
        <v>0</v>
      </c>
      <c r="H92" s="46">
        <v>0</v>
      </c>
      <c r="I92" s="46">
        <v>0</v>
      </c>
      <c r="J92" s="46">
        <v>1</v>
      </c>
      <c r="K92" s="46">
        <v>0</v>
      </c>
      <c r="L92" s="46">
        <v>0</v>
      </c>
      <c r="M92" s="46">
        <v>44</v>
      </c>
      <c r="N92" s="46">
        <v>0</v>
      </c>
      <c r="O92" s="46">
        <v>0</v>
      </c>
      <c r="P92" s="46">
        <v>0</v>
      </c>
      <c r="Q92" s="46">
        <v>0</v>
      </c>
      <c r="R92" s="46">
        <v>0</v>
      </c>
      <c r="S92" s="46">
        <v>45</v>
      </c>
    </row>
    <row r="93" spans="2:19" x14ac:dyDescent="0.25">
      <c r="B93" s="46" t="s">
        <v>20</v>
      </c>
      <c r="C93" s="46">
        <v>0</v>
      </c>
      <c r="D93" s="46">
        <v>0</v>
      </c>
      <c r="E93" s="46">
        <v>0</v>
      </c>
      <c r="F93" s="46">
        <v>0</v>
      </c>
      <c r="G93" s="46">
        <v>0</v>
      </c>
      <c r="H93" s="46">
        <v>1</v>
      </c>
      <c r="I93" s="46">
        <v>0</v>
      </c>
      <c r="J93" s="46">
        <v>0</v>
      </c>
      <c r="K93" s="46">
        <v>1</v>
      </c>
      <c r="L93" s="46">
        <v>43</v>
      </c>
      <c r="M93" s="46">
        <v>0</v>
      </c>
      <c r="N93" s="46">
        <v>0</v>
      </c>
      <c r="O93" s="46">
        <v>0</v>
      </c>
      <c r="P93" s="46">
        <v>0</v>
      </c>
      <c r="Q93" s="46">
        <v>0</v>
      </c>
      <c r="R93" s="46">
        <v>0</v>
      </c>
      <c r="S93" s="46">
        <v>45</v>
      </c>
    </row>
    <row r="94" spans="2:19" x14ac:dyDescent="0.25">
      <c r="B94" s="46" t="s">
        <v>21</v>
      </c>
      <c r="C94" s="46">
        <v>0</v>
      </c>
      <c r="D94" s="46">
        <v>0</v>
      </c>
      <c r="E94" s="46">
        <v>31</v>
      </c>
      <c r="F94" s="46">
        <v>0</v>
      </c>
      <c r="G94" s="46">
        <v>6</v>
      </c>
      <c r="H94" s="46">
        <v>0</v>
      </c>
      <c r="I94" s="46">
        <v>0</v>
      </c>
      <c r="J94" s="46">
        <v>2</v>
      </c>
      <c r="K94" s="46">
        <v>2</v>
      </c>
      <c r="L94" s="46">
        <v>2</v>
      </c>
      <c r="M94" s="46">
        <v>2</v>
      </c>
      <c r="N94" s="46">
        <v>0</v>
      </c>
      <c r="O94" s="46">
        <v>0</v>
      </c>
      <c r="P94" s="46">
        <v>0</v>
      </c>
      <c r="Q94" s="46">
        <v>0</v>
      </c>
      <c r="R94" s="46">
        <v>0</v>
      </c>
      <c r="S94" s="46">
        <v>45</v>
      </c>
    </row>
    <row r="95" spans="2:19" x14ac:dyDescent="0.25">
      <c r="B95" s="46" t="s">
        <v>31</v>
      </c>
      <c r="C95" s="46">
        <v>0</v>
      </c>
      <c r="D95" s="46">
        <v>0</v>
      </c>
      <c r="E95" s="46">
        <v>1</v>
      </c>
      <c r="F95" s="46">
        <v>0</v>
      </c>
      <c r="G95" s="46">
        <v>0</v>
      </c>
      <c r="H95" s="46">
        <v>0</v>
      </c>
      <c r="I95" s="46">
        <v>2</v>
      </c>
      <c r="J95" s="46">
        <v>2</v>
      </c>
      <c r="K95" s="46">
        <v>6</v>
      </c>
      <c r="L95" s="46">
        <v>34</v>
      </c>
      <c r="M95" s="46">
        <v>0</v>
      </c>
      <c r="N95" s="46">
        <v>0</v>
      </c>
      <c r="O95" s="46">
        <v>0</v>
      </c>
      <c r="P95" s="46">
        <v>0</v>
      </c>
      <c r="Q95" s="46">
        <v>0</v>
      </c>
      <c r="R95" s="46">
        <v>0</v>
      </c>
      <c r="S95" s="46">
        <v>45</v>
      </c>
    </row>
    <row r="96" spans="2:19" x14ac:dyDescent="0.25">
      <c r="B96" s="46" t="s">
        <v>32</v>
      </c>
      <c r="C96" s="46">
        <v>0</v>
      </c>
      <c r="D96" s="46">
        <v>0</v>
      </c>
      <c r="E96" s="46">
        <v>0</v>
      </c>
      <c r="F96" s="46">
        <v>0</v>
      </c>
      <c r="G96" s="46">
        <v>0</v>
      </c>
      <c r="H96" s="46">
        <v>0</v>
      </c>
      <c r="I96" s="46">
        <v>1</v>
      </c>
      <c r="J96" s="46">
        <v>3</v>
      </c>
      <c r="K96" s="46">
        <v>37</v>
      </c>
      <c r="L96" s="46">
        <v>5</v>
      </c>
      <c r="M96" s="46">
        <v>0</v>
      </c>
      <c r="N96" s="46">
        <v>0</v>
      </c>
      <c r="O96" s="46">
        <v>0</v>
      </c>
      <c r="P96" s="46">
        <v>0</v>
      </c>
      <c r="Q96" s="46">
        <v>0</v>
      </c>
      <c r="R96" s="46">
        <v>0</v>
      </c>
      <c r="S96" s="46">
        <v>46</v>
      </c>
    </row>
    <row r="97" spans="1:19" x14ac:dyDescent="0.25">
      <c r="B97" s="46" t="s">
        <v>33</v>
      </c>
      <c r="C97" s="46">
        <v>0</v>
      </c>
      <c r="D97" s="46">
        <v>0</v>
      </c>
      <c r="E97" s="46">
        <v>0</v>
      </c>
      <c r="F97" s="46">
        <v>0</v>
      </c>
      <c r="G97" s="46">
        <v>0</v>
      </c>
      <c r="H97" s="46">
        <v>0</v>
      </c>
      <c r="I97" s="46">
        <v>0</v>
      </c>
      <c r="J97" s="46">
        <v>0</v>
      </c>
      <c r="K97" s="46">
        <v>0</v>
      </c>
      <c r="L97" s="46">
        <v>0</v>
      </c>
      <c r="M97" s="46">
        <v>0</v>
      </c>
      <c r="N97" s="46">
        <v>45</v>
      </c>
      <c r="O97" s="46">
        <v>0</v>
      </c>
      <c r="P97" s="46">
        <v>0</v>
      </c>
      <c r="Q97" s="46">
        <v>0</v>
      </c>
      <c r="R97" s="46">
        <v>0</v>
      </c>
      <c r="S97" s="46">
        <v>45</v>
      </c>
    </row>
    <row r="98" spans="1:19" x14ac:dyDescent="0.25">
      <c r="B98" s="46" t="s">
        <v>23</v>
      </c>
      <c r="C98" s="46">
        <v>0</v>
      </c>
      <c r="D98" s="46">
        <v>0</v>
      </c>
      <c r="E98" s="46">
        <v>0</v>
      </c>
      <c r="F98" s="46">
        <v>0</v>
      </c>
      <c r="G98" s="46">
        <v>0</v>
      </c>
      <c r="H98" s="46">
        <v>0</v>
      </c>
      <c r="I98" s="46">
        <v>0</v>
      </c>
      <c r="J98" s="46">
        <v>0</v>
      </c>
      <c r="K98" s="46">
        <v>0</v>
      </c>
      <c r="L98" s="46">
        <v>45</v>
      </c>
      <c r="M98" s="46">
        <v>0</v>
      </c>
      <c r="N98" s="46">
        <v>0</v>
      </c>
      <c r="O98" s="46">
        <v>0</v>
      </c>
      <c r="P98" s="46">
        <v>0</v>
      </c>
      <c r="Q98" s="46">
        <v>0</v>
      </c>
      <c r="R98" s="46">
        <v>0</v>
      </c>
      <c r="S98" s="46">
        <v>45</v>
      </c>
    </row>
    <row r="99" spans="1:19" x14ac:dyDescent="0.25">
      <c r="B99" s="46" t="s">
        <v>34</v>
      </c>
      <c r="C99" s="46">
        <v>0</v>
      </c>
      <c r="D99" s="46">
        <v>0</v>
      </c>
      <c r="E99" s="46">
        <v>0</v>
      </c>
      <c r="F99" s="46">
        <v>0</v>
      </c>
      <c r="G99" s="46">
        <v>0</v>
      </c>
      <c r="H99" s="46">
        <v>5</v>
      </c>
      <c r="I99" s="46">
        <v>30</v>
      </c>
      <c r="J99" s="46">
        <v>11</v>
      </c>
      <c r="K99" s="46">
        <v>0</v>
      </c>
      <c r="L99" s="46">
        <v>0</v>
      </c>
      <c r="M99" s="46">
        <v>0</v>
      </c>
      <c r="N99" s="46">
        <v>0</v>
      </c>
      <c r="O99" s="46">
        <v>0</v>
      </c>
      <c r="P99" s="46">
        <v>0</v>
      </c>
      <c r="Q99" s="46">
        <v>0</v>
      </c>
      <c r="R99" s="46">
        <v>0</v>
      </c>
      <c r="S99" s="46">
        <v>46</v>
      </c>
    </row>
    <row r="100" spans="1:19" x14ac:dyDescent="0.25">
      <c r="B100" s="46" t="s">
        <v>35</v>
      </c>
      <c r="C100" s="46">
        <v>0</v>
      </c>
      <c r="D100" s="46">
        <v>0</v>
      </c>
      <c r="E100" s="46">
        <v>0</v>
      </c>
      <c r="F100" s="46">
        <v>0</v>
      </c>
      <c r="G100" s="46">
        <v>0</v>
      </c>
      <c r="H100" s="46">
        <v>22</v>
      </c>
      <c r="I100" s="46">
        <v>10</v>
      </c>
      <c r="J100" s="46">
        <v>3</v>
      </c>
      <c r="K100" s="46">
        <v>0</v>
      </c>
      <c r="L100" s="46">
        <v>0</v>
      </c>
      <c r="M100" s="46">
        <v>0</v>
      </c>
      <c r="N100" s="46">
        <v>11</v>
      </c>
      <c r="O100" s="46">
        <v>0</v>
      </c>
      <c r="P100" s="46">
        <v>0</v>
      </c>
      <c r="Q100" s="46">
        <v>0</v>
      </c>
      <c r="R100" s="46">
        <v>0</v>
      </c>
      <c r="S100" s="46">
        <v>46</v>
      </c>
    </row>
    <row r="101" spans="1:19" x14ac:dyDescent="0.25">
      <c r="B101" s="46" t="s">
        <v>36</v>
      </c>
      <c r="C101" s="46">
        <v>0</v>
      </c>
      <c r="D101" s="46">
        <v>0</v>
      </c>
      <c r="E101" s="46">
        <v>0</v>
      </c>
      <c r="F101" s="46">
        <v>23</v>
      </c>
      <c r="G101" s="46">
        <v>0</v>
      </c>
      <c r="H101" s="46">
        <v>20</v>
      </c>
      <c r="I101" s="46">
        <v>1</v>
      </c>
      <c r="J101" s="46">
        <v>0</v>
      </c>
      <c r="K101" s="46">
        <v>0</v>
      </c>
      <c r="L101" s="46">
        <v>0</v>
      </c>
      <c r="M101" s="46">
        <v>2</v>
      </c>
      <c r="N101" s="46">
        <v>0</v>
      </c>
      <c r="O101" s="46">
        <v>0</v>
      </c>
      <c r="P101" s="46">
        <v>0</v>
      </c>
      <c r="Q101" s="46">
        <v>0</v>
      </c>
      <c r="R101" s="46">
        <v>0</v>
      </c>
      <c r="S101" s="46">
        <v>46</v>
      </c>
    </row>
    <row r="102" spans="1:19" x14ac:dyDescent="0.25">
      <c r="B102" s="46" t="s">
        <v>22</v>
      </c>
      <c r="C102" s="46">
        <v>0</v>
      </c>
      <c r="D102" s="46">
        <v>39</v>
      </c>
      <c r="E102" s="46">
        <v>1</v>
      </c>
      <c r="F102" s="46">
        <v>5</v>
      </c>
      <c r="G102" s="46">
        <v>0</v>
      </c>
      <c r="H102" s="46">
        <v>0</v>
      </c>
      <c r="I102" s="46">
        <v>0</v>
      </c>
      <c r="J102" s="46">
        <v>0</v>
      </c>
      <c r="K102" s="46">
        <v>0</v>
      </c>
      <c r="L102" s="46">
        <v>0</v>
      </c>
      <c r="M102" s="46">
        <v>0</v>
      </c>
      <c r="N102" s="46">
        <v>0</v>
      </c>
      <c r="O102" s="46">
        <v>0</v>
      </c>
      <c r="P102" s="46">
        <v>0</v>
      </c>
      <c r="Q102" s="46">
        <v>0</v>
      </c>
      <c r="R102" s="46">
        <v>0</v>
      </c>
      <c r="S102" s="46">
        <v>45</v>
      </c>
    </row>
    <row r="105" spans="1:19" x14ac:dyDescent="0.25">
      <c r="A105" t="s">
        <v>95</v>
      </c>
      <c r="B105" s="46" t="s">
        <v>0</v>
      </c>
      <c r="C105" s="46">
        <v>1.5625E-2</v>
      </c>
      <c r="D105" s="46">
        <v>3.125E-2</v>
      </c>
      <c r="E105" s="46">
        <v>6.25E-2</v>
      </c>
      <c r="F105" s="46">
        <v>0.125</v>
      </c>
      <c r="G105" s="46">
        <v>0.25</v>
      </c>
      <c r="H105" s="46">
        <v>0.5</v>
      </c>
      <c r="I105" s="46">
        <v>1</v>
      </c>
      <c r="J105" s="46">
        <v>2</v>
      </c>
      <c r="K105" s="46">
        <v>4</v>
      </c>
      <c r="L105" s="46">
        <v>8</v>
      </c>
      <c r="M105" s="46">
        <v>16</v>
      </c>
      <c r="N105" s="46">
        <v>32</v>
      </c>
      <c r="O105" s="46">
        <v>64</v>
      </c>
      <c r="P105" s="46">
        <v>128</v>
      </c>
      <c r="Q105" s="46">
        <v>256</v>
      </c>
      <c r="R105" s="46">
        <v>512</v>
      </c>
      <c r="S105" s="46" t="s">
        <v>1</v>
      </c>
    </row>
    <row r="106" spans="1:19" x14ac:dyDescent="0.25">
      <c r="B106" s="46" t="s">
        <v>2</v>
      </c>
      <c r="C106" s="46">
        <v>0</v>
      </c>
      <c r="D106" s="46">
        <v>0</v>
      </c>
      <c r="E106" s="46">
        <v>0</v>
      </c>
      <c r="F106" s="46">
        <v>2</v>
      </c>
      <c r="G106" s="46">
        <v>0</v>
      </c>
      <c r="H106" s="46">
        <v>1</v>
      </c>
      <c r="I106" s="46">
        <v>9</v>
      </c>
      <c r="J106" s="46">
        <v>45</v>
      </c>
      <c r="K106" s="46">
        <v>34</v>
      </c>
      <c r="L106" s="46">
        <v>0</v>
      </c>
      <c r="M106" s="46">
        <v>1</v>
      </c>
      <c r="N106" s="46">
        <v>3</v>
      </c>
      <c r="O106" s="46">
        <v>78</v>
      </c>
      <c r="P106" s="46">
        <v>0</v>
      </c>
      <c r="Q106" s="46">
        <v>0</v>
      </c>
      <c r="R106" s="46">
        <v>0</v>
      </c>
      <c r="S106" s="46">
        <v>173</v>
      </c>
    </row>
    <row r="107" spans="1:19" x14ac:dyDescent="0.25">
      <c r="B107" s="46" t="s">
        <v>3</v>
      </c>
      <c r="C107" s="46">
        <v>0</v>
      </c>
      <c r="D107" s="46">
        <v>0</v>
      </c>
      <c r="E107" s="46">
        <v>0</v>
      </c>
      <c r="F107" s="46">
        <v>7</v>
      </c>
      <c r="G107" s="46">
        <v>0</v>
      </c>
      <c r="H107" s="46">
        <v>12</v>
      </c>
      <c r="I107" s="46">
        <v>46</v>
      </c>
      <c r="J107" s="46">
        <v>31</v>
      </c>
      <c r="K107" s="46">
        <v>7</v>
      </c>
      <c r="L107" s="46">
        <v>16</v>
      </c>
      <c r="M107" s="46">
        <v>11</v>
      </c>
      <c r="N107" s="46">
        <v>12</v>
      </c>
      <c r="O107" s="46">
        <v>31</v>
      </c>
      <c r="P107" s="46">
        <v>0</v>
      </c>
      <c r="Q107" s="46">
        <v>0</v>
      </c>
      <c r="R107" s="46">
        <v>0</v>
      </c>
      <c r="S107" s="46">
        <v>173</v>
      </c>
    </row>
    <row r="108" spans="1:19" x14ac:dyDescent="0.25">
      <c r="B108" s="46" t="s">
        <v>4</v>
      </c>
      <c r="C108" s="46">
        <v>0</v>
      </c>
      <c r="D108" s="46">
        <v>0</v>
      </c>
      <c r="E108" s="46">
        <v>0</v>
      </c>
      <c r="F108" s="46">
        <v>0</v>
      </c>
      <c r="G108" s="46">
        <v>15</v>
      </c>
      <c r="H108" s="46">
        <v>0</v>
      </c>
      <c r="I108" s="46">
        <v>42</v>
      </c>
      <c r="J108" s="46">
        <v>32</v>
      </c>
      <c r="K108" s="46">
        <v>3</v>
      </c>
      <c r="L108" s="46">
        <v>3</v>
      </c>
      <c r="M108" s="46">
        <v>3</v>
      </c>
      <c r="N108" s="46">
        <v>13</v>
      </c>
      <c r="O108" s="46">
        <v>12</v>
      </c>
      <c r="P108" s="46">
        <v>50</v>
      </c>
      <c r="Q108" s="46">
        <v>0</v>
      </c>
      <c r="R108" s="46">
        <v>0</v>
      </c>
      <c r="S108" s="46">
        <v>173</v>
      </c>
    </row>
    <row r="109" spans="1:19" x14ac:dyDescent="0.25">
      <c r="B109" s="46" t="s">
        <v>5</v>
      </c>
      <c r="C109" s="46">
        <v>0</v>
      </c>
      <c r="D109" s="46">
        <v>0</v>
      </c>
      <c r="E109" s="46">
        <v>0</v>
      </c>
      <c r="F109" s="46">
        <v>0</v>
      </c>
      <c r="G109" s="46">
        <v>26</v>
      </c>
      <c r="H109" s="46">
        <v>0</v>
      </c>
      <c r="I109" s="46">
        <v>87</v>
      </c>
      <c r="J109" s="46">
        <v>43</v>
      </c>
      <c r="K109" s="46">
        <v>5</v>
      </c>
      <c r="L109" s="46">
        <v>4</v>
      </c>
      <c r="M109" s="46">
        <v>1</v>
      </c>
      <c r="N109" s="46">
        <v>2</v>
      </c>
      <c r="O109" s="46">
        <v>2</v>
      </c>
      <c r="P109" s="46">
        <v>3</v>
      </c>
      <c r="Q109" s="46">
        <v>0</v>
      </c>
      <c r="R109" s="46">
        <v>0</v>
      </c>
      <c r="S109" s="46">
        <v>173</v>
      </c>
    </row>
    <row r="110" spans="1:19" x14ac:dyDescent="0.25">
      <c r="B110" s="46" t="s">
        <v>6</v>
      </c>
      <c r="C110" s="46">
        <v>0</v>
      </c>
      <c r="D110" s="46">
        <v>0</v>
      </c>
      <c r="E110" s="46">
        <v>0</v>
      </c>
      <c r="F110" s="46">
        <v>151</v>
      </c>
      <c r="G110" s="46">
        <v>0</v>
      </c>
      <c r="H110" s="46">
        <v>3</v>
      </c>
      <c r="I110" s="46">
        <v>1</v>
      </c>
      <c r="J110" s="46">
        <v>0</v>
      </c>
      <c r="K110" s="46">
        <v>0</v>
      </c>
      <c r="L110" s="46">
        <v>4</v>
      </c>
      <c r="M110" s="46">
        <v>3</v>
      </c>
      <c r="N110" s="46">
        <v>11</v>
      </c>
      <c r="O110" s="46">
        <v>0</v>
      </c>
      <c r="P110" s="46">
        <v>0</v>
      </c>
      <c r="Q110" s="46">
        <v>0</v>
      </c>
      <c r="R110" s="46">
        <v>0</v>
      </c>
      <c r="S110" s="46">
        <v>173</v>
      </c>
    </row>
    <row r="111" spans="1:19" x14ac:dyDescent="0.25">
      <c r="B111" s="46" t="s">
        <v>7</v>
      </c>
      <c r="C111" s="46">
        <v>0</v>
      </c>
      <c r="D111" s="46">
        <v>136</v>
      </c>
      <c r="E111" s="46">
        <v>0</v>
      </c>
      <c r="F111" s="46">
        <v>15</v>
      </c>
      <c r="G111" s="46">
        <v>2</v>
      </c>
      <c r="H111" s="46">
        <v>2</v>
      </c>
      <c r="I111" s="46">
        <v>0</v>
      </c>
      <c r="J111" s="46">
        <v>1</v>
      </c>
      <c r="K111" s="46">
        <v>0</v>
      </c>
      <c r="L111" s="46">
        <v>0</v>
      </c>
      <c r="M111" s="46">
        <v>17</v>
      </c>
      <c r="N111" s="46">
        <v>0</v>
      </c>
      <c r="O111" s="46">
        <v>0</v>
      </c>
      <c r="P111" s="46">
        <v>0</v>
      </c>
      <c r="Q111" s="46">
        <v>0</v>
      </c>
      <c r="R111" s="46">
        <v>0</v>
      </c>
      <c r="S111" s="46">
        <v>173</v>
      </c>
    </row>
    <row r="112" spans="1:19" x14ac:dyDescent="0.25">
      <c r="B112" s="46" t="s">
        <v>8</v>
      </c>
      <c r="C112" s="46">
        <v>0</v>
      </c>
      <c r="D112" s="46">
        <v>0</v>
      </c>
      <c r="E112" s="46">
        <v>0</v>
      </c>
      <c r="F112" s="46">
        <v>143</v>
      </c>
      <c r="G112" s="46">
        <v>0</v>
      </c>
      <c r="H112" s="46">
        <v>8</v>
      </c>
      <c r="I112" s="46">
        <v>2</v>
      </c>
      <c r="J112" s="46">
        <v>4</v>
      </c>
      <c r="K112" s="46">
        <v>4</v>
      </c>
      <c r="L112" s="46">
        <v>5</v>
      </c>
      <c r="M112" s="46">
        <v>6</v>
      </c>
      <c r="N112" s="46">
        <v>1</v>
      </c>
      <c r="O112" s="46">
        <v>0</v>
      </c>
      <c r="P112" s="46">
        <v>0</v>
      </c>
      <c r="Q112" s="46">
        <v>0</v>
      </c>
      <c r="R112" s="46">
        <v>0</v>
      </c>
      <c r="S112" s="46">
        <v>173</v>
      </c>
    </row>
    <row r="113" spans="1:54" x14ac:dyDescent="0.25">
      <c r="B113" s="46" t="s">
        <v>9</v>
      </c>
      <c r="C113" s="46">
        <v>0</v>
      </c>
      <c r="D113" s="46">
        <v>0</v>
      </c>
      <c r="E113" s="46">
        <v>0</v>
      </c>
      <c r="F113" s="46">
        <v>0</v>
      </c>
      <c r="G113" s="46">
        <v>0</v>
      </c>
      <c r="H113" s="46">
        <v>0</v>
      </c>
      <c r="I113" s="46">
        <v>10</v>
      </c>
      <c r="J113" s="46">
        <v>45</v>
      </c>
      <c r="K113" s="46">
        <v>80</v>
      </c>
      <c r="L113" s="46">
        <v>16</v>
      </c>
      <c r="M113" s="46">
        <v>4</v>
      </c>
      <c r="N113" s="46">
        <v>1</v>
      </c>
      <c r="O113" s="46">
        <v>17</v>
      </c>
      <c r="P113" s="46">
        <v>0</v>
      </c>
      <c r="Q113" s="46">
        <v>0</v>
      </c>
      <c r="R113" s="46">
        <v>0</v>
      </c>
      <c r="S113" s="46">
        <v>173</v>
      </c>
    </row>
    <row r="114" spans="1:54" x14ac:dyDescent="0.25">
      <c r="B114" s="46" t="s">
        <v>10</v>
      </c>
      <c r="C114" s="46">
        <v>0</v>
      </c>
      <c r="D114" s="46">
        <v>0</v>
      </c>
      <c r="E114" s="46">
        <v>135</v>
      </c>
      <c r="F114" s="46">
        <v>0</v>
      </c>
      <c r="G114" s="46">
        <v>36</v>
      </c>
      <c r="H114" s="46">
        <v>2</v>
      </c>
      <c r="I114" s="46">
        <v>0</v>
      </c>
      <c r="J114" s="46">
        <v>0</v>
      </c>
      <c r="K114" s="46">
        <v>0</v>
      </c>
      <c r="L114" s="46">
        <v>0</v>
      </c>
      <c r="M114" s="46">
        <v>0</v>
      </c>
      <c r="N114" s="46">
        <v>0</v>
      </c>
      <c r="O114" s="46">
        <v>0</v>
      </c>
      <c r="P114" s="46">
        <v>0</v>
      </c>
      <c r="Q114" s="46">
        <v>0</v>
      </c>
      <c r="R114" s="46">
        <v>0</v>
      </c>
      <c r="S114" s="46">
        <v>173</v>
      </c>
    </row>
    <row r="115" spans="1:54" x14ac:dyDescent="0.25">
      <c r="B115" s="46" t="s">
        <v>11</v>
      </c>
      <c r="C115" s="46">
        <v>0</v>
      </c>
      <c r="D115" s="46">
        <v>0</v>
      </c>
      <c r="E115" s="46">
        <v>173</v>
      </c>
      <c r="F115" s="46">
        <v>0</v>
      </c>
      <c r="G115" s="46">
        <v>0</v>
      </c>
      <c r="H115" s="46">
        <v>0</v>
      </c>
      <c r="I115" s="46">
        <v>0</v>
      </c>
      <c r="J115" s="46">
        <v>0</v>
      </c>
      <c r="K115" s="46">
        <v>0</v>
      </c>
      <c r="L115" s="46">
        <v>0</v>
      </c>
      <c r="M115" s="46">
        <v>0</v>
      </c>
      <c r="N115" s="46">
        <v>0</v>
      </c>
      <c r="O115" s="46">
        <v>0</v>
      </c>
      <c r="P115" s="46">
        <v>0</v>
      </c>
      <c r="Q115" s="46">
        <v>0</v>
      </c>
      <c r="R115" s="46">
        <v>0</v>
      </c>
      <c r="S115" s="46">
        <v>173</v>
      </c>
    </row>
    <row r="116" spans="1:54" x14ac:dyDescent="0.25">
      <c r="B116" s="46" t="s">
        <v>12</v>
      </c>
      <c r="C116" s="46">
        <v>0</v>
      </c>
      <c r="D116" s="46">
        <v>0</v>
      </c>
      <c r="E116" s="46">
        <v>0</v>
      </c>
      <c r="F116" s="46">
        <v>16</v>
      </c>
      <c r="G116" s="46">
        <v>92</v>
      </c>
      <c r="H116" s="46">
        <v>36</v>
      </c>
      <c r="I116" s="46">
        <v>9</v>
      </c>
      <c r="J116" s="46">
        <v>3</v>
      </c>
      <c r="K116" s="46">
        <v>1</v>
      </c>
      <c r="L116" s="46">
        <v>0</v>
      </c>
      <c r="M116" s="46">
        <v>2</v>
      </c>
      <c r="N116" s="46">
        <v>0</v>
      </c>
      <c r="O116" s="46">
        <v>0</v>
      </c>
      <c r="P116" s="46">
        <v>0</v>
      </c>
      <c r="Q116" s="46">
        <v>0</v>
      </c>
      <c r="R116" s="46">
        <v>0</v>
      </c>
      <c r="S116" s="46">
        <v>159</v>
      </c>
    </row>
    <row r="117" spans="1:54" x14ac:dyDescent="0.25">
      <c r="B117" s="46" t="s">
        <v>13</v>
      </c>
      <c r="C117" s="46">
        <v>0</v>
      </c>
      <c r="D117" s="46">
        <v>0</v>
      </c>
      <c r="E117" s="46">
        <v>0</v>
      </c>
      <c r="F117" s="46">
        <v>0</v>
      </c>
      <c r="G117" s="46">
        <v>25</v>
      </c>
      <c r="H117" s="46">
        <v>0</v>
      </c>
      <c r="I117" s="46">
        <v>72</v>
      </c>
      <c r="J117" s="46">
        <v>46</v>
      </c>
      <c r="K117" s="46">
        <v>12</v>
      </c>
      <c r="L117" s="46">
        <v>1</v>
      </c>
      <c r="M117" s="46">
        <v>2</v>
      </c>
      <c r="N117" s="46">
        <v>1</v>
      </c>
      <c r="O117" s="46">
        <v>0</v>
      </c>
      <c r="P117" s="46">
        <v>0</v>
      </c>
      <c r="Q117" s="46">
        <v>0</v>
      </c>
      <c r="R117" s="46">
        <v>0</v>
      </c>
      <c r="S117" s="46">
        <v>159</v>
      </c>
    </row>
    <row r="118" spans="1:54" x14ac:dyDescent="0.25">
      <c r="B118" s="46" t="s">
        <v>14</v>
      </c>
      <c r="C118" s="46">
        <v>0</v>
      </c>
      <c r="D118" s="46">
        <v>0</v>
      </c>
      <c r="E118" s="46">
        <v>6</v>
      </c>
      <c r="F118" s="46">
        <v>0</v>
      </c>
      <c r="G118" s="46">
        <v>94</v>
      </c>
      <c r="H118" s="46">
        <v>44</v>
      </c>
      <c r="I118" s="46">
        <v>10</v>
      </c>
      <c r="J118" s="46">
        <v>0</v>
      </c>
      <c r="K118" s="46">
        <v>1</v>
      </c>
      <c r="L118" s="46">
        <v>0</v>
      </c>
      <c r="M118" s="46">
        <v>3</v>
      </c>
      <c r="N118" s="46">
        <v>0</v>
      </c>
      <c r="O118" s="46">
        <v>0</v>
      </c>
      <c r="P118" s="46">
        <v>0</v>
      </c>
      <c r="Q118" s="46">
        <v>0</v>
      </c>
      <c r="R118" s="46">
        <v>0</v>
      </c>
      <c r="S118" s="46">
        <v>158</v>
      </c>
    </row>
    <row r="119" spans="1:54" x14ac:dyDescent="0.25">
      <c r="B119" s="46" t="s">
        <v>15</v>
      </c>
      <c r="C119" s="46">
        <v>0</v>
      </c>
      <c r="D119" s="46">
        <v>0</v>
      </c>
      <c r="E119" s="46">
        <v>0</v>
      </c>
      <c r="F119" s="46">
        <v>0</v>
      </c>
      <c r="G119" s="46">
        <v>57</v>
      </c>
      <c r="H119" s="46">
        <v>76</v>
      </c>
      <c r="I119" s="46">
        <v>10</v>
      </c>
      <c r="J119" s="46">
        <v>0</v>
      </c>
      <c r="K119" s="46">
        <v>2</v>
      </c>
      <c r="L119" s="46">
        <v>1</v>
      </c>
      <c r="M119" s="46">
        <v>2</v>
      </c>
      <c r="N119" s="46">
        <v>1</v>
      </c>
      <c r="O119" s="46">
        <v>0</v>
      </c>
      <c r="P119" s="46">
        <v>0</v>
      </c>
      <c r="Q119" s="46">
        <v>0</v>
      </c>
      <c r="R119" s="46">
        <v>0</v>
      </c>
      <c r="S119" s="46">
        <v>149</v>
      </c>
    </row>
    <row r="120" spans="1:54" x14ac:dyDescent="0.25">
      <c r="B120" s="46" t="s">
        <v>16</v>
      </c>
      <c r="C120" s="46">
        <v>0</v>
      </c>
      <c r="D120" s="46">
        <v>0</v>
      </c>
      <c r="E120" s="46">
        <v>0</v>
      </c>
      <c r="F120" s="46">
        <v>0</v>
      </c>
      <c r="G120" s="46">
        <v>0</v>
      </c>
      <c r="H120" s="46">
        <v>111</v>
      </c>
      <c r="I120" s="46">
        <v>0</v>
      </c>
      <c r="J120" s="46">
        <v>29</v>
      </c>
      <c r="K120" s="46">
        <v>9</v>
      </c>
      <c r="L120" s="46">
        <v>13</v>
      </c>
      <c r="M120" s="46">
        <v>5</v>
      </c>
      <c r="N120" s="46">
        <v>4</v>
      </c>
      <c r="O120" s="46">
        <v>1</v>
      </c>
      <c r="P120" s="46">
        <v>0</v>
      </c>
      <c r="Q120" s="46">
        <v>1</v>
      </c>
      <c r="R120" s="46">
        <v>0</v>
      </c>
      <c r="S120" s="46">
        <v>173</v>
      </c>
    </row>
    <row r="121" spans="1:54" x14ac:dyDescent="0.25">
      <c r="B121" s="46" t="s">
        <v>17</v>
      </c>
      <c r="C121" s="46">
        <v>0</v>
      </c>
      <c r="D121" s="46">
        <v>0</v>
      </c>
      <c r="E121" s="46">
        <v>106</v>
      </c>
      <c r="F121" s="46">
        <v>0</v>
      </c>
      <c r="G121" s="46">
        <v>11</v>
      </c>
      <c r="H121" s="46">
        <v>6</v>
      </c>
      <c r="I121" s="46">
        <v>4</v>
      </c>
      <c r="J121" s="46">
        <v>4</v>
      </c>
      <c r="K121" s="46">
        <v>2</v>
      </c>
      <c r="L121" s="46">
        <v>0</v>
      </c>
      <c r="M121" s="46">
        <v>0</v>
      </c>
      <c r="N121" s="46">
        <v>40</v>
      </c>
      <c r="O121" s="46">
        <v>0</v>
      </c>
      <c r="P121" s="46">
        <v>0</v>
      </c>
      <c r="Q121" s="46">
        <v>0</v>
      </c>
      <c r="R121" s="46">
        <v>0</v>
      </c>
      <c r="S121" s="46">
        <v>173</v>
      </c>
    </row>
    <row r="122" spans="1:54" s="46" customFormat="1" x14ac:dyDescent="0.25">
      <c r="A122"/>
      <c r="B122" s="46" t="s">
        <v>18</v>
      </c>
      <c r="C122" s="46">
        <v>0</v>
      </c>
      <c r="D122" s="46">
        <v>115</v>
      </c>
      <c r="E122" s="46">
        <v>7</v>
      </c>
      <c r="F122" s="46">
        <v>10</v>
      </c>
      <c r="G122" s="46">
        <v>14</v>
      </c>
      <c r="H122" s="46">
        <v>4</v>
      </c>
      <c r="I122" s="46">
        <v>1</v>
      </c>
      <c r="J122" s="46">
        <v>1</v>
      </c>
      <c r="K122" s="46">
        <v>4</v>
      </c>
      <c r="L122" s="46">
        <v>17</v>
      </c>
      <c r="M122" s="46">
        <v>0</v>
      </c>
      <c r="N122" s="46">
        <v>0</v>
      </c>
      <c r="O122" s="46">
        <v>0</v>
      </c>
      <c r="P122" s="46">
        <v>0</v>
      </c>
      <c r="Q122" s="46">
        <v>0</v>
      </c>
      <c r="R122" s="46">
        <v>0</v>
      </c>
      <c r="S122" s="46">
        <v>173</v>
      </c>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row>
    <row r="123" spans="1:54" x14ac:dyDescent="0.25">
      <c r="B123" s="46" t="s">
        <v>19</v>
      </c>
      <c r="C123" s="46">
        <v>0</v>
      </c>
      <c r="D123" s="46">
        <v>122</v>
      </c>
      <c r="E123" s="46">
        <v>0</v>
      </c>
      <c r="F123" s="46">
        <v>1</v>
      </c>
      <c r="G123" s="46">
        <v>20</v>
      </c>
      <c r="H123" s="46">
        <v>6</v>
      </c>
      <c r="I123" s="46">
        <v>1</v>
      </c>
      <c r="J123" s="46">
        <v>3</v>
      </c>
      <c r="K123" s="46">
        <v>6</v>
      </c>
      <c r="L123" s="46">
        <v>9</v>
      </c>
      <c r="M123" s="46">
        <v>5</v>
      </c>
      <c r="N123" s="46">
        <v>0</v>
      </c>
      <c r="O123" s="46">
        <v>0</v>
      </c>
      <c r="P123" s="46">
        <v>0</v>
      </c>
      <c r="Q123" s="46">
        <v>0</v>
      </c>
      <c r="R123" s="46">
        <v>0</v>
      </c>
      <c r="S123" s="46">
        <v>173</v>
      </c>
    </row>
    <row r="124" spans="1:54" x14ac:dyDescent="0.25">
      <c r="B124" s="46" t="s">
        <v>20</v>
      </c>
      <c r="C124" s="46">
        <v>0</v>
      </c>
      <c r="D124" s="46">
        <v>4</v>
      </c>
      <c r="E124" s="46">
        <v>69</v>
      </c>
      <c r="F124" s="46">
        <v>50</v>
      </c>
      <c r="G124" s="46">
        <v>5</v>
      </c>
      <c r="H124" s="46">
        <v>17</v>
      </c>
      <c r="I124" s="46">
        <v>5</v>
      </c>
      <c r="J124" s="46">
        <v>2</v>
      </c>
      <c r="K124" s="46">
        <v>2</v>
      </c>
      <c r="L124" s="46">
        <v>19</v>
      </c>
      <c r="M124" s="46">
        <v>0</v>
      </c>
      <c r="N124" s="46">
        <v>0</v>
      </c>
      <c r="O124" s="46">
        <v>0</v>
      </c>
      <c r="P124" s="46">
        <v>0</v>
      </c>
      <c r="Q124" s="46">
        <v>0</v>
      </c>
      <c r="R124" s="46">
        <v>0</v>
      </c>
      <c r="S124" s="46">
        <v>173</v>
      </c>
    </row>
    <row r="125" spans="1:54" x14ac:dyDescent="0.25">
      <c r="B125" s="46" t="s">
        <v>21</v>
      </c>
      <c r="C125" s="46">
        <v>0</v>
      </c>
      <c r="D125" s="46">
        <v>0</v>
      </c>
      <c r="E125" s="46">
        <v>1</v>
      </c>
      <c r="F125" s="46">
        <v>0</v>
      </c>
      <c r="G125" s="46">
        <v>4</v>
      </c>
      <c r="H125" s="46">
        <v>31</v>
      </c>
      <c r="I125" s="46">
        <v>74</v>
      </c>
      <c r="J125" s="46">
        <v>23</v>
      </c>
      <c r="K125" s="46">
        <v>8</v>
      </c>
      <c r="L125" s="46">
        <v>18</v>
      </c>
      <c r="M125" s="46">
        <v>14</v>
      </c>
      <c r="N125" s="46">
        <v>0</v>
      </c>
      <c r="O125" s="46">
        <v>0</v>
      </c>
      <c r="P125" s="46">
        <v>0</v>
      </c>
      <c r="Q125" s="46">
        <v>0</v>
      </c>
      <c r="R125" s="46">
        <v>0</v>
      </c>
      <c r="S125" s="46">
        <v>173</v>
      </c>
    </row>
    <row r="126" spans="1:54" x14ac:dyDescent="0.25">
      <c r="B126" s="46" t="s">
        <v>22</v>
      </c>
      <c r="C126" s="46">
        <v>0</v>
      </c>
      <c r="D126" s="46">
        <v>94</v>
      </c>
      <c r="E126" s="46">
        <v>0</v>
      </c>
      <c r="F126" s="46">
        <v>53</v>
      </c>
      <c r="G126" s="46">
        <v>22</v>
      </c>
      <c r="H126" s="46">
        <v>4</v>
      </c>
      <c r="I126" s="46">
        <v>0</v>
      </c>
      <c r="J126" s="46">
        <v>0</v>
      </c>
      <c r="K126" s="46">
        <v>0</v>
      </c>
      <c r="L126" s="46">
        <v>0</v>
      </c>
      <c r="M126" s="46">
        <v>0</v>
      </c>
      <c r="N126" s="46">
        <v>0</v>
      </c>
      <c r="O126" s="46">
        <v>0</v>
      </c>
      <c r="P126" s="46">
        <v>0</v>
      </c>
      <c r="Q126" s="46">
        <v>0</v>
      </c>
      <c r="R126" s="46">
        <v>0</v>
      </c>
      <c r="S126" s="46">
        <v>173</v>
      </c>
    </row>
    <row r="127" spans="1:54" x14ac:dyDescent="0.25">
      <c r="B127" s="46" t="s">
        <v>86</v>
      </c>
      <c r="C127" s="46">
        <v>0</v>
      </c>
      <c r="D127" s="46">
        <v>0</v>
      </c>
      <c r="E127" s="46">
        <v>0</v>
      </c>
      <c r="F127" s="46">
        <v>0</v>
      </c>
      <c r="G127" s="46">
        <v>0</v>
      </c>
      <c r="H127" s="46">
        <v>12</v>
      </c>
      <c r="I127" s="46">
        <v>0</v>
      </c>
      <c r="J127" s="46">
        <v>62</v>
      </c>
      <c r="K127" s="46">
        <v>94</v>
      </c>
      <c r="L127" s="46">
        <v>4</v>
      </c>
      <c r="M127" s="46">
        <v>0</v>
      </c>
      <c r="N127" s="46">
        <v>1</v>
      </c>
      <c r="O127" s="46">
        <v>0</v>
      </c>
      <c r="P127" s="46">
        <v>0</v>
      </c>
      <c r="Q127" s="46">
        <v>0</v>
      </c>
      <c r="R127" s="46">
        <v>0</v>
      </c>
      <c r="S127" s="46">
        <v>173</v>
      </c>
    </row>
    <row r="128" spans="1:54" x14ac:dyDescent="0.25">
      <c r="B128" s="46" t="s">
        <v>102</v>
      </c>
      <c r="C128" s="46">
        <v>0</v>
      </c>
      <c r="D128" s="46">
        <v>7</v>
      </c>
      <c r="E128" s="46">
        <v>0</v>
      </c>
      <c r="F128" s="46">
        <v>53</v>
      </c>
      <c r="G128" s="46">
        <v>28</v>
      </c>
      <c r="H128" s="46">
        <v>11</v>
      </c>
      <c r="I128" s="46">
        <v>10</v>
      </c>
      <c r="J128" s="46">
        <v>11</v>
      </c>
      <c r="K128" s="46">
        <v>10</v>
      </c>
      <c r="L128" s="46">
        <v>7</v>
      </c>
      <c r="M128" s="46">
        <v>20</v>
      </c>
      <c r="N128" s="46">
        <v>0</v>
      </c>
      <c r="O128" s="46">
        <v>0</v>
      </c>
      <c r="P128" s="46">
        <v>0</v>
      </c>
      <c r="Q128" s="46">
        <v>0</v>
      </c>
      <c r="R128" s="46">
        <v>0</v>
      </c>
      <c r="S128" s="46">
        <v>157</v>
      </c>
    </row>
    <row r="129" spans="1:54" x14ac:dyDescent="0.25">
      <c r="B129" s="46" t="s">
        <v>90</v>
      </c>
      <c r="C129" s="46">
        <v>0</v>
      </c>
      <c r="D129" s="46">
        <v>0</v>
      </c>
      <c r="E129" s="46">
        <v>0</v>
      </c>
      <c r="F129" s="46">
        <v>171</v>
      </c>
      <c r="G129" s="46">
        <v>0</v>
      </c>
      <c r="H129" s="46">
        <v>1</v>
      </c>
      <c r="I129" s="46">
        <v>0</v>
      </c>
      <c r="J129" s="46">
        <v>0</v>
      </c>
      <c r="K129" s="46">
        <v>0</v>
      </c>
      <c r="L129" s="46">
        <v>1</v>
      </c>
      <c r="M129" s="46">
        <v>0</v>
      </c>
      <c r="N129" s="46">
        <v>0</v>
      </c>
      <c r="O129" s="46">
        <v>0</v>
      </c>
      <c r="P129" s="46">
        <v>0</v>
      </c>
      <c r="Q129" s="46">
        <v>0</v>
      </c>
      <c r="R129" s="46">
        <v>0</v>
      </c>
      <c r="S129" s="46">
        <v>173</v>
      </c>
    </row>
    <row r="130" spans="1:54" s="1" customFormat="1" x14ac:dyDescent="0.25">
      <c r="A130"/>
      <c r="B130" s="46"/>
      <c r="C130" s="46"/>
      <c r="D130" s="46"/>
      <c r="E130" s="46"/>
      <c r="F130" s="46"/>
      <c r="G130" s="46"/>
      <c r="H130" s="46"/>
      <c r="I130" s="46"/>
      <c r="J130" s="46"/>
      <c r="K130" s="46"/>
      <c r="L130" s="46"/>
      <c r="M130" s="46"/>
      <c r="N130" s="46"/>
      <c r="O130" s="46"/>
      <c r="P130" s="46"/>
      <c r="Q130" s="46"/>
      <c r="R130" s="46"/>
      <c r="S130" s="46"/>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row>
    <row r="131" spans="1:54" x14ac:dyDescent="0.25">
      <c r="A131" s="46"/>
    </row>
    <row r="132" spans="1:54" x14ac:dyDescent="0.25">
      <c r="A132" t="s">
        <v>96</v>
      </c>
      <c r="B132" s="46" t="s">
        <v>0</v>
      </c>
      <c r="C132" s="46">
        <v>1.5625E-2</v>
      </c>
      <c r="D132" s="46">
        <v>3.125E-2</v>
      </c>
      <c r="E132" s="46">
        <v>6.25E-2</v>
      </c>
      <c r="F132" s="46">
        <v>0.125</v>
      </c>
      <c r="G132" s="46">
        <v>0.25</v>
      </c>
      <c r="H132" s="46">
        <v>0.5</v>
      </c>
      <c r="I132" s="46">
        <v>1</v>
      </c>
      <c r="J132" s="46">
        <v>2</v>
      </c>
      <c r="K132" s="46">
        <v>4</v>
      </c>
      <c r="L132" s="46">
        <v>8</v>
      </c>
      <c r="M132" s="46">
        <v>16</v>
      </c>
      <c r="N132" s="46">
        <v>32</v>
      </c>
      <c r="O132" s="46">
        <v>64</v>
      </c>
      <c r="P132" s="46">
        <v>128</v>
      </c>
      <c r="Q132" s="46">
        <v>256</v>
      </c>
      <c r="R132" s="46">
        <v>512</v>
      </c>
      <c r="S132" s="46" t="s">
        <v>1</v>
      </c>
    </row>
    <row r="133" spans="1:54" x14ac:dyDescent="0.25">
      <c r="B133" s="46" t="s">
        <v>2</v>
      </c>
      <c r="C133" s="46">
        <v>0</v>
      </c>
      <c r="D133" s="46">
        <v>0</v>
      </c>
      <c r="E133" s="46">
        <v>0</v>
      </c>
      <c r="F133" s="46">
        <v>0</v>
      </c>
      <c r="G133" s="46">
        <v>1</v>
      </c>
      <c r="H133" s="46">
        <v>1</v>
      </c>
      <c r="I133" s="46">
        <v>0</v>
      </c>
      <c r="J133" s="46">
        <v>0</v>
      </c>
      <c r="K133" s="46">
        <v>0</v>
      </c>
      <c r="L133" s="46">
        <v>0</v>
      </c>
      <c r="M133" s="46">
        <v>0</v>
      </c>
      <c r="N133" s="46">
        <v>1</v>
      </c>
      <c r="O133" s="46">
        <v>0</v>
      </c>
      <c r="P133" s="46">
        <v>1</v>
      </c>
      <c r="Q133" s="46">
        <v>0</v>
      </c>
      <c r="R133" s="46">
        <v>0</v>
      </c>
      <c r="S133" s="46">
        <v>4</v>
      </c>
    </row>
    <row r="134" spans="1:54" x14ac:dyDescent="0.25">
      <c r="B134" s="46" t="s">
        <v>3</v>
      </c>
      <c r="C134" s="46">
        <v>0</v>
      </c>
      <c r="D134" s="46">
        <v>0</v>
      </c>
      <c r="E134" s="46">
        <v>0</v>
      </c>
      <c r="F134" s="46">
        <v>0</v>
      </c>
      <c r="G134" s="46">
        <v>1</v>
      </c>
      <c r="H134" s="46">
        <v>1</v>
      </c>
      <c r="I134" s="46">
        <v>1</v>
      </c>
      <c r="J134" s="46">
        <v>1</v>
      </c>
      <c r="K134" s="46">
        <v>0</v>
      </c>
      <c r="L134" s="46">
        <v>0</v>
      </c>
      <c r="M134" s="46">
        <v>0</v>
      </c>
      <c r="N134" s="46">
        <v>0</v>
      </c>
      <c r="O134" s="46">
        <v>0</v>
      </c>
      <c r="P134" s="46">
        <v>0</v>
      </c>
      <c r="Q134" s="46">
        <v>0</v>
      </c>
      <c r="R134" s="46">
        <v>0</v>
      </c>
      <c r="S134" s="46">
        <v>4</v>
      </c>
    </row>
    <row r="135" spans="1:54" x14ac:dyDescent="0.25">
      <c r="B135" s="46" t="s">
        <v>7</v>
      </c>
      <c r="C135" s="46">
        <v>0</v>
      </c>
      <c r="D135" s="46">
        <v>4</v>
      </c>
      <c r="E135" s="46">
        <v>0</v>
      </c>
      <c r="F135" s="46">
        <v>0</v>
      </c>
      <c r="G135" s="46">
        <v>0</v>
      </c>
      <c r="H135" s="46">
        <v>0</v>
      </c>
      <c r="I135" s="46">
        <v>0</v>
      </c>
      <c r="J135" s="46">
        <v>0</v>
      </c>
      <c r="K135" s="46">
        <v>0</v>
      </c>
      <c r="L135" s="46">
        <v>0</v>
      </c>
      <c r="M135" s="46">
        <v>0</v>
      </c>
      <c r="N135" s="46">
        <v>0</v>
      </c>
      <c r="O135" s="46">
        <v>0</v>
      </c>
      <c r="P135" s="46">
        <v>0</v>
      </c>
      <c r="Q135" s="46">
        <v>0</v>
      </c>
      <c r="R135" s="46">
        <v>0</v>
      </c>
      <c r="S135" s="46">
        <v>4</v>
      </c>
    </row>
    <row r="136" spans="1:54" x14ac:dyDescent="0.25">
      <c r="B136" s="46" t="s">
        <v>9</v>
      </c>
      <c r="C136" s="46">
        <v>0</v>
      </c>
      <c r="D136" s="46">
        <v>0</v>
      </c>
      <c r="E136" s="46">
        <v>0</v>
      </c>
      <c r="F136" s="46">
        <v>0</v>
      </c>
      <c r="G136" s="46">
        <v>0</v>
      </c>
      <c r="H136" s="46">
        <v>2</v>
      </c>
      <c r="I136" s="46">
        <v>2</v>
      </c>
      <c r="J136" s="46">
        <v>0</v>
      </c>
      <c r="K136" s="46">
        <v>0</v>
      </c>
      <c r="L136" s="46">
        <v>0</v>
      </c>
      <c r="M136" s="46">
        <v>0</v>
      </c>
      <c r="N136" s="46">
        <v>0</v>
      </c>
      <c r="O136" s="46">
        <v>0</v>
      </c>
      <c r="P136" s="46">
        <v>0</v>
      </c>
      <c r="Q136" s="46">
        <v>0</v>
      </c>
      <c r="R136" s="46">
        <v>0</v>
      </c>
      <c r="S136" s="46">
        <v>4</v>
      </c>
    </row>
    <row r="137" spans="1:54" x14ac:dyDescent="0.25">
      <c r="B137" s="46" t="s">
        <v>18</v>
      </c>
      <c r="C137" s="46">
        <v>0</v>
      </c>
      <c r="D137" s="46">
        <v>4</v>
      </c>
      <c r="E137" s="46">
        <v>0</v>
      </c>
      <c r="F137" s="46">
        <v>0</v>
      </c>
      <c r="G137" s="46">
        <v>0</v>
      </c>
      <c r="H137" s="46">
        <v>0</v>
      </c>
      <c r="I137" s="46">
        <v>0</v>
      </c>
      <c r="J137" s="46">
        <v>0</v>
      </c>
      <c r="K137" s="46">
        <v>0</v>
      </c>
      <c r="L137" s="46">
        <v>0</v>
      </c>
      <c r="M137" s="46">
        <v>0</v>
      </c>
      <c r="N137" s="46">
        <v>0</v>
      </c>
      <c r="O137" s="46">
        <v>0</v>
      </c>
      <c r="P137" s="46">
        <v>0</v>
      </c>
      <c r="Q137" s="46">
        <v>0</v>
      </c>
      <c r="R137" s="46">
        <v>0</v>
      </c>
      <c r="S137" s="46">
        <v>4</v>
      </c>
    </row>
    <row r="138" spans="1:54" x14ac:dyDescent="0.25">
      <c r="B138" s="1"/>
      <c r="C138" s="1"/>
      <c r="D138" s="1"/>
      <c r="E138" s="1"/>
      <c r="F138" s="1"/>
      <c r="G138" s="1"/>
      <c r="H138" s="1"/>
      <c r="I138" s="1"/>
      <c r="J138" s="1"/>
      <c r="K138" s="1"/>
      <c r="L138" s="1"/>
      <c r="M138" s="1"/>
      <c r="N138" s="1"/>
      <c r="O138" s="1"/>
      <c r="P138" s="1"/>
      <c r="Q138" s="1"/>
      <c r="R138" s="1"/>
      <c r="S138" s="1"/>
    </row>
    <row r="139" spans="1:54" x14ac:dyDescent="0.25">
      <c r="A139" s="1"/>
    </row>
    <row r="140" spans="1:54" x14ac:dyDescent="0.25">
      <c r="A140" t="s">
        <v>40</v>
      </c>
      <c r="B140" s="46" t="s">
        <v>0</v>
      </c>
      <c r="C140" s="46">
        <v>1.5625E-2</v>
      </c>
      <c r="D140" s="46">
        <v>3.125E-2</v>
      </c>
      <c r="E140" s="46">
        <v>6.25E-2</v>
      </c>
      <c r="F140" s="46">
        <v>0.125</v>
      </c>
      <c r="G140" s="46">
        <v>0.25</v>
      </c>
      <c r="H140" s="46">
        <v>0.5</v>
      </c>
      <c r="I140" s="46">
        <v>1</v>
      </c>
      <c r="J140" s="46">
        <v>2</v>
      </c>
      <c r="K140" s="46">
        <v>4</v>
      </c>
      <c r="L140" s="46">
        <v>8</v>
      </c>
      <c r="M140" s="46">
        <v>16</v>
      </c>
      <c r="N140" s="46">
        <v>32</v>
      </c>
      <c r="O140" s="46">
        <v>64</v>
      </c>
      <c r="P140" s="46">
        <v>128</v>
      </c>
      <c r="Q140" s="46">
        <v>256</v>
      </c>
      <c r="R140" s="46">
        <v>512</v>
      </c>
      <c r="S140" s="46" t="s">
        <v>1</v>
      </c>
    </row>
    <row r="141" spans="1:54" x14ac:dyDescent="0.25">
      <c r="B141" s="46" t="s">
        <v>2</v>
      </c>
      <c r="C141" s="46">
        <v>0</v>
      </c>
      <c r="D141" s="46">
        <v>0</v>
      </c>
      <c r="E141" s="46">
        <v>0</v>
      </c>
      <c r="F141" s="46">
        <v>0</v>
      </c>
      <c r="G141" s="46">
        <v>0</v>
      </c>
      <c r="H141" s="46">
        <v>0</v>
      </c>
      <c r="I141" s="46">
        <v>0</v>
      </c>
      <c r="J141" s="46">
        <v>0</v>
      </c>
      <c r="K141" s="46">
        <v>0</v>
      </c>
      <c r="L141" s="46">
        <v>0</v>
      </c>
      <c r="M141" s="46">
        <v>2</v>
      </c>
      <c r="N141" s="46">
        <v>8</v>
      </c>
      <c r="O141" s="46">
        <v>20</v>
      </c>
      <c r="P141" s="46">
        <v>0</v>
      </c>
      <c r="Q141" s="46">
        <v>0</v>
      </c>
      <c r="R141" s="46">
        <v>0</v>
      </c>
      <c r="S141" s="46">
        <v>30</v>
      </c>
    </row>
    <row r="142" spans="1:54" x14ac:dyDescent="0.25">
      <c r="B142" s="46" t="s">
        <v>3</v>
      </c>
      <c r="C142" s="46">
        <v>0</v>
      </c>
      <c r="D142" s="46">
        <v>0</v>
      </c>
      <c r="E142" s="46">
        <v>0</v>
      </c>
      <c r="F142" s="46">
        <v>0</v>
      </c>
      <c r="G142" s="46">
        <v>0</v>
      </c>
      <c r="H142" s="46">
        <v>0</v>
      </c>
      <c r="I142" s="46">
        <v>1</v>
      </c>
      <c r="J142" s="46">
        <v>2</v>
      </c>
      <c r="K142" s="46">
        <v>6</v>
      </c>
      <c r="L142" s="46">
        <v>9</v>
      </c>
      <c r="M142" s="46">
        <v>3</v>
      </c>
      <c r="N142" s="46">
        <v>0</v>
      </c>
      <c r="O142" s="46">
        <v>9</v>
      </c>
      <c r="P142" s="46">
        <v>0</v>
      </c>
      <c r="Q142" s="46">
        <v>0</v>
      </c>
      <c r="R142" s="46">
        <v>0</v>
      </c>
      <c r="S142" s="46">
        <v>30</v>
      </c>
    </row>
    <row r="143" spans="1:54" x14ac:dyDescent="0.25">
      <c r="B143" s="46" t="s">
        <v>4</v>
      </c>
      <c r="C143" s="46">
        <v>0</v>
      </c>
      <c r="D143" s="46">
        <v>0</v>
      </c>
      <c r="E143" s="46">
        <v>0</v>
      </c>
      <c r="F143" s="46">
        <v>0</v>
      </c>
      <c r="G143" s="46">
        <v>0</v>
      </c>
      <c r="H143" s="46">
        <v>0</v>
      </c>
      <c r="I143" s="46">
        <v>0</v>
      </c>
      <c r="J143" s="46">
        <v>2</v>
      </c>
      <c r="K143" s="46">
        <v>6</v>
      </c>
      <c r="L143" s="46">
        <v>8</v>
      </c>
      <c r="M143" s="46">
        <v>3</v>
      </c>
      <c r="N143" s="46">
        <v>4</v>
      </c>
      <c r="O143" s="46">
        <v>0</v>
      </c>
      <c r="P143" s="46">
        <v>7</v>
      </c>
      <c r="Q143" s="46">
        <v>0</v>
      </c>
      <c r="R143" s="46">
        <v>0</v>
      </c>
      <c r="S143" s="46">
        <v>30</v>
      </c>
    </row>
    <row r="144" spans="1:54" x14ac:dyDescent="0.25">
      <c r="B144" s="46" t="s">
        <v>5</v>
      </c>
      <c r="C144" s="46">
        <v>0</v>
      </c>
      <c r="D144" s="46">
        <v>0</v>
      </c>
      <c r="E144" s="46">
        <v>0</v>
      </c>
      <c r="F144" s="46">
        <v>0</v>
      </c>
      <c r="G144" s="46">
        <v>5</v>
      </c>
      <c r="H144" s="46">
        <v>0</v>
      </c>
      <c r="I144" s="46">
        <v>12</v>
      </c>
      <c r="J144" s="46">
        <v>7</v>
      </c>
      <c r="K144" s="46">
        <v>1</v>
      </c>
      <c r="L144" s="46">
        <v>0</v>
      </c>
      <c r="M144" s="46">
        <v>1</v>
      </c>
      <c r="N144" s="46">
        <v>0</v>
      </c>
      <c r="O144" s="46">
        <v>0</v>
      </c>
      <c r="P144" s="46">
        <v>4</v>
      </c>
      <c r="Q144" s="46">
        <v>0</v>
      </c>
      <c r="R144" s="46">
        <v>0</v>
      </c>
      <c r="S144" s="46">
        <v>30</v>
      </c>
    </row>
    <row r="145" spans="1:54" x14ac:dyDescent="0.25">
      <c r="B145" s="46" t="s">
        <v>6</v>
      </c>
      <c r="C145" s="46">
        <v>0</v>
      </c>
      <c r="D145" s="46">
        <v>0</v>
      </c>
      <c r="E145" s="46">
        <v>0</v>
      </c>
      <c r="F145" s="46">
        <v>22</v>
      </c>
      <c r="G145" s="46">
        <v>0</v>
      </c>
      <c r="H145" s="46">
        <v>3</v>
      </c>
      <c r="I145" s="46">
        <v>1</v>
      </c>
      <c r="J145" s="46">
        <v>0</v>
      </c>
      <c r="K145" s="46">
        <v>0</v>
      </c>
      <c r="L145" s="46">
        <v>0</v>
      </c>
      <c r="M145" s="46">
        <v>2</v>
      </c>
      <c r="N145" s="46">
        <v>2</v>
      </c>
      <c r="O145" s="46">
        <v>0</v>
      </c>
      <c r="P145" s="46">
        <v>0</v>
      </c>
      <c r="Q145" s="46">
        <v>0</v>
      </c>
      <c r="R145" s="46">
        <v>0</v>
      </c>
      <c r="S145" s="46">
        <v>30</v>
      </c>
    </row>
    <row r="146" spans="1:54" x14ac:dyDescent="0.25">
      <c r="B146" s="46" t="s">
        <v>7</v>
      </c>
      <c r="C146" s="46">
        <v>0</v>
      </c>
      <c r="D146" s="46">
        <v>23</v>
      </c>
      <c r="E146" s="46">
        <v>0</v>
      </c>
      <c r="F146" s="46">
        <v>2</v>
      </c>
      <c r="G146" s="46">
        <v>1</v>
      </c>
      <c r="H146" s="46">
        <v>2</v>
      </c>
      <c r="I146" s="46">
        <v>1</v>
      </c>
      <c r="J146" s="46">
        <v>0</v>
      </c>
      <c r="K146" s="46">
        <v>0</v>
      </c>
      <c r="L146" s="46">
        <v>1</v>
      </c>
      <c r="M146" s="46">
        <v>0</v>
      </c>
      <c r="N146" s="46">
        <v>0</v>
      </c>
      <c r="O146" s="46">
        <v>0</v>
      </c>
      <c r="P146" s="46">
        <v>0</v>
      </c>
      <c r="Q146" s="46">
        <v>0</v>
      </c>
      <c r="R146" s="46">
        <v>0</v>
      </c>
      <c r="S146" s="46">
        <v>30</v>
      </c>
    </row>
    <row r="147" spans="1:54" x14ac:dyDescent="0.25">
      <c r="B147" s="46" t="s">
        <v>8</v>
      </c>
      <c r="C147" s="46">
        <v>0</v>
      </c>
      <c r="D147" s="46">
        <v>0</v>
      </c>
      <c r="E147" s="46">
        <v>0</v>
      </c>
      <c r="F147" s="46">
        <v>29</v>
      </c>
      <c r="G147" s="46">
        <v>0</v>
      </c>
      <c r="H147" s="46">
        <v>1</v>
      </c>
      <c r="I147" s="46">
        <v>0</v>
      </c>
      <c r="J147" s="46">
        <v>0</v>
      </c>
      <c r="K147" s="46">
        <v>0</v>
      </c>
      <c r="L147" s="46">
        <v>0</v>
      </c>
      <c r="M147" s="46">
        <v>0</v>
      </c>
      <c r="N147" s="46">
        <v>0</v>
      </c>
      <c r="O147" s="46">
        <v>0</v>
      </c>
      <c r="P147" s="46">
        <v>0</v>
      </c>
      <c r="Q147" s="46">
        <v>0</v>
      </c>
      <c r="R147" s="46">
        <v>0</v>
      </c>
      <c r="S147" s="46">
        <v>30</v>
      </c>
    </row>
    <row r="148" spans="1:54" x14ac:dyDescent="0.25">
      <c r="B148" s="46" t="s">
        <v>9</v>
      </c>
      <c r="C148" s="46">
        <v>0</v>
      </c>
      <c r="D148" s="46">
        <v>0</v>
      </c>
      <c r="E148" s="46">
        <v>0</v>
      </c>
      <c r="F148" s="46">
        <v>0</v>
      </c>
      <c r="G148" s="46">
        <v>0</v>
      </c>
      <c r="H148" s="46">
        <v>2</v>
      </c>
      <c r="I148" s="46">
        <v>1</v>
      </c>
      <c r="J148" s="46">
        <v>10</v>
      </c>
      <c r="K148" s="46">
        <v>9</v>
      </c>
      <c r="L148" s="46">
        <v>3</v>
      </c>
      <c r="M148" s="46">
        <v>0</v>
      </c>
      <c r="N148" s="46">
        <v>0</v>
      </c>
      <c r="O148" s="46">
        <v>5</v>
      </c>
      <c r="P148" s="46">
        <v>0</v>
      </c>
      <c r="Q148" s="46">
        <v>0</v>
      </c>
      <c r="R148" s="46">
        <v>0</v>
      </c>
      <c r="S148" s="46">
        <v>30</v>
      </c>
    </row>
    <row r="149" spans="1:54" x14ac:dyDescent="0.25">
      <c r="B149" s="46" t="s">
        <v>10</v>
      </c>
      <c r="C149" s="46">
        <v>0</v>
      </c>
      <c r="D149" s="46">
        <v>0</v>
      </c>
      <c r="E149" s="46">
        <v>14</v>
      </c>
      <c r="F149" s="46">
        <v>0</v>
      </c>
      <c r="G149" s="46">
        <v>11</v>
      </c>
      <c r="H149" s="46">
        <v>4</v>
      </c>
      <c r="I149" s="46">
        <v>1</v>
      </c>
      <c r="J149" s="46">
        <v>0</v>
      </c>
      <c r="K149" s="46">
        <v>0</v>
      </c>
      <c r="L149" s="46">
        <v>0</v>
      </c>
      <c r="M149" s="46">
        <v>0</v>
      </c>
      <c r="N149" s="46">
        <v>0</v>
      </c>
      <c r="O149" s="46">
        <v>0</v>
      </c>
      <c r="P149" s="46">
        <v>0</v>
      </c>
      <c r="Q149" s="46">
        <v>0</v>
      </c>
      <c r="R149" s="46">
        <v>0</v>
      </c>
      <c r="S149" s="46">
        <v>30</v>
      </c>
    </row>
    <row r="150" spans="1:54" x14ac:dyDescent="0.25">
      <c r="B150" s="46" t="s">
        <v>11</v>
      </c>
      <c r="C150" s="46">
        <v>0</v>
      </c>
      <c r="D150" s="46">
        <v>0</v>
      </c>
      <c r="E150" s="46">
        <v>30</v>
      </c>
      <c r="F150" s="46">
        <v>0</v>
      </c>
      <c r="G150" s="46">
        <v>0</v>
      </c>
      <c r="H150" s="46">
        <v>0</v>
      </c>
      <c r="I150" s="46">
        <v>0</v>
      </c>
      <c r="J150" s="46">
        <v>0</v>
      </c>
      <c r="K150" s="46">
        <v>0</v>
      </c>
      <c r="L150" s="46">
        <v>0</v>
      </c>
      <c r="M150" s="46">
        <v>0</v>
      </c>
      <c r="N150" s="46">
        <v>0</v>
      </c>
      <c r="O150" s="46">
        <v>0</v>
      </c>
      <c r="P150" s="46">
        <v>0</v>
      </c>
      <c r="Q150" s="46">
        <v>0</v>
      </c>
      <c r="R150" s="46">
        <v>0</v>
      </c>
      <c r="S150" s="46">
        <v>30</v>
      </c>
    </row>
    <row r="151" spans="1:54" x14ac:dyDescent="0.25">
      <c r="B151" s="46" t="s">
        <v>12</v>
      </c>
      <c r="C151" s="46">
        <v>0</v>
      </c>
      <c r="D151" s="46">
        <v>0</v>
      </c>
      <c r="E151" s="46">
        <v>0</v>
      </c>
      <c r="F151" s="46">
        <v>1</v>
      </c>
      <c r="G151" s="46">
        <v>11</v>
      </c>
      <c r="H151" s="46">
        <v>10</v>
      </c>
      <c r="I151" s="46">
        <v>3</v>
      </c>
      <c r="J151" s="46">
        <v>1</v>
      </c>
      <c r="K151" s="46">
        <v>0</v>
      </c>
      <c r="L151" s="46">
        <v>0</v>
      </c>
      <c r="M151" s="46">
        <v>1</v>
      </c>
      <c r="N151" s="46">
        <v>0</v>
      </c>
      <c r="O151" s="46">
        <v>0</v>
      </c>
      <c r="P151" s="46">
        <v>0</v>
      </c>
      <c r="Q151" s="46">
        <v>0</v>
      </c>
      <c r="R151" s="46">
        <v>0</v>
      </c>
      <c r="S151" s="46">
        <v>27</v>
      </c>
    </row>
    <row r="152" spans="1:54" x14ac:dyDescent="0.25">
      <c r="B152" s="46" t="s">
        <v>13</v>
      </c>
      <c r="C152" s="46">
        <v>0</v>
      </c>
      <c r="D152" s="46">
        <v>0</v>
      </c>
      <c r="E152" s="46">
        <v>0</v>
      </c>
      <c r="F152" s="46">
        <v>0</v>
      </c>
      <c r="G152" s="46">
        <v>5</v>
      </c>
      <c r="H152" s="46">
        <v>0</v>
      </c>
      <c r="I152" s="46">
        <v>18</v>
      </c>
      <c r="J152" s="46">
        <v>6</v>
      </c>
      <c r="K152" s="46">
        <v>0</v>
      </c>
      <c r="L152" s="46">
        <v>0</v>
      </c>
      <c r="M152" s="46">
        <v>0</v>
      </c>
      <c r="N152" s="46">
        <v>0</v>
      </c>
      <c r="O152" s="46">
        <v>0</v>
      </c>
      <c r="P152" s="46">
        <v>0</v>
      </c>
      <c r="Q152" s="46">
        <v>0</v>
      </c>
      <c r="R152" s="46">
        <v>0</v>
      </c>
      <c r="S152" s="46">
        <v>29</v>
      </c>
    </row>
    <row r="153" spans="1:54" x14ac:dyDescent="0.25">
      <c r="B153" s="46" t="s">
        <v>14</v>
      </c>
      <c r="C153" s="46">
        <v>0</v>
      </c>
      <c r="D153" s="46">
        <v>0</v>
      </c>
      <c r="E153" s="46">
        <v>1</v>
      </c>
      <c r="F153" s="46">
        <v>0</v>
      </c>
      <c r="G153" s="46">
        <v>25</v>
      </c>
      <c r="H153" s="46">
        <v>3</v>
      </c>
      <c r="I153" s="46">
        <v>0</v>
      </c>
      <c r="J153" s="46">
        <v>0</v>
      </c>
      <c r="K153" s="46">
        <v>0</v>
      </c>
      <c r="L153" s="46">
        <v>0</v>
      </c>
      <c r="M153" s="46">
        <v>0</v>
      </c>
      <c r="N153" s="46">
        <v>0</v>
      </c>
      <c r="O153" s="46">
        <v>0</v>
      </c>
      <c r="P153" s="46">
        <v>0</v>
      </c>
      <c r="Q153" s="46">
        <v>0</v>
      </c>
      <c r="R153" s="46">
        <v>0</v>
      </c>
      <c r="S153" s="46">
        <v>29</v>
      </c>
    </row>
    <row r="154" spans="1:54" x14ac:dyDescent="0.25">
      <c r="B154" s="46" t="s">
        <v>15</v>
      </c>
      <c r="C154" s="46">
        <v>0</v>
      </c>
      <c r="D154" s="46">
        <v>0</v>
      </c>
      <c r="E154" s="46">
        <v>0</v>
      </c>
      <c r="F154" s="46">
        <v>0</v>
      </c>
      <c r="G154" s="46">
        <v>21</v>
      </c>
      <c r="H154" s="46">
        <v>6</v>
      </c>
      <c r="I154" s="46">
        <v>1</v>
      </c>
      <c r="J154" s="46">
        <v>0</v>
      </c>
      <c r="K154" s="46">
        <v>0</v>
      </c>
      <c r="L154" s="46">
        <v>0</v>
      </c>
      <c r="M154" s="46">
        <v>0</v>
      </c>
      <c r="N154" s="46">
        <v>0</v>
      </c>
      <c r="O154" s="46">
        <v>0</v>
      </c>
      <c r="P154" s="46">
        <v>0</v>
      </c>
      <c r="Q154" s="46">
        <v>0</v>
      </c>
      <c r="R154" s="46">
        <v>0</v>
      </c>
      <c r="S154" s="46">
        <v>28</v>
      </c>
    </row>
    <row r="155" spans="1:54" x14ac:dyDescent="0.25">
      <c r="B155" s="46" t="s">
        <v>16</v>
      </c>
      <c r="C155" s="46">
        <v>0</v>
      </c>
      <c r="D155" s="46">
        <v>0</v>
      </c>
      <c r="E155" s="46">
        <v>0</v>
      </c>
      <c r="F155" s="46">
        <v>0</v>
      </c>
      <c r="G155" s="46">
        <v>0</v>
      </c>
      <c r="H155" s="46">
        <v>0</v>
      </c>
      <c r="I155" s="46">
        <v>0</v>
      </c>
      <c r="J155" s="46">
        <v>2</v>
      </c>
      <c r="K155" s="46">
        <v>3</v>
      </c>
      <c r="L155" s="46">
        <v>4</v>
      </c>
      <c r="M155" s="46">
        <v>9</v>
      </c>
      <c r="N155" s="46">
        <v>6</v>
      </c>
      <c r="O155" s="46">
        <v>1</v>
      </c>
      <c r="P155" s="46">
        <v>3</v>
      </c>
      <c r="Q155" s="46">
        <v>2</v>
      </c>
      <c r="R155" s="46">
        <v>0</v>
      </c>
      <c r="S155" s="46">
        <v>30</v>
      </c>
    </row>
    <row r="156" spans="1:54" x14ac:dyDescent="0.25">
      <c r="B156" s="46" t="s">
        <v>17</v>
      </c>
      <c r="C156" s="46">
        <v>0</v>
      </c>
      <c r="D156" s="46">
        <v>1</v>
      </c>
      <c r="E156" s="46">
        <v>24</v>
      </c>
      <c r="F156" s="46">
        <v>0</v>
      </c>
      <c r="G156" s="46">
        <v>1</v>
      </c>
      <c r="H156" s="46">
        <v>0</v>
      </c>
      <c r="I156" s="46">
        <v>1</v>
      </c>
      <c r="J156" s="46">
        <v>0</v>
      </c>
      <c r="K156" s="46">
        <v>1</v>
      </c>
      <c r="L156" s="46">
        <v>0</v>
      </c>
      <c r="M156" s="46">
        <v>0</v>
      </c>
      <c r="N156" s="46">
        <v>2</v>
      </c>
      <c r="O156" s="46">
        <v>0</v>
      </c>
      <c r="P156" s="46">
        <v>0</v>
      </c>
      <c r="Q156" s="46">
        <v>0</v>
      </c>
      <c r="R156" s="46">
        <v>0</v>
      </c>
      <c r="S156" s="46">
        <v>30</v>
      </c>
    </row>
    <row r="157" spans="1:54" s="46" customFormat="1" x14ac:dyDescent="0.25">
      <c r="A157"/>
      <c r="B157" s="46" t="s">
        <v>18</v>
      </c>
      <c r="C157" s="46">
        <v>0</v>
      </c>
      <c r="D157" s="46">
        <v>24</v>
      </c>
      <c r="E157" s="46">
        <v>3</v>
      </c>
      <c r="F157" s="46">
        <v>1</v>
      </c>
      <c r="G157" s="46">
        <v>1</v>
      </c>
      <c r="H157" s="46">
        <v>1</v>
      </c>
      <c r="I157" s="46">
        <v>0</v>
      </c>
      <c r="J157" s="46">
        <v>0</v>
      </c>
      <c r="K157" s="46">
        <v>0</v>
      </c>
      <c r="L157" s="46">
        <v>0</v>
      </c>
      <c r="M157" s="46">
        <v>0</v>
      </c>
      <c r="N157" s="46">
        <v>0</v>
      </c>
      <c r="O157" s="46">
        <v>0</v>
      </c>
      <c r="P157" s="46">
        <v>0</v>
      </c>
      <c r="Q157" s="46">
        <v>0</v>
      </c>
      <c r="R157" s="46">
        <v>0</v>
      </c>
      <c r="S157" s="46">
        <v>30</v>
      </c>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row>
    <row r="158" spans="1:54" x14ac:dyDescent="0.25">
      <c r="B158" s="46" t="s">
        <v>19</v>
      </c>
      <c r="C158" s="46">
        <v>0</v>
      </c>
      <c r="D158" s="46">
        <v>26</v>
      </c>
      <c r="E158" s="46">
        <v>0</v>
      </c>
      <c r="F158" s="46">
        <v>1</v>
      </c>
      <c r="G158" s="46">
        <v>1</v>
      </c>
      <c r="H158" s="46">
        <v>1</v>
      </c>
      <c r="I158" s="46">
        <v>1</v>
      </c>
      <c r="J158" s="46">
        <v>0</v>
      </c>
      <c r="K158" s="46">
        <v>0</v>
      </c>
      <c r="L158" s="46">
        <v>0</v>
      </c>
      <c r="M158" s="46">
        <v>0</v>
      </c>
      <c r="N158" s="46">
        <v>0</v>
      </c>
      <c r="O158" s="46">
        <v>0</v>
      </c>
      <c r="P158" s="46">
        <v>0</v>
      </c>
      <c r="Q158" s="46">
        <v>0</v>
      </c>
      <c r="R158" s="46">
        <v>0</v>
      </c>
      <c r="S158" s="46">
        <v>30</v>
      </c>
    </row>
    <row r="159" spans="1:54" x14ac:dyDescent="0.25">
      <c r="B159" s="46" t="s">
        <v>20</v>
      </c>
      <c r="C159" s="46">
        <v>0</v>
      </c>
      <c r="D159" s="46">
        <v>0</v>
      </c>
      <c r="E159" s="46">
        <v>1</v>
      </c>
      <c r="F159" s="46">
        <v>25</v>
      </c>
      <c r="G159" s="46">
        <v>1</v>
      </c>
      <c r="H159" s="46">
        <v>1</v>
      </c>
      <c r="I159" s="46">
        <v>2</v>
      </c>
      <c r="J159" s="46">
        <v>0</v>
      </c>
      <c r="K159" s="46">
        <v>0</v>
      </c>
      <c r="L159" s="46">
        <v>0</v>
      </c>
      <c r="M159" s="46">
        <v>0</v>
      </c>
      <c r="N159" s="46">
        <v>0</v>
      </c>
      <c r="O159" s="46">
        <v>0</v>
      </c>
      <c r="P159" s="46">
        <v>0</v>
      </c>
      <c r="Q159" s="46">
        <v>0</v>
      </c>
      <c r="R159" s="46">
        <v>0</v>
      </c>
      <c r="S159" s="46">
        <v>30</v>
      </c>
    </row>
    <row r="160" spans="1:54" x14ac:dyDescent="0.25">
      <c r="B160" s="46" t="s">
        <v>21</v>
      </c>
      <c r="C160" s="46">
        <v>0</v>
      </c>
      <c r="D160" s="46">
        <v>0</v>
      </c>
      <c r="E160" s="46">
        <v>0</v>
      </c>
      <c r="F160" s="46">
        <v>0</v>
      </c>
      <c r="G160" s="46">
        <v>0</v>
      </c>
      <c r="H160" s="46">
        <v>4</v>
      </c>
      <c r="I160" s="46">
        <v>19</v>
      </c>
      <c r="J160" s="46">
        <v>5</v>
      </c>
      <c r="K160" s="46">
        <v>2</v>
      </c>
      <c r="L160" s="46">
        <v>0</v>
      </c>
      <c r="M160" s="46">
        <v>0</v>
      </c>
      <c r="N160" s="46">
        <v>0</v>
      </c>
      <c r="O160" s="46">
        <v>0</v>
      </c>
      <c r="P160" s="46">
        <v>0</v>
      </c>
      <c r="Q160" s="46">
        <v>0</v>
      </c>
      <c r="R160" s="46">
        <v>0</v>
      </c>
      <c r="S160" s="46">
        <v>30</v>
      </c>
    </row>
    <row r="161" spans="1:19" x14ac:dyDescent="0.25">
      <c r="B161" s="46" t="s">
        <v>22</v>
      </c>
      <c r="C161" s="46">
        <v>0</v>
      </c>
      <c r="D161" s="46">
        <v>0</v>
      </c>
      <c r="E161" s="46">
        <v>0</v>
      </c>
      <c r="F161" s="46">
        <v>19</v>
      </c>
      <c r="G161" s="46">
        <v>11</v>
      </c>
      <c r="H161" s="46">
        <v>0</v>
      </c>
      <c r="I161" s="46">
        <v>0</v>
      </c>
      <c r="J161" s="46">
        <v>0</v>
      </c>
      <c r="K161" s="46">
        <v>0</v>
      </c>
      <c r="L161" s="46">
        <v>0</v>
      </c>
      <c r="M161" s="46">
        <v>0</v>
      </c>
      <c r="N161" s="46">
        <v>0</v>
      </c>
      <c r="O161" s="46">
        <v>0</v>
      </c>
      <c r="P161" s="46">
        <v>0</v>
      </c>
      <c r="Q161" s="46">
        <v>0</v>
      </c>
      <c r="R161" s="46">
        <v>0</v>
      </c>
      <c r="S161" s="46">
        <v>30</v>
      </c>
    </row>
    <row r="162" spans="1:19" x14ac:dyDescent="0.25">
      <c r="B162" s="46" t="s">
        <v>86</v>
      </c>
      <c r="C162" s="46">
        <v>0</v>
      </c>
      <c r="D162" s="46">
        <v>0</v>
      </c>
      <c r="E162" s="46">
        <v>0</v>
      </c>
      <c r="F162" s="46">
        <v>0</v>
      </c>
      <c r="G162" s="46">
        <v>0</v>
      </c>
      <c r="H162" s="46">
        <v>0</v>
      </c>
      <c r="I162" s="46">
        <v>0</v>
      </c>
      <c r="J162" s="46">
        <v>1</v>
      </c>
      <c r="K162" s="46">
        <v>17</v>
      </c>
      <c r="L162" s="46">
        <v>12</v>
      </c>
      <c r="M162" s="46">
        <v>0</v>
      </c>
      <c r="N162" s="46">
        <v>0</v>
      </c>
      <c r="O162" s="46">
        <v>0</v>
      </c>
      <c r="P162" s="46">
        <v>0</v>
      </c>
      <c r="Q162" s="46">
        <v>0</v>
      </c>
      <c r="R162" s="46">
        <v>0</v>
      </c>
      <c r="S162" s="46">
        <v>30</v>
      </c>
    </row>
    <row r="163" spans="1:19" x14ac:dyDescent="0.25">
      <c r="B163" s="46" t="s">
        <v>102</v>
      </c>
      <c r="C163" s="46">
        <v>0</v>
      </c>
      <c r="D163" s="46">
        <v>0</v>
      </c>
      <c r="E163" s="46">
        <v>0</v>
      </c>
      <c r="F163" s="46">
        <v>1</v>
      </c>
      <c r="G163" s="46">
        <v>4</v>
      </c>
      <c r="H163" s="46">
        <v>5</v>
      </c>
      <c r="I163" s="46">
        <v>1</v>
      </c>
      <c r="J163" s="46">
        <v>1</v>
      </c>
      <c r="K163" s="46">
        <v>0</v>
      </c>
      <c r="L163" s="46">
        <v>0</v>
      </c>
      <c r="M163" s="46">
        <v>16</v>
      </c>
      <c r="N163" s="46">
        <v>0</v>
      </c>
      <c r="O163" s="46">
        <v>0</v>
      </c>
      <c r="P163" s="46">
        <v>0</v>
      </c>
      <c r="Q163" s="46">
        <v>0</v>
      </c>
      <c r="R163" s="46">
        <v>0</v>
      </c>
      <c r="S163" s="46">
        <v>28</v>
      </c>
    </row>
    <row r="164" spans="1:19" x14ac:dyDescent="0.25">
      <c r="B164" s="46" t="s">
        <v>90</v>
      </c>
      <c r="C164" s="46">
        <v>0</v>
      </c>
      <c r="D164" s="46">
        <v>0</v>
      </c>
      <c r="E164" s="46">
        <v>1</v>
      </c>
      <c r="F164" s="46">
        <v>29</v>
      </c>
      <c r="G164" s="46">
        <v>0</v>
      </c>
      <c r="H164" s="46">
        <v>0</v>
      </c>
      <c r="I164" s="46">
        <v>0</v>
      </c>
      <c r="J164" s="46">
        <v>0</v>
      </c>
      <c r="K164" s="46">
        <v>0</v>
      </c>
      <c r="L164" s="46">
        <v>0</v>
      </c>
      <c r="M164" s="46">
        <v>0</v>
      </c>
      <c r="N164" s="46">
        <v>0</v>
      </c>
      <c r="O164" s="46">
        <v>0</v>
      </c>
      <c r="P164" s="46">
        <v>0</v>
      </c>
      <c r="Q164" s="46">
        <v>0</v>
      </c>
      <c r="R164" s="46">
        <v>0</v>
      </c>
      <c r="S164" s="46">
        <v>30</v>
      </c>
    </row>
    <row r="165" spans="1:19" x14ac:dyDescent="0.25">
      <c r="B165" s="46"/>
      <c r="C165" s="46"/>
      <c r="D165" s="46"/>
      <c r="E165" s="46"/>
      <c r="F165" s="46"/>
      <c r="G165" s="46"/>
      <c r="H165" s="46"/>
      <c r="I165" s="46"/>
      <c r="J165" s="46"/>
      <c r="K165" s="46"/>
      <c r="L165" s="46"/>
      <c r="M165" s="46"/>
      <c r="N165" s="46"/>
      <c r="O165" s="46"/>
      <c r="P165" s="46"/>
      <c r="Q165" s="46"/>
      <c r="R165" s="46"/>
      <c r="S165" s="46"/>
    </row>
    <row r="166" spans="1:19" x14ac:dyDescent="0.25">
      <c r="A166" s="46"/>
    </row>
    <row r="167" spans="1:19" x14ac:dyDescent="0.25">
      <c r="A167" t="s">
        <v>97</v>
      </c>
      <c r="B167" s="46" t="s">
        <v>0</v>
      </c>
      <c r="C167" s="46">
        <v>1.5625E-2</v>
      </c>
      <c r="D167" s="46">
        <v>3.125E-2</v>
      </c>
      <c r="E167" s="46">
        <v>6.25E-2</v>
      </c>
      <c r="F167" s="46">
        <v>0.125</v>
      </c>
      <c r="G167" s="46">
        <v>0.25</v>
      </c>
      <c r="H167" s="46">
        <v>0.5</v>
      </c>
      <c r="I167" s="46">
        <v>1</v>
      </c>
      <c r="J167" s="46">
        <v>2</v>
      </c>
      <c r="K167" s="46">
        <v>4</v>
      </c>
      <c r="L167" s="46">
        <v>8</v>
      </c>
      <c r="M167" s="46">
        <v>16</v>
      </c>
      <c r="N167" s="46">
        <v>32</v>
      </c>
      <c r="O167" s="46">
        <v>64</v>
      </c>
      <c r="P167" s="46">
        <v>128</v>
      </c>
      <c r="Q167" s="46">
        <v>256</v>
      </c>
      <c r="R167" s="46">
        <v>512</v>
      </c>
      <c r="S167" s="46" t="s">
        <v>1</v>
      </c>
    </row>
    <row r="168" spans="1:19" x14ac:dyDescent="0.25">
      <c r="B168" s="46" t="s">
        <v>2</v>
      </c>
      <c r="C168" s="46">
        <v>0</v>
      </c>
      <c r="D168" s="46">
        <v>0</v>
      </c>
      <c r="E168" s="46">
        <v>0</v>
      </c>
      <c r="F168" s="46">
        <v>0</v>
      </c>
      <c r="G168" s="46">
        <v>0</v>
      </c>
      <c r="H168" s="46">
        <v>0</v>
      </c>
      <c r="I168" s="46">
        <v>0</v>
      </c>
      <c r="J168" s="46">
        <v>0</v>
      </c>
      <c r="K168" s="46">
        <v>0</v>
      </c>
      <c r="L168" s="46">
        <v>0</v>
      </c>
      <c r="M168" s="46">
        <v>7</v>
      </c>
      <c r="N168" s="46">
        <v>19</v>
      </c>
      <c r="O168" s="46">
        <v>32</v>
      </c>
      <c r="P168" s="46">
        <v>0</v>
      </c>
      <c r="Q168" s="46">
        <v>0</v>
      </c>
      <c r="R168" s="46">
        <v>0</v>
      </c>
      <c r="S168" s="46">
        <v>58</v>
      </c>
    </row>
    <row r="169" spans="1:19" x14ac:dyDescent="0.25">
      <c r="B169" s="46" t="s">
        <v>3</v>
      </c>
      <c r="C169" s="46">
        <v>0</v>
      </c>
      <c r="D169" s="46">
        <v>0</v>
      </c>
      <c r="E169" s="46">
        <v>0</v>
      </c>
      <c r="F169" s="46">
        <v>0</v>
      </c>
      <c r="G169" s="46">
        <v>0</v>
      </c>
      <c r="H169" s="46">
        <v>2</v>
      </c>
      <c r="I169" s="46">
        <v>8</v>
      </c>
      <c r="J169" s="46">
        <v>23</v>
      </c>
      <c r="K169" s="46">
        <v>6</v>
      </c>
      <c r="L169" s="46">
        <v>4</v>
      </c>
      <c r="M169" s="46">
        <v>0</v>
      </c>
      <c r="N169" s="46">
        <v>1</v>
      </c>
      <c r="O169" s="46">
        <v>14</v>
      </c>
      <c r="P169" s="46">
        <v>0</v>
      </c>
      <c r="Q169" s="46">
        <v>0</v>
      </c>
      <c r="R169" s="46">
        <v>0</v>
      </c>
      <c r="S169" s="46">
        <v>58</v>
      </c>
    </row>
    <row r="170" spans="1:19" x14ac:dyDescent="0.25">
      <c r="B170" s="46" t="s">
        <v>4</v>
      </c>
      <c r="C170" s="46">
        <v>0</v>
      </c>
      <c r="D170" s="46">
        <v>0</v>
      </c>
      <c r="E170" s="46">
        <v>0</v>
      </c>
      <c r="F170" s="46">
        <v>0</v>
      </c>
      <c r="G170" s="46">
        <v>0</v>
      </c>
      <c r="H170" s="46">
        <v>0</v>
      </c>
      <c r="I170" s="46">
        <v>0</v>
      </c>
      <c r="J170" s="46">
        <v>3</v>
      </c>
      <c r="K170" s="46">
        <v>13</v>
      </c>
      <c r="L170" s="46">
        <v>18</v>
      </c>
      <c r="M170" s="46">
        <v>7</v>
      </c>
      <c r="N170" s="46">
        <v>2</v>
      </c>
      <c r="O170" s="46">
        <v>1</v>
      </c>
      <c r="P170" s="46">
        <v>14</v>
      </c>
      <c r="Q170" s="46">
        <v>0</v>
      </c>
      <c r="R170" s="46">
        <v>0</v>
      </c>
      <c r="S170" s="46">
        <v>58</v>
      </c>
    </row>
    <row r="171" spans="1:19" x14ac:dyDescent="0.25">
      <c r="B171" s="46" t="s">
        <v>5</v>
      </c>
      <c r="C171" s="46">
        <v>0</v>
      </c>
      <c r="D171" s="46">
        <v>0</v>
      </c>
      <c r="E171" s="46">
        <v>0</v>
      </c>
      <c r="F171" s="46">
        <v>0</v>
      </c>
      <c r="G171" s="46">
        <v>1</v>
      </c>
      <c r="H171" s="46">
        <v>0</v>
      </c>
      <c r="I171" s="46">
        <v>15</v>
      </c>
      <c r="J171" s="46">
        <v>24</v>
      </c>
      <c r="K171" s="46">
        <v>8</v>
      </c>
      <c r="L171" s="46">
        <v>3</v>
      </c>
      <c r="M171" s="46">
        <v>2</v>
      </c>
      <c r="N171" s="46">
        <v>1</v>
      </c>
      <c r="O171" s="46">
        <v>0</v>
      </c>
      <c r="P171" s="46">
        <v>4</v>
      </c>
      <c r="Q171" s="46">
        <v>0</v>
      </c>
      <c r="R171" s="46">
        <v>0</v>
      </c>
      <c r="S171" s="46">
        <v>58</v>
      </c>
    </row>
    <row r="172" spans="1:19" x14ac:dyDescent="0.25">
      <c r="B172" s="46" t="s">
        <v>6</v>
      </c>
      <c r="C172" s="46">
        <v>0</v>
      </c>
      <c r="D172" s="46">
        <v>0</v>
      </c>
      <c r="E172" s="46">
        <v>0</v>
      </c>
      <c r="F172" s="46">
        <v>48</v>
      </c>
      <c r="G172" s="46">
        <v>0</v>
      </c>
      <c r="H172" s="46">
        <v>1</v>
      </c>
      <c r="I172" s="46">
        <v>3</v>
      </c>
      <c r="J172" s="46">
        <v>0</v>
      </c>
      <c r="K172" s="46">
        <v>0</v>
      </c>
      <c r="L172" s="46">
        <v>0</v>
      </c>
      <c r="M172" s="46">
        <v>2</v>
      </c>
      <c r="N172" s="46">
        <v>4</v>
      </c>
      <c r="O172" s="46">
        <v>0</v>
      </c>
      <c r="P172" s="46">
        <v>0</v>
      </c>
      <c r="Q172" s="46">
        <v>0</v>
      </c>
      <c r="R172" s="46">
        <v>0</v>
      </c>
      <c r="S172" s="46">
        <v>58</v>
      </c>
    </row>
    <row r="173" spans="1:19" x14ac:dyDescent="0.25">
      <c r="B173" s="46" t="s">
        <v>7</v>
      </c>
      <c r="C173" s="46">
        <v>0</v>
      </c>
      <c r="D173" s="46">
        <v>45</v>
      </c>
      <c r="E173" s="46">
        <v>0</v>
      </c>
      <c r="F173" s="46">
        <v>4</v>
      </c>
      <c r="G173" s="46">
        <v>1</v>
      </c>
      <c r="H173" s="46">
        <v>0</v>
      </c>
      <c r="I173" s="46">
        <v>1</v>
      </c>
      <c r="J173" s="46">
        <v>0</v>
      </c>
      <c r="K173" s="46">
        <v>1</v>
      </c>
      <c r="L173" s="46">
        <v>0</v>
      </c>
      <c r="M173" s="46">
        <v>6</v>
      </c>
      <c r="N173" s="46">
        <v>0</v>
      </c>
      <c r="O173" s="46">
        <v>0</v>
      </c>
      <c r="P173" s="46">
        <v>0</v>
      </c>
      <c r="Q173" s="46">
        <v>0</v>
      </c>
      <c r="R173" s="46">
        <v>0</v>
      </c>
      <c r="S173" s="46">
        <v>58</v>
      </c>
    </row>
    <row r="174" spans="1:19" x14ac:dyDescent="0.25">
      <c r="B174" s="46" t="s">
        <v>8</v>
      </c>
      <c r="C174" s="46">
        <v>0</v>
      </c>
      <c r="D174" s="46">
        <v>0</v>
      </c>
      <c r="E174" s="46">
        <v>0</v>
      </c>
      <c r="F174" s="46">
        <v>41</v>
      </c>
      <c r="G174" s="46">
        <v>0</v>
      </c>
      <c r="H174" s="46">
        <v>7</v>
      </c>
      <c r="I174" s="46">
        <v>0</v>
      </c>
      <c r="J174" s="46">
        <v>2</v>
      </c>
      <c r="K174" s="46">
        <v>1</v>
      </c>
      <c r="L174" s="46">
        <v>2</v>
      </c>
      <c r="M174" s="46">
        <v>3</v>
      </c>
      <c r="N174" s="46">
        <v>1</v>
      </c>
      <c r="O174" s="46">
        <v>1</v>
      </c>
      <c r="P174" s="46">
        <v>0</v>
      </c>
      <c r="Q174" s="46">
        <v>0</v>
      </c>
      <c r="R174" s="46">
        <v>0</v>
      </c>
      <c r="S174" s="46">
        <v>58</v>
      </c>
    </row>
    <row r="175" spans="1:19" x14ac:dyDescent="0.25">
      <c r="B175" s="46" t="s">
        <v>9</v>
      </c>
      <c r="C175" s="46">
        <v>0</v>
      </c>
      <c r="D175" s="46">
        <v>0</v>
      </c>
      <c r="E175" s="46">
        <v>0</v>
      </c>
      <c r="F175" s="46">
        <v>0</v>
      </c>
      <c r="G175" s="46">
        <v>0</v>
      </c>
      <c r="H175" s="46">
        <v>1</v>
      </c>
      <c r="I175" s="46">
        <v>17</v>
      </c>
      <c r="J175" s="46">
        <v>19</v>
      </c>
      <c r="K175" s="46">
        <v>9</v>
      </c>
      <c r="L175" s="46">
        <v>4</v>
      </c>
      <c r="M175" s="46">
        <v>1</v>
      </c>
      <c r="N175" s="46">
        <v>1</v>
      </c>
      <c r="O175" s="46">
        <v>6</v>
      </c>
      <c r="P175" s="46">
        <v>0</v>
      </c>
      <c r="Q175" s="46">
        <v>0</v>
      </c>
      <c r="R175" s="46">
        <v>0</v>
      </c>
      <c r="S175" s="46">
        <v>58</v>
      </c>
    </row>
    <row r="176" spans="1:19" x14ac:dyDescent="0.25">
      <c r="B176" s="46" t="s">
        <v>10</v>
      </c>
      <c r="C176" s="46">
        <v>0</v>
      </c>
      <c r="D176" s="46">
        <v>0</v>
      </c>
      <c r="E176" s="46">
        <v>38</v>
      </c>
      <c r="F176" s="46">
        <v>0</v>
      </c>
      <c r="G176" s="46">
        <v>14</v>
      </c>
      <c r="H176" s="46">
        <v>5</v>
      </c>
      <c r="I176" s="46">
        <v>1</v>
      </c>
      <c r="J176" s="46">
        <v>0</v>
      </c>
      <c r="K176" s="46">
        <v>0</v>
      </c>
      <c r="L176" s="46">
        <v>0</v>
      </c>
      <c r="M176" s="46">
        <v>0</v>
      </c>
      <c r="N176" s="46">
        <v>0</v>
      </c>
      <c r="O176" s="46">
        <v>0</v>
      </c>
      <c r="P176" s="46">
        <v>0</v>
      </c>
      <c r="Q176" s="46">
        <v>0</v>
      </c>
      <c r="R176" s="46">
        <v>0</v>
      </c>
      <c r="S176" s="46">
        <v>58</v>
      </c>
    </row>
    <row r="177" spans="2:19" x14ac:dyDescent="0.25">
      <c r="B177" s="46" t="s">
        <v>11</v>
      </c>
      <c r="C177" s="46">
        <v>0</v>
      </c>
      <c r="D177" s="46">
        <v>0</v>
      </c>
      <c r="E177" s="46">
        <v>57</v>
      </c>
      <c r="F177" s="46">
        <v>0</v>
      </c>
      <c r="G177" s="46">
        <v>1</v>
      </c>
      <c r="H177" s="46">
        <v>0</v>
      </c>
      <c r="I177" s="46">
        <v>0</v>
      </c>
      <c r="J177" s="46">
        <v>0</v>
      </c>
      <c r="K177" s="46">
        <v>0</v>
      </c>
      <c r="L177" s="46">
        <v>0</v>
      </c>
      <c r="M177" s="46">
        <v>0</v>
      </c>
      <c r="N177" s="46">
        <v>0</v>
      </c>
      <c r="O177" s="46">
        <v>0</v>
      </c>
      <c r="P177" s="46">
        <v>0</v>
      </c>
      <c r="Q177" s="46">
        <v>0</v>
      </c>
      <c r="R177" s="46">
        <v>0</v>
      </c>
      <c r="S177" s="46">
        <v>58</v>
      </c>
    </row>
    <row r="178" spans="2:19" x14ac:dyDescent="0.25">
      <c r="B178" s="46" t="s">
        <v>12</v>
      </c>
      <c r="C178" s="46">
        <v>0</v>
      </c>
      <c r="D178" s="46">
        <v>0</v>
      </c>
      <c r="E178" s="46">
        <v>0</v>
      </c>
      <c r="F178" s="46">
        <v>1</v>
      </c>
      <c r="G178" s="46">
        <v>28</v>
      </c>
      <c r="H178" s="46">
        <v>24</v>
      </c>
      <c r="I178" s="46">
        <v>3</v>
      </c>
      <c r="J178" s="46">
        <v>0</v>
      </c>
      <c r="K178" s="46">
        <v>0</v>
      </c>
      <c r="L178" s="46">
        <v>0</v>
      </c>
      <c r="M178" s="46">
        <v>2</v>
      </c>
      <c r="N178" s="46">
        <v>0</v>
      </c>
      <c r="O178" s="46">
        <v>0</v>
      </c>
      <c r="P178" s="46">
        <v>0</v>
      </c>
      <c r="Q178" s="46">
        <v>0</v>
      </c>
      <c r="R178" s="46">
        <v>0</v>
      </c>
      <c r="S178" s="46">
        <v>58</v>
      </c>
    </row>
    <row r="179" spans="2:19" x14ac:dyDescent="0.25">
      <c r="B179" s="46" t="s">
        <v>13</v>
      </c>
      <c r="C179" s="46">
        <v>0</v>
      </c>
      <c r="D179" s="46">
        <v>0</v>
      </c>
      <c r="E179" s="46">
        <v>0</v>
      </c>
      <c r="F179" s="46">
        <v>0</v>
      </c>
      <c r="G179" s="46">
        <v>18</v>
      </c>
      <c r="H179" s="46">
        <v>0</v>
      </c>
      <c r="I179" s="46">
        <v>36</v>
      </c>
      <c r="J179" s="46">
        <v>3</v>
      </c>
      <c r="K179" s="46">
        <v>1</v>
      </c>
      <c r="L179" s="46">
        <v>0</v>
      </c>
      <c r="M179" s="46">
        <v>0</v>
      </c>
      <c r="N179" s="46">
        <v>0</v>
      </c>
      <c r="O179" s="46">
        <v>0</v>
      </c>
      <c r="P179" s="46">
        <v>0</v>
      </c>
      <c r="Q179" s="46">
        <v>0</v>
      </c>
      <c r="R179" s="46">
        <v>0</v>
      </c>
      <c r="S179" s="46">
        <v>58</v>
      </c>
    </row>
    <row r="180" spans="2:19" x14ac:dyDescent="0.25">
      <c r="B180" s="46" t="s">
        <v>14</v>
      </c>
      <c r="C180" s="46">
        <v>0</v>
      </c>
      <c r="D180" s="46">
        <v>0</v>
      </c>
      <c r="E180" s="46">
        <v>5</v>
      </c>
      <c r="F180" s="46">
        <v>0</v>
      </c>
      <c r="G180" s="46">
        <v>44</v>
      </c>
      <c r="H180" s="46">
        <v>5</v>
      </c>
      <c r="I180" s="46">
        <v>0</v>
      </c>
      <c r="J180" s="46">
        <v>0</v>
      </c>
      <c r="K180" s="46">
        <v>0</v>
      </c>
      <c r="L180" s="46">
        <v>0</v>
      </c>
      <c r="M180" s="46">
        <v>4</v>
      </c>
      <c r="N180" s="46">
        <v>0</v>
      </c>
      <c r="O180" s="46">
        <v>0</v>
      </c>
      <c r="P180" s="46">
        <v>0</v>
      </c>
      <c r="Q180" s="46">
        <v>0</v>
      </c>
      <c r="R180" s="46">
        <v>0</v>
      </c>
      <c r="S180" s="46">
        <v>58</v>
      </c>
    </row>
    <row r="181" spans="2:19" x14ac:dyDescent="0.25">
      <c r="B181" s="46" t="s">
        <v>15</v>
      </c>
      <c r="C181" s="46">
        <v>0</v>
      </c>
      <c r="D181" s="46">
        <v>0</v>
      </c>
      <c r="E181" s="46">
        <v>2</v>
      </c>
      <c r="F181" s="46">
        <v>0</v>
      </c>
      <c r="G181" s="46">
        <v>43</v>
      </c>
      <c r="H181" s="46">
        <v>2</v>
      </c>
      <c r="I181" s="46">
        <v>0</v>
      </c>
      <c r="J181" s="46">
        <v>2</v>
      </c>
      <c r="K181" s="46">
        <v>0</v>
      </c>
      <c r="L181" s="46">
        <v>2</v>
      </c>
      <c r="M181" s="46">
        <v>0</v>
      </c>
      <c r="N181" s="46">
        <v>0</v>
      </c>
      <c r="O181" s="46">
        <v>0</v>
      </c>
      <c r="P181" s="46">
        <v>0</v>
      </c>
      <c r="Q181" s="46">
        <v>0</v>
      </c>
      <c r="R181" s="46">
        <v>0</v>
      </c>
      <c r="S181" s="46">
        <v>51</v>
      </c>
    </row>
    <row r="182" spans="2:19" x14ac:dyDescent="0.25">
      <c r="B182" s="46" t="s">
        <v>16</v>
      </c>
      <c r="C182" s="46">
        <v>0</v>
      </c>
      <c r="D182" s="46">
        <v>0</v>
      </c>
      <c r="E182" s="46">
        <v>0</v>
      </c>
      <c r="F182" s="46">
        <v>0</v>
      </c>
      <c r="G182" s="46">
        <v>0</v>
      </c>
      <c r="H182" s="46">
        <v>3</v>
      </c>
      <c r="I182" s="46">
        <v>0</v>
      </c>
      <c r="J182" s="46">
        <v>1</v>
      </c>
      <c r="K182" s="46">
        <v>5</v>
      </c>
      <c r="L182" s="46">
        <v>12</v>
      </c>
      <c r="M182" s="46">
        <v>18</v>
      </c>
      <c r="N182" s="46">
        <v>8</v>
      </c>
      <c r="O182" s="46">
        <v>7</v>
      </c>
      <c r="P182" s="46">
        <v>2</v>
      </c>
      <c r="Q182" s="46">
        <v>2</v>
      </c>
      <c r="R182" s="46">
        <v>0</v>
      </c>
      <c r="S182" s="46">
        <v>58</v>
      </c>
    </row>
    <row r="183" spans="2:19" x14ac:dyDescent="0.25">
      <c r="B183" s="46" t="s">
        <v>17</v>
      </c>
      <c r="C183" s="46">
        <v>0</v>
      </c>
      <c r="D183" s="46">
        <v>0</v>
      </c>
      <c r="E183" s="46">
        <v>30</v>
      </c>
      <c r="F183" s="46">
        <v>0</v>
      </c>
      <c r="G183" s="46">
        <v>10</v>
      </c>
      <c r="H183" s="46">
        <v>7</v>
      </c>
      <c r="I183" s="46">
        <v>0</v>
      </c>
      <c r="J183" s="46">
        <v>1</v>
      </c>
      <c r="K183" s="46">
        <v>0</v>
      </c>
      <c r="L183" s="46">
        <v>0</v>
      </c>
      <c r="M183" s="46">
        <v>1</v>
      </c>
      <c r="N183" s="46">
        <v>9</v>
      </c>
      <c r="O183" s="46">
        <v>0</v>
      </c>
      <c r="P183" s="46">
        <v>0</v>
      </c>
      <c r="Q183" s="46">
        <v>0</v>
      </c>
      <c r="R183" s="46">
        <v>0</v>
      </c>
      <c r="S183" s="46">
        <v>58</v>
      </c>
    </row>
    <row r="184" spans="2:19" x14ac:dyDescent="0.25">
      <c r="B184" s="46" t="s">
        <v>18</v>
      </c>
      <c r="C184" s="46">
        <v>0</v>
      </c>
      <c r="D184" s="46">
        <v>25</v>
      </c>
      <c r="E184" s="46">
        <v>18</v>
      </c>
      <c r="F184" s="46">
        <v>5</v>
      </c>
      <c r="G184" s="46">
        <v>1</v>
      </c>
      <c r="H184" s="46">
        <v>5</v>
      </c>
      <c r="I184" s="46">
        <v>0</v>
      </c>
      <c r="J184" s="46">
        <v>4</v>
      </c>
      <c r="K184" s="46">
        <v>0</v>
      </c>
      <c r="L184" s="46">
        <v>0</v>
      </c>
      <c r="M184" s="46">
        <v>0</v>
      </c>
      <c r="N184" s="46">
        <v>0</v>
      </c>
      <c r="O184" s="46">
        <v>0</v>
      </c>
      <c r="P184" s="46">
        <v>0</v>
      </c>
      <c r="Q184" s="46">
        <v>0</v>
      </c>
      <c r="R184" s="46">
        <v>0</v>
      </c>
      <c r="S184" s="46">
        <v>58</v>
      </c>
    </row>
    <row r="185" spans="2:19" x14ac:dyDescent="0.25">
      <c r="B185" s="46" t="s">
        <v>19</v>
      </c>
      <c r="C185" s="46">
        <v>0</v>
      </c>
      <c r="D185" s="46">
        <v>40</v>
      </c>
      <c r="E185" s="46">
        <v>0</v>
      </c>
      <c r="F185" s="46">
        <v>5</v>
      </c>
      <c r="G185" s="46">
        <v>4</v>
      </c>
      <c r="H185" s="46">
        <v>8</v>
      </c>
      <c r="I185" s="46">
        <v>0</v>
      </c>
      <c r="J185" s="46">
        <v>0</v>
      </c>
      <c r="K185" s="46">
        <v>1</v>
      </c>
      <c r="L185" s="46">
        <v>0</v>
      </c>
      <c r="M185" s="46">
        <v>0</v>
      </c>
      <c r="N185" s="46">
        <v>0</v>
      </c>
      <c r="O185" s="46">
        <v>0</v>
      </c>
      <c r="P185" s="46">
        <v>0</v>
      </c>
      <c r="Q185" s="46">
        <v>0</v>
      </c>
      <c r="R185" s="46">
        <v>0</v>
      </c>
      <c r="S185" s="46">
        <v>58</v>
      </c>
    </row>
    <row r="186" spans="2:19" x14ac:dyDescent="0.25">
      <c r="B186" s="46" t="s">
        <v>20</v>
      </c>
      <c r="C186" s="46">
        <v>0</v>
      </c>
      <c r="D186" s="46">
        <v>1</v>
      </c>
      <c r="E186" s="46">
        <v>1</v>
      </c>
      <c r="F186" s="46">
        <v>40</v>
      </c>
      <c r="G186" s="46">
        <v>3</v>
      </c>
      <c r="H186" s="46">
        <v>6</v>
      </c>
      <c r="I186" s="46">
        <v>5</v>
      </c>
      <c r="J186" s="46">
        <v>0</v>
      </c>
      <c r="K186" s="46">
        <v>0</v>
      </c>
      <c r="L186" s="46">
        <v>2</v>
      </c>
      <c r="M186" s="46">
        <v>0</v>
      </c>
      <c r="N186" s="46">
        <v>0</v>
      </c>
      <c r="O186" s="46">
        <v>0</v>
      </c>
      <c r="P186" s="46">
        <v>0</v>
      </c>
      <c r="Q186" s="46">
        <v>0</v>
      </c>
      <c r="R186" s="46">
        <v>0</v>
      </c>
      <c r="S186" s="46">
        <v>58</v>
      </c>
    </row>
    <row r="187" spans="2:19" x14ac:dyDescent="0.25">
      <c r="B187" s="46" t="s">
        <v>21</v>
      </c>
      <c r="C187" s="46">
        <v>0</v>
      </c>
      <c r="D187" s="46">
        <v>0</v>
      </c>
      <c r="E187" s="46">
        <v>0</v>
      </c>
      <c r="F187" s="46">
        <v>0</v>
      </c>
      <c r="G187" s="46">
        <v>0</v>
      </c>
      <c r="H187" s="46">
        <v>0</v>
      </c>
      <c r="I187" s="46">
        <v>32</v>
      </c>
      <c r="J187" s="46">
        <v>9</v>
      </c>
      <c r="K187" s="46">
        <v>0</v>
      </c>
      <c r="L187" s="46">
        <v>7</v>
      </c>
      <c r="M187" s="46">
        <v>10</v>
      </c>
      <c r="N187" s="46">
        <v>0</v>
      </c>
      <c r="O187" s="46">
        <v>0</v>
      </c>
      <c r="P187" s="46">
        <v>0</v>
      </c>
      <c r="Q187" s="46">
        <v>0</v>
      </c>
      <c r="R187" s="46">
        <v>0</v>
      </c>
      <c r="S187" s="46">
        <v>58</v>
      </c>
    </row>
    <row r="188" spans="2:19" x14ac:dyDescent="0.25">
      <c r="B188" s="46" t="s">
        <v>22</v>
      </c>
      <c r="C188" s="46">
        <v>0</v>
      </c>
      <c r="D188" s="46">
        <v>0</v>
      </c>
      <c r="E188" s="46">
        <v>0</v>
      </c>
      <c r="F188" s="46">
        <v>23</v>
      </c>
      <c r="G188" s="46">
        <v>27</v>
      </c>
      <c r="H188" s="46">
        <v>6</v>
      </c>
      <c r="I188" s="46">
        <v>0</v>
      </c>
      <c r="J188" s="46">
        <v>1</v>
      </c>
      <c r="K188" s="46">
        <v>0</v>
      </c>
      <c r="L188" s="46">
        <v>0</v>
      </c>
      <c r="M188" s="46">
        <v>0</v>
      </c>
      <c r="N188" s="46">
        <v>0</v>
      </c>
      <c r="O188" s="46">
        <v>0</v>
      </c>
      <c r="P188" s="46">
        <v>0</v>
      </c>
      <c r="Q188" s="46">
        <v>0</v>
      </c>
      <c r="R188" s="46">
        <v>0</v>
      </c>
      <c r="S188" s="46">
        <v>57</v>
      </c>
    </row>
    <row r="189" spans="2:19" x14ac:dyDescent="0.25">
      <c r="B189" s="46" t="s">
        <v>86</v>
      </c>
      <c r="C189" s="46">
        <v>0</v>
      </c>
      <c r="D189" s="46">
        <v>0</v>
      </c>
      <c r="E189" s="46">
        <v>0</v>
      </c>
      <c r="F189" s="46">
        <v>0</v>
      </c>
      <c r="G189" s="46">
        <v>0</v>
      </c>
      <c r="H189" s="46">
        <v>0</v>
      </c>
      <c r="I189" s="46">
        <v>0</v>
      </c>
      <c r="J189" s="46">
        <v>4</v>
      </c>
      <c r="K189" s="46">
        <v>16</v>
      </c>
      <c r="L189" s="46">
        <v>37</v>
      </c>
      <c r="M189" s="46">
        <v>0</v>
      </c>
      <c r="N189" s="46">
        <v>1</v>
      </c>
      <c r="O189" s="46">
        <v>0</v>
      </c>
      <c r="P189" s="46">
        <v>0</v>
      </c>
      <c r="Q189" s="46">
        <v>0</v>
      </c>
      <c r="R189" s="46">
        <v>0</v>
      </c>
      <c r="S189" s="46">
        <v>58</v>
      </c>
    </row>
    <row r="190" spans="2:19" x14ac:dyDescent="0.25">
      <c r="B190" s="46" t="s">
        <v>102</v>
      </c>
      <c r="C190" s="46">
        <v>0</v>
      </c>
      <c r="D190" s="46">
        <v>0</v>
      </c>
      <c r="E190" s="46">
        <v>0</v>
      </c>
      <c r="F190" s="46">
        <v>3</v>
      </c>
      <c r="G190" s="46">
        <v>11</v>
      </c>
      <c r="H190" s="46">
        <v>6</v>
      </c>
      <c r="I190" s="46">
        <v>3</v>
      </c>
      <c r="J190" s="46">
        <v>5</v>
      </c>
      <c r="K190" s="46">
        <v>1</v>
      </c>
      <c r="L190" s="46">
        <v>5</v>
      </c>
      <c r="M190" s="46">
        <v>19</v>
      </c>
      <c r="N190" s="46">
        <v>0</v>
      </c>
      <c r="O190" s="46">
        <v>0</v>
      </c>
      <c r="P190" s="46">
        <v>0</v>
      </c>
      <c r="Q190" s="46">
        <v>0</v>
      </c>
      <c r="R190" s="46">
        <v>0</v>
      </c>
      <c r="S190" s="46">
        <v>53</v>
      </c>
    </row>
    <row r="191" spans="2:19" x14ac:dyDescent="0.25">
      <c r="B191" s="46" t="s">
        <v>90</v>
      </c>
      <c r="C191" s="46">
        <v>0</v>
      </c>
      <c r="D191" s="46">
        <v>0</v>
      </c>
      <c r="E191" s="46">
        <v>0</v>
      </c>
      <c r="F191" s="46">
        <v>50</v>
      </c>
      <c r="G191" s="46">
        <v>0</v>
      </c>
      <c r="H191" s="46">
        <v>8</v>
      </c>
      <c r="I191" s="46">
        <v>0</v>
      </c>
      <c r="J191" s="46">
        <v>0</v>
      </c>
      <c r="K191" s="46">
        <v>0</v>
      </c>
      <c r="L191" s="46">
        <v>0</v>
      </c>
      <c r="M191" s="46">
        <v>0</v>
      </c>
      <c r="N191" s="46">
        <v>0</v>
      </c>
      <c r="O191" s="46">
        <v>0</v>
      </c>
      <c r="P191" s="46">
        <v>0</v>
      </c>
      <c r="Q191" s="46">
        <v>0</v>
      </c>
      <c r="R191" s="46">
        <v>0</v>
      </c>
      <c r="S191" s="46">
        <v>58</v>
      </c>
    </row>
    <row r="194" spans="1:19" x14ac:dyDescent="0.25">
      <c r="A194" t="s">
        <v>85</v>
      </c>
      <c r="B194" s="46" t="s">
        <v>0</v>
      </c>
      <c r="C194" s="46">
        <v>1.5625E-2</v>
      </c>
      <c r="D194" s="46">
        <v>3.125E-2</v>
      </c>
      <c r="E194" s="46">
        <v>6.25E-2</v>
      </c>
      <c r="F194" s="46">
        <v>0.125</v>
      </c>
      <c r="G194" s="46">
        <v>0.25</v>
      </c>
      <c r="H194" s="46">
        <v>0.5</v>
      </c>
      <c r="I194" s="46">
        <v>1</v>
      </c>
      <c r="J194" s="46">
        <v>2</v>
      </c>
      <c r="K194" s="46">
        <v>4</v>
      </c>
      <c r="L194" s="46">
        <v>8</v>
      </c>
      <c r="M194" s="46">
        <v>16</v>
      </c>
      <c r="N194" s="46">
        <v>32</v>
      </c>
      <c r="O194" s="46">
        <v>64</v>
      </c>
      <c r="P194" s="46">
        <v>128</v>
      </c>
      <c r="Q194" s="46">
        <v>256</v>
      </c>
      <c r="R194" s="46">
        <v>512</v>
      </c>
      <c r="S194" s="46" t="s">
        <v>1</v>
      </c>
    </row>
    <row r="195" spans="1:19" x14ac:dyDescent="0.25">
      <c r="B195" s="46" t="s">
        <v>2</v>
      </c>
      <c r="C195" s="46">
        <v>0</v>
      </c>
      <c r="D195" s="46">
        <v>0</v>
      </c>
      <c r="E195" s="46">
        <v>0</v>
      </c>
      <c r="F195" s="46">
        <v>1</v>
      </c>
      <c r="G195" s="46">
        <v>0</v>
      </c>
      <c r="H195" s="46">
        <v>7</v>
      </c>
      <c r="I195" s="46">
        <v>13</v>
      </c>
      <c r="J195" s="46">
        <v>0</v>
      </c>
      <c r="K195" s="46">
        <v>0</v>
      </c>
      <c r="L195" s="46">
        <v>0</v>
      </c>
      <c r="M195" s="46">
        <v>1</v>
      </c>
      <c r="N195" s="46">
        <v>0</v>
      </c>
      <c r="O195" s="46">
        <v>7</v>
      </c>
      <c r="P195" s="46">
        <v>0</v>
      </c>
      <c r="Q195" s="46">
        <v>0</v>
      </c>
      <c r="R195" s="46">
        <v>0</v>
      </c>
      <c r="S195" s="46">
        <v>29</v>
      </c>
    </row>
    <row r="196" spans="1:19" x14ac:dyDescent="0.25">
      <c r="B196" s="46" t="s">
        <v>3</v>
      </c>
      <c r="C196" s="46">
        <v>0</v>
      </c>
      <c r="D196" s="46">
        <v>0</v>
      </c>
      <c r="E196" s="46">
        <v>0</v>
      </c>
      <c r="F196" s="46">
        <v>1</v>
      </c>
      <c r="G196" s="46">
        <v>0</v>
      </c>
      <c r="H196" s="46">
        <v>9</v>
      </c>
      <c r="I196" s="46">
        <v>12</v>
      </c>
      <c r="J196" s="46">
        <v>1</v>
      </c>
      <c r="K196" s="46">
        <v>2</v>
      </c>
      <c r="L196" s="46">
        <v>2</v>
      </c>
      <c r="M196" s="46">
        <v>1</v>
      </c>
      <c r="N196" s="46">
        <v>0</v>
      </c>
      <c r="O196" s="46">
        <v>1</v>
      </c>
      <c r="P196" s="46">
        <v>0</v>
      </c>
      <c r="Q196" s="46">
        <v>0</v>
      </c>
      <c r="R196" s="46">
        <v>0</v>
      </c>
      <c r="S196" s="46">
        <v>29</v>
      </c>
    </row>
    <row r="197" spans="1:19" x14ac:dyDescent="0.25">
      <c r="B197" s="46" t="s">
        <v>4</v>
      </c>
      <c r="C197" s="46">
        <v>0</v>
      </c>
      <c r="D197" s="46">
        <v>0</v>
      </c>
      <c r="E197" s="46">
        <v>0</v>
      </c>
      <c r="F197" s="46">
        <v>0</v>
      </c>
      <c r="G197" s="46">
        <v>20</v>
      </c>
      <c r="H197" s="46">
        <v>0</v>
      </c>
      <c r="I197" s="46">
        <v>2</v>
      </c>
      <c r="J197" s="46">
        <v>0</v>
      </c>
      <c r="K197" s="46">
        <v>0</v>
      </c>
      <c r="L197" s="46">
        <v>1</v>
      </c>
      <c r="M197" s="46">
        <v>1</v>
      </c>
      <c r="N197" s="46">
        <v>0</v>
      </c>
      <c r="O197" s="46">
        <v>0</v>
      </c>
      <c r="P197" s="46">
        <v>5</v>
      </c>
      <c r="Q197" s="46">
        <v>0</v>
      </c>
      <c r="R197" s="46">
        <v>0</v>
      </c>
      <c r="S197" s="46">
        <v>29</v>
      </c>
    </row>
    <row r="198" spans="1:19" x14ac:dyDescent="0.25">
      <c r="B198" s="46" t="s">
        <v>5</v>
      </c>
      <c r="C198" s="46">
        <v>0</v>
      </c>
      <c r="D198" s="46">
        <v>0</v>
      </c>
      <c r="E198" s="46">
        <v>0</v>
      </c>
      <c r="F198" s="46">
        <v>0</v>
      </c>
      <c r="G198" s="46">
        <v>28</v>
      </c>
      <c r="H198" s="46">
        <v>0</v>
      </c>
      <c r="I198" s="46">
        <v>0</v>
      </c>
      <c r="J198" s="46">
        <v>0</v>
      </c>
      <c r="K198" s="46">
        <v>0</v>
      </c>
      <c r="L198" s="46">
        <v>0</v>
      </c>
      <c r="M198" s="46">
        <v>0</v>
      </c>
      <c r="N198" s="46">
        <v>1</v>
      </c>
      <c r="O198" s="46">
        <v>0</v>
      </c>
      <c r="P198" s="46">
        <v>0</v>
      </c>
      <c r="Q198" s="46">
        <v>0</v>
      </c>
      <c r="R198" s="46">
        <v>0</v>
      </c>
      <c r="S198" s="46">
        <v>29</v>
      </c>
    </row>
    <row r="199" spans="1:19" x14ac:dyDescent="0.25">
      <c r="B199" s="46" t="s">
        <v>6</v>
      </c>
      <c r="C199" s="46">
        <v>0</v>
      </c>
      <c r="D199" s="46">
        <v>0</v>
      </c>
      <c r="E199" s="46">
        <v>0</v>
      </c>
      <c r="F199" s="46">
        <v>26</v>
      </c>
      <c r="G199" s="46">
        <v>0</v>
      </c>
      <c r="H199" s="46">
        <v>0</v>
      </c>
      <c r="I199" s="46">
        <v>0</v>
      </c>
      <c r="J199" s="46">
        <v>0</v>
      </c>
      <c r="K199" s="46">
        <v>0</v>
      </c>
      <c r="L199" s="46">
        <v>0</v>
      </c>
      <c r="M199" s="46">
        <v>0</v>
      </c>
      <c r="N199" s="46">
        <v>3</v>
      </c>
      <c r="O199" s="46">
        <v>0</v>
      </c>
      <c r="P199" s="46">
        <v>0</v>
      </c>
      <c r="Q199" s="46">
        <v>0</v>
      </c>
      <c r="R199" s="46">
        <v>0</v>
      </c>
      <c r="S199" s="46">
        <v>29</v>
      </c>
    </row>
    <row r="200" spans="1:19" x14ac:dyDescent="0.25">
      <c r="B200" s="46" t="s">
        <v>7</v>
      </c>
      <c r="C200" s="46">
        <v>0</v>
      </c>
      <c r="D200" s="46">
        <v>28</v>
      </c>
      <c r="E200" s="46">
        <v>0</v>
      </c>
      <c r="F200" s="46">
        <v>0</v>
      </c>
      <c r="G200" s="46">
        <v>0</v>
      </c>
      <c r="H200" s="46">
        <v>0</v>
      </c>
      <c r="I200" s="46">
        <v>0</v>
      </c>
      <c r="J200" s="46">
        <v>0</v>
      </c>
      <c r="K200" s="46">
        <v>0</v>
      </c>
      <c r="L200" s="46">
        <v>0</v>
      </c>
      <c r="M200" s="46">
        <v>1</v>
      </c>
      <c r="N200" s="46">
        <v>0</v>
      </c>
      <c r="O200" s="46">
        <v>0</v>
      </c>
      <c r="P200" s="46">
        <v>0</v>
      </c>
      <c r="Q200" s="46">
        <v>0</v>
      </c>
      <c r="R200" s="46">
        <v>0</v>
      </c>
      <c r="S200" s="46">
        <v>29</v>
      </c>
    </row>
    <row r="201" spans="1:19" x14ac:dyDescent="0.25">
      <c r="B201" s="46" t="s">
        <v>8</v>
      </c>
      <c r="C201" s="46">
        <v>0</v>
      </c>
      <c r="D201" s="46">
        <v>0</v>
      </c>
      <c r="E201" s="46">
        <v>0</v>
      </c>
      <c r="F201" s="46">
        <v>26</v>
      </c>
      <c r="G201" s="46">
        <v>0</v>
      </c>
      <c r="H201" s="46">
        <v>1</v>
      </c>
      <c r="I201" s="46">
        <v>0</v>
      </c>
      <c r="J201" s="46">
        <v>1</v>
      </c>
      <c r="K201" s="46">
        <v>0</v>
      </c>
      <c r="L201" s="46">
        <v>0</v>
      </c>
      <c r="M201" s="46">
        <v>0</v>
      </c>
      <c r="N201" s="46">
        <v>0</v>
      </c>
      <c r="O201" s="46">
        <v>1</v>
      </c>
      <c r="P201" s="46">
        <v>0</v>
      </c>
      <c r="Q201" s="46">
        <v>0</v>
      </c>
      <c r="R201" s="46">
        <v>0</v>
      </c>
      <c r="S201" s="46">
        <v>29</v>
      </c>
    </row>
    <row r="202" spans="1:19" x14ac:dyDescent="0.25">
      <c r="B202" s="46" t="s">
        <v>9</v>
      </c>
      <c r="C202" s="46">
        <v>0</v>
      </c>
      <c r="D202" s="46">
        <v>0</v>
      </c>
      <c r="E202" s="46">
        <v>0</v>
      </c>
      <c r="F202" s="46">
        <v>1</v>
      </c>
      <c r="G202" s="46">
        <v>0</v>
      </c>
      <c r="H202" s="46">
        <v>6</v>
      </c>
      <c r="I202" s="46">
        <v>16</v>
      </c>
      <c r="J202" s="46">
        <v>5</v>
      </c>
      <c r="K202" s="46">
        <v>0</v>
      </c>
      <c r="L202" s="46">
        <v>0</v>
      </c>
      <c r="M202" s="46">
        <v>0</v>
      </c>
      <c r="N202" s="46">
        <v>0</v>
      </c>
      <c r="O202" s="46">
        <v>1</v>
      </c>
      <c r="P202" s="46">
        <v>0</v>
      </c>
      <c r="Q202" s="46">
        <v>0</v>
      </c>
      <c r="R202" s="46">
        <v>0</v>
      </c>
      <c r="S202" s="46">
        <v>29</v>
      </c>
    </row>
    <row r="203" spans="1:19" x14ac:dyDescent="0.25">
      <c r="B203" s="46" t="s">
        <v>10</v>
      </c>
      <c r="C203" s="46">
        <v>0</v>
      </c>
      <c r="D203" s="46">
        <v>0</v>
      </c>
      <c r="E203" s="46">
        <v>0</v>
      </c>
      <c r="F203" s="46">
        <v>0</v>
      </c>
      <c r="G203" s="46">
        <v>1</v>
      </c>
      <c r="H203" s="46">
        <v>1</v>
      </c>
      <c r="I203" s="46">
        <v>9</v>
      </c>
      <c r="J203" s="46">
        <v>11</v>
      </c>
      <c r="K203" s="46">
        <v>7</v>
      </c>
      <c r="L203" s="46">
        <v>0</v>
      </c>
      <c r="M203" s="46">
        <v>0</v>
      </c>
      <c r="N203" s="46">
        <v>0</v>
      </c>
      <c r="O203" s="46">
        <v>0</v>
      </c>
      <c r="P203" s="46">
        <v>0</v>
      </c>
      <c r="Q203" s="46">
        <v>0</v>
      </c>
      <c r="R203" s="46">
        <v>0</v>
      </c>
      <c r="S203" s="46">
        <v>29</v>
      </c>
    </row>
    <row r="204" spans="1:19" x14ac:dyDescent="0.25">
      <c r="B204" s="46" t="s">
        <v>11</v>
      </c>
      <c r="C204" s="46">
        <v>0</v>
      </c>
      <c r="D204" s="46">
        <v>0</v>
      </c>
      <c r="E204" s="46">
        <v>28</v>
      </c>
      <c r="F204" s="46">
        <v>0</v>
      </c>
      <c r="G204" s="46">
        <v>1</v>
      </c>
      <c r="H204" s="46">
        <v>0</v>
      </c>
      <c r="I204" s="46">
        <v>0</v>
      </c>
      <c r="J204" s="46">
        <v>0</v>
      </c>
      <c r="K204" s="46">
        <v>0</v>
      </c>
      <c r="L204" s="46">
        <v>0</v>
      </c>
      <c r="M204" s="46">
        <v>0</v>
      </c>
      <c r="N204" s="46">
        <v>0</v>
      </c>
      <c r="O204" s="46">
        <v>0</v>
      </c>
      <c r="P204" s="46">
        <v>0</v>
      </c>
      <c r="Q204" s="46">
        <v>0</v>
      </c>
      <c r="R204" s="46">
        <v>0</v>
      </c>
      <c r="S204" s="46">
        <v>29</v>
      </c>
    </row>
    <row r="205" spans="1:19" x14ac:dyDescent="0.25">
      <c r="B205" s="46" t="s">
        <v>12</v>
      </c>
      <c r="C205" s="46">
        <v>0</v>
      </c>
      <c r="D205" s="46">
        <v>0</v>
      </c>
      <c r="E205" s="46">
        <v>0</v>
      </c>
      <c r="F205" s="46">
        <v>0</v>
      </c>
      <c r="G205" s="46">
        <v>0</v>
      </c>
      <c r="H205" s="46">
        <v>0</v>
      </c>
      <c r="I205" s="46">
        <v>1</v>
      </c>
      <c r="J205" s="46">
        <v>0</v>
      </c>
      <c r="K205" s="46">
        <v>0</v>
      </c>
      <c r="L205" s="46">
        <v>0</v>
      </c>
      <c r="M205" s="46">
        <v>27</v>
      </c>
      <c r="N205" s="46">
        <v>0</v>
      </c>
      <c r="O205" s="46">
        <v>0</v>
      </c>
      <c r="P205" s="46">
        <v>0</v>
      </c>
      <c r="Q205" s="46">
        <v>0</v>
      </c>
      <c r="R205" s="46">
        <v>0</v>
      </c>
      <c r="S205" s="46">
        <v>28</v>
      </c>
    </row>
    <row r="206" spans="1:19" x14ac:dyDescent="0.25">
      <c r="B206" s="46" t="s">
        <v>13</v>
      </c>
      <c r="C206" s="46">
        <v>0</v>
      </c>
      <c r="D206" s="46">
        <v>0</v>
      </c>
      <c r="E206" s="46">
        <v>0</v>
      </c>
      <c r="F206" s="46">
        <v>0</v>
      </c>
      <c r="G206" s="46">
        <v>4</v>
      </c>
      <c r="H206" s="46">
        <v>0</v>
      </c>
      <c r="I206" s="46">
        <v>9</v>
      </c>
      <c r="J206" s="46">
        <v>8</v>
      </c>
      <c r="K206" s="46">
        <v>4</v>
      </c>
      <c r="L206" s="46">
        <v>2</v>
      </c>
      <c r="M206" s="46">
        <v>0</v>
      </c>
      <c r="N206" s="46">
        <v>0</v>
      </c>
      <c r="O206" s="46">
        <v>0</v>
      </c>
      <c r="P206" s="46">
        <v>0</v>
      </c>
      <c r="Q206" s="46">
        <v>0</v>
      </c>
      <c r="R206" s="46">
        <v>0</v>
      </c>
      <c r="S206" s="46">
        <v>27</v>
      </c>
    </row>
    <row r="207" spans="1:19" x14ac:dyDescent="0.25">
      <c r="B207" s="46" t="s">
        <v>14</v>
      </c>
      <c r="C207" s="46">
        <v>0</v>
      </c>
      <c r="D207" s="46">
        <v>0</v>
      </c>
      <c r="E207" s="46">
        <v>0</v>
      </c>
      <c r="F207" s="46">
        <v>0</v>
      </c>
      <c r="G207" s="46">
        <v>6</v>
      </c>
      <c r="H207" s="46">
        <v>15</v>
      </c>
      <c r="I207" s="46">
        <v>3</v>
      </c>
      <c r="J207" s="46">
        <v>0</v>
      </c>
      <c r="K207" s="46">
        <v>1</v>
      </c>
      <c r="L207" s="46">
        <v>1</v>
      </c>
      <c r="M207" s="46">
        <v>2</v>
      </c>
      <c r="N207" s="46">
        <v>0</v>
      </c>
      <c r="O207" s="46">
        <v>0</v>
      </c>
      <c r="P207" s="46">
        <v>0</v>
      </c>
      <c r="Q207" s="46">
        <v>0</v>
      </c>
      <c r="R207" s="46">
        <v>0</v>
      </c>
      <c r="S207" s="46">
        <v>28</v>
      </c>
    </row>
    <row r="208" spans="1:19" x14ac:dyDescent="0.25">
      <c r="B208" s="46" t="s">
        <v>15</v>
      </c>
      <c r="C208" s="46">
        <v>0</v>
      </c>
      <c r="D208" s="46">
        <v>0</v>
      </c>
      <c r="E208" s="46">
        <v>0</v>
      </c>
      <c r="F208" s="46">
        <v>0</v>
      </c>
      <c r="G208" s="46">
        <v>11</v>
      </c>
      <c r="H208" s="46">
        <v>9</v>
      </c>
      <c r="I208" s="46">
        <v>6</v>
      </c>
      <c r="J208" s="46">
        <v>1</v>
      </c>
      <c r="K208" s="46">
        <v>0</v>
      </c>
      <c r="L208" s="46">
        <v>0</v>
      </c>
      <c r="M208" s="46">
        <v>1</v>
      </c>
      <c r="N208" s="46">
        <v>0</v>
      </c>
      <c r="O208" s="46">
        <v>0</v>
      </c>
      <c r="P208" s="46">
        <v>0</v>
      </c>
      <c r="Q208" s="46">
        <v>0</v>
      </c>
      <c r="R208" s="46">
        <v>0</v>
      </c>
      <c r="S208" s="46">
        <v>28</v>
      </c>
    </row>
    <row r="209" spans="1:54" x14ac:dyDescent="0.25">
      <c r="B209" s="46" t="s">
        <v>16</v>
      </c>
      <c r="C209" s="46">
        <v>0</v>
      </c>
      <c r="D209" s="46">
        <v>0</v>
      </c>
      <c r="E209" s="46">
        <v>0</v>
      </c>
      <c r="F209" s="46">
        <v>0</v>
      </c>
      <c r="G209" s="46">
        <v>0</v>
      </c>
      <c r="H209" s="46">
        <v>2</v>
      </c>
      <c r="I209" s="46">
        <v>0</v>
      </c>
      <c r="J209" s="46">
        <v>6</v>
      </c>
      <c r="K209" s="46">
        <v>3</v>
      </c>
      <c r="L209" s="46">
        <v>6</v>
      </c>
      <c r="M209" s="46">
        <v>5</v>
      </c>
      <c r="N209" s="46">
        <v>2</v>
      </c>
      <c r="O209" s="46">
        <v>3</v>
      </c>
      <c r="P209" s="46">
        <v>1</v>
      </c>
      <c r="Q209" s="46">
        <v>1</v>
      </c>
      <c r="R209" s="46">
        <v>0</v>
      </c>
      <c r="S209" s="46">
        <v>29</v>
      </c>
    </row>
    <row r="210" spans="1:54" x14ac:dyDescent="0.25">
      <c r="B210" s="46" t="s">
        <v>17</v>
      </c>
      <c r="C210" s="46">
        <v>0</v>
      </c>
      <c r="D210" s="46">
        <v>0</v>
      </c>
      <c r="E210" s="46">
        <v>18</v>
      </c>
      <c r="F210" s="46">
        <v>0</v>
      </c>
      <c r="G210" s="46">
        <v>1</v>
      </c>
      <c r="H210" s="46">
        <v>0</v>
      </c>
      <c r="I210" s="46">
        <v>0</v>
      </c>
      <c r="J210" s="46">
        <v>1</v>
      </c>
      <c r="K210" s="46">
        <v>1</v>
      </c>
      <c r="L210" s="46">
        <v>0</v>
      </c>
      <c r="M210" s="46">
        <v>0</v>
      </c>
      <c r="N210" s="46">
        <v>8</v>
      </c>
      <c r="O210" s="46">
        <v>0</v>
      </c>
      <c r="P210" s="46">
        <v>0</v>
      </c>
      <c r="Q210" s="46">
        <v>0</v>
      </c>
      <c r="R210" s="46">
        <v>0</v>
      </c>
      <c r="S210" s="46">
        <v>29</v>
      </c>
    </row>
    <row r="211" spans="1:54" s="46" customFormat="1" x14ac:dyDescent="0.25">
      <c r="A211"/>
      <c r="B211" s="46" t="s">
        <v>18</v>
      </c>
      <c r="C211" s="46">
        <v>0</v>
      </c>
      <c r="D211" s="46">
        <v>9</v>
      </c>
      <c r="E211" s="46">
        <v>12</v>
      </c>
      <c r="F211" s="46">
        <v>5</v>
      </c>
      <c r="G211" s="46">
        <v>0</v>
      </c>
      <c r="H211" s="46">
        <v>1</v>
      </c>
      <c r="I211" s="46">
        <v>0</v>
      </c>
      <c r="J211" s="46">
        <v>0</v>
      </c>
      <c r="K211" s="46">
        <v>0</v>
      </c>
      <c r="L211" s="46">
        <v>2</v>
      </c>
      <c r="M211" s="46">
        <v>0</v>
      </c>
      <c r="N211" s="46">
        <v>0</v>
      </c>
      <c r="O211" s="46">
        <v>0</v>
      </c>
      <c r="P211" s="46">
        <v>0</v>
      </c>
      <c r="Q211" s="46">
        <v>0</v>
      </c>
      <c r="R211" s="46">
        <v>0</v>
      </c>
      <c r="S211" s="46">
        <v>29</v>
      </c>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row>
    <row r="212" spans="1:54" x14ac:dyDescent="0.25">
      <c r="B212" s="46" t="s">
        <v>19</v>
      </c>
      <c r="C212" s="46">
        <v>0</v>
      </c>
      <c r="D212" s="46">
        <v>21</v>
      </c>
      <c r="E212" s="46">
        <v>0</v>
      </c>
      <c r="F212" s="46">
        <v>5</v>
      </c>
      <c r="G212" s="46">
        <v>0</v>
      </c>
      <c r="H212" s="46">
        <v>0</v>
      </c>
      <c r="I212" s="46">
        <v>1</v>
      </c>
      <c r="J212" s="46">
        <v>1</v>
      </c>
      <c r="K212" s="46">
        <v>1</v>
      </c>
      <c r="L212" s="46">
        <v>0</v>
      </c>
      <c r="M212" s="46">
        <v>0</v>
      </c>
      <c r="N212" s="46">
        <v>0</v>
      </c>
      <c r="O212" s="46">
        <v>0</v>
      </c>
      <c r="P212" s="46">
        <v>0</v>
      </c>
      <c r="Q212" s="46">
        <v>0</v>
      </c>
      <c r="R212" s="46">
        <v>0</v>
      </c>
      <c r="S212" s="46">
        <v>29</v>
      </c>
    </row>
    <row r="213" spans="1:54" x14ac:dyDescent="0.25">
      <c r="B213" s="46" t="s">
        <v>20</v>
      </c>
      <c r="C213" s="46">
        <v>0</v>
      </c>
      <c r="D213" s="46">
        <v>0</v>
      </c>
      <c r="E213" s="46">
        <v>0</v>
      </c>
      <c r="F213" s="46">
        <v>1</v>
      </c>
      <c r="G213" s="46">
        <v>14</v>
      </c>
      <c r="H213" s="46">
        <v>10</v>
      </c>
      <c r="I213" s="46">
        <v>1</v>
      </c>
      <c r="J213" s="46">
        <v>0</v>
      </c>
      <c r="K213" s="46">
        <v>0</v>
      </c>
      <c r="L213" s="46">
        <v>3</v>
      </c>
      <c r="M213" s="46">
        <v>0</v>
      </c>
      <c r="N213" s="46">
        <v>0</v>
      </c>
      <c r="O213" s="46">
        <v>0</v>
      </c>
      <c r="P213" s="46">
        <v>0</v>
      </c>
      <c r="Q213" s="46">
        <v>0</v>
      </c>
      <c r="R213" s="46">
        <v>0</v>
      </c>
      <c r="S213" s="46">
        <v>29</v>
      </c>
    </row>
    <row r="214" spans="1:54" x14ac:dyDescent="0.25">
      <c r="B214" s="46" t="s">
        <v>21</v>
      </c>
      <c r="C214" s="46">
        <v>0</v>
      </c>
      <c r="D214" s="46">
        <v>0</v>
      </c>
      <c r="E214" s="46">
        <v>0</v>
      </c>
      <c r="F214" s="46">
        <v>0</v>
      </c>
      <c r="G214" s="46">
        <v>0</v>
      </c>
      <c r="H214" s="46">
        <v>0</v>
      </c>
      <c r="I214" s="46">
        <v>0</v>
      </c>
      <c r="J214" s="46">
        <v>3</v>
      </c>
      <c r="K214" s="46">
        <v>0</v>
      </c>
      <c r="L214" s="46">
        <v>0</v>
      </c>
      <c r="M214" s="46">
        <v>26</v>
      </c>
      <c r="N214" s="46">
        <v>0</v>
      </c>
      <c r="O214" s="46">
        <v>0</v>
      </c>
      <c r="P214" s="46">
        <v>0</v>
      </c>
      <c r="Q214" s="46">
        <v>0</v>
      </c>
      <c r="R214" s="46">
        <v>0</v>
      </c>
      <c r="S214" s="46">
        <v>29</v>
      </c>
    </row>
    <row r="215" spans="1:54" x14ac:dyDescent="0.25">
      <c r="B215" s="46" t="s">
        <v>22</v>
      </c>
      <c r="C215" s="46">
        <v>0</v>
      </c>
      <c r="D215" s="46">
        <v>0</v>
      </c>
      <c r="E215" s="46">
        <v>0</v>
      </c>
      <c r="F215" s="46">
        <v>1</v>
      </c>
      <c r="G215" s="46">
        <v>0</v>
      </c>
      <c r="H215" s="46">
        <v>3</v>
      </c>
      <c r="I215" s="46">
        <v>18</v>
      </c>
      <c r="J215" s="46">
        <v>6</v>
      </c>
      <c r="K215" s="46">
        <v>1</v>
      </c>
      <c r="L215" s="46">
        <v>0</v>
      </c>
      <c r="M215" s="46">
        <v>0</v>
      </c>
      <c r="N215" s="46">
        <v>0</v>
      </c>
      <c r="O215" s="46">
        <v>0</v>
      </c>
      <c r="P215" s="46">
        <v>0</v>
      </c>
      <c r="Q215" s="46">
        <v>0</v>
      </c>
      <c r="R215" s="46">
        <v>0</v>
      </c>
      <c r="S215" s="46">
        <v>29</v>
      </c>
    </row>
    <row r="216" spans="1:54" x14ac:dyDescent="0.25">
      <c r="B216" s="46" t="s">
        <v>86</v>
      </c>
      <c r="C216" s="46">
        <v>0</v>
      </c>
      <c r="D216" s="46">
        <v>0</v>
      </c>
      <c r="E216" s="46">
        <v>0</v>
      </c>
      <c r="F216" s="46">
        <v>0</v>
      </c>
      <c r="G216" s="46">
        <v>0</v>
      </c>
      <c r="H216" s="46">
        <v>0</v>
      </c>
      <c r="I216" s="46">
        <v>0</v>
      </c>
      <c r="J216" s="46">
        <v>0</v>
      </c>
      <c r="K216" s="46">
        <v>10</v>
      </c>
      <c r="L216" s="46">
        <v>16</v>
      </c>
      <c r="M216" s="46">
        <v>3</v>
      </c>
      <c r="N216" s="46">
        <v>0</v>
      </c>
      <c r="O216" s="46">
        <v>0</v>
      </c>
      <c r="P216" s="46">
        <v>0</v>
      </c>
      <c r="Q216" s="46">
        <v>0</v>
      </c>
      <c r="R216" s="46">
        <v>0</v>
      </c>
      <c r="S216" s="46">
        <v>29</v>
      </c>
    </row>
    <row r="217" spans="1:54" x14ac:dyDescent="0.25">
      <c r="B217" s="46" t="s">
        <v>102</v>
      </c>
      <c r="C217" s="46">
        <v>0</v>
      </c>
      <c r="D217" s="46">
        <v>0</v>
      </c>
      <c r="E217" s="46">
        <v>0</v>
      </c>
      <c r="F217" s="46">
        <v>0</v>
      </c>
      <c r="G217" s="46">
        <v>0</v>
      </c>
      <c r="H217" s="46">
        <v>0</v>
      </c>
      <c r="I217" s="46">
        <v>0</v>
      </c>
      <c r="J217" s="46">
        <v>0</v>
      </c>
      <c r="K217" s="46">
        <v>0</v>
      </c>
      <c r="L217" s="46">
        <v>0</v>
      </c>
      <c r="M217" s="46">
        <v>26</v>
      </c>
      <c r="N217" s="46">
        <v>0</v>
      </c>
      <c r="O217" s="46">
        <v>0</v>
      </c>
      <c r="P217" s="46">
        <v>0</v>
      </c>
      <c r="Q217" s="46">
        <v>0</v>
      </c>
      <c r="R217" s="46">
        <v>0</v>
      </c>
      <c r="S217" s="46">
        <v>26</v>
      </c>
    </row>
    <row r="218" spans="1:54" x14ac:dyDescent="0.25">
      <c r="B218" s="46" t="s">
        <v>90</v>
      </c>
      <c r="C218" s="46">
        <v>0</v>
      </c>
      <c r="D218" s="46">
        <v>0</v>
      </c>
      <c r="E218" s="46">
        <v>0</v>
      </c>
      <c r="F218" s="46">
        <v>29</v>
      </c>
      <c r="G218" s="46">
        <v>0</v>
      </c>
      <c r="H218" s="46">
        <v>0</v>
      </c>
      <c r="I218" s="46">
        <v>0</v>
      </c>
      <c r="J218" s="46">
        <v>0</v>
      </c>
      <c r="K218" s="46">
        <v>0</v>
      </c>
      <c r="L218" s="46">
        <v>0</v>
      </c>
      <c r="M218" s="46">
        <v>0</v>
      </c>
      <c r="N218" s="46">
        <v>0</v>
      </c>
      <c r="O218" s="46">
        <v>0</v>
      </c>
      <c r="P218" s="46">
        <v>0</v>
      </c>
      <c r="Q218" s="46">
        <v>0</v>
      </c>
      <c r="R218" s="46">
        <v>0</v>
      </c>
      <c r="S218" s="46">
        <v>29</v>
      </c>
    </row>
    <row r="219" spans="1:54" x14ac:dyDescent="0.25">
      <c r="B219" s="46"/>
      <c r="C219" s="46"/>
      <c r="D219" s="46"/>
      <c r="E219" s="46"/>
      <c r="F219" s="46"/>
      <c r="G219" s="46"/>
      <c r="H219" s="46"/>
      <c r="I219" s="46"/>
      <c r="J219" s="46"/>
      <c r="K219" s="46"/>
      <c r="L219" s="46"/>
      <c r="M219" s="46"/>
      <c r="N219" s="46"/>
      <c r="O219" s="46"/>
      <c r="P219" s="46"/>
      <c r="Q219" s="46"/>
      <c r="R219" s="46"/>
      <c r="S219" s="46"/>
    </row>
    <row r="220" spans="1:54" x14ac:dyDescent="0.25">
      <c r="A220" t="s">
        <v>41</v>
      </c>
      <c r="B220" s="46" t="s">
        <v>0</v>
      </c>
      <c r="C220" s="46">
        <v>1.5625E-2</v>
      </c>
      <c r="D220" s="46">
        <v>3.125E-2</v>
      </c>
      <c r="E220" s="46">
        <v>6.25E-2</v>
      </c>
      <c r="F220" s="46">
        <v>0.125</v>
      </c>
      <c r="G220" s="46">
        <v>0.25</v>
      </c>
      <c r="H220" s="46">
        <v>0.5</v>
      </c>
      <c r="I220" s="46">
        <v>1</v>
      </c>
      <c r="J220" s="46">
        <v>2</v>
      </c>
      <c r="K220" s="46">
        <v>4</v>
      </c>
      <c r="L220" s="46">
        <v>8</v>
      </c>
      <c r="M220" s="46">
        <v>16</v>
      </c>
      <c r="N220" s="46">
        <v>32</v>
      </c>
      <c r="O220" s="46">
        <v>64</v>
      </c>
      <c r="P220" s="46">
        <v>128</v>
      </c>
      <c r="Q220" s="46">
        <v>256</v>
      </c>
      <c r="R220" s="46">
        <v>512</v>
      </c>
      <c r="S220" s="46" t="s">
        <v>1</v>
      </c>
    </row>
    <row r="221" spans="1:54" x14ac:dyDescent="0.25">
      <c r="B221" s="46" t="s">
        <v>2</v>
      </c>
      <c r="C221" s="46">
        <v>0</v>
      </c>
      <c r="D221" s="46">
        <v>0</v>
      </c>
      <c r="E221" s="46">
        <v>0</v>
      </c>
      <c r="F221" s="46">
        <v>0</v>
      </c>
      <c r="G221" s="46">
        <v>0</v>
      </c>
      <c r="H221" s="46">
        <v>0</v>
      </c>
      <c r="I221" s="46">
        <v>0</v>
      </c>
      <c r="J221" s="46">
        <v>0</v>
      </c>
      <c r="K221" s="46">
        <v>0</v>
      </c>
      <c r="L221" s="46">
        <v>0</v>
      </c>
      <c r="M221" s="46">
        <v>0</v>
      </c>
      <c r="N221" s="46">
        <v>1</v>
      </c>
      <c r="O221" s="46">
        <v>41</v>
      </c>
      <c r="P221" s="46">
        <v>0</v>
      </c>
      <c r="Q221" s="46">
        <v>0</v>
      </c>
      <c r="R221" s="46">
        <v>0</v>
      </c>
      <c r="S221" s="46">
        <v>42</v>
      </c>
    </row>
    <row r="222" spans="1:54" x14ac:dyDescent="0.25">
      <c r="B222" s="46" t="s">
        <v>3</v>
      </c>
      <c r="C222" s="46">
        <v>0</v>
      </c>
      <c r="D222" s="46">
        <v>0</v>
      </c>
      <c r="E222" s="46">
        <v>0</v>
      </c>
      <c r="F222" s="46">
        <v>1</v>
      </c>
      <c r="G222" s="46">
        <v>0</v>
      </c>
      <c r="H222" s="46">
        <v>0</v>
      </c>
      <c r="I222" s="46">
        <v>0</v>
      </c>
      <c r="J222" s="46">
        <v>0</v>
      </c>
      <c r="K222" s="46">
        <v>0</v>
      </c>
      <c r="L222" s="46">
        <v>0</v>
      </c>
      <c r="M222" s="46">
        <v>0</v>
      </c>
      <c r="N222" s="46">
        <v>1</v>
      </c>
      <c r="O222" s="46">
        <v>40</v>
      </c>
      <c r="P222" s="46">
        <v>0</v>
      </c>
      <c r="Q222" s="46">
        <v>0</v>
      </c>
      <c r="R222" s="46">
        <v>0</v>
      </c>
      <c r="S222" s="46">
        <v>42</v>
      </c>
    </row>
    <row r="223" spans="1:54" x14ac:dyDescent="0.25">
      <c r="B223" s="46" t="s">
        <v>4</v>
      </c>
      <c r="C223" s="46">
        <v>0</v>
      </c>
      <c r="D223" s="46">
        <v>0</v>
      </c>
      <c r="E223" s="46">
        <v>0</v>
      </c>
      <c r="F223" s="46">
        <v>0</v>
      </c>
      <c r="G223" s="46">
        <v>2</v>
      </c>
      <c r="H223" s="46">
        <v>0</v>
      </c>
      <c r="I223" s="46">
        <v>1</v>
      </c>
      <c r="J223" s="46">
        <v>1</v>
      </c>
      <c r="K223" s="46">
        <v>24</v>
      </c>
      <c r="L223" s="46">
        <v>7</v>
      </c>
      <c r="M223" s="46">
        <v>4</v>
      </c>
      <c r="N223" s="46">
        <v>0</v>
      </c>
      <c r="O223" s="46">
        <v>1</v>
      </c>
      <c r="P223" s="46">
        <v>2</v>
      </c>
      <c r="Q223" s="46">
        <v>0</v>
      </c>
      <c r="R223" s="46">
        <v>0</v>
      </c>
      <c r="S223" s="46">
        <v>42</v>
      </c>
    </row>
    <row r="224" spans="1:54" x14ac:dyDescent="0.25">
      <c r="B224" s="46" t="s">
        <v>5</v>
      </c>
      <c r="C224" s="46">
        <v>0</v>
      </c>
      <c r="D224" s="46">
        <v>0</v>
      </c>
      <c r="E224" s="46">
        <v>0</v>
      </c>
      <c r="F224" s="46">
        <v>0</v>
      </c>
      <c r="G224" s="46">
        <v>2</v>
      </c>
      <c r="H224" s="46">
        <v>0</v>
      </c>
      <c r="I224" s="46">
        <v>2</v>
      </c>
      <c r="J224" s="46">
        <v>4</v>
      </c>
      <c r="K224" s="46">
        <v>21</v>
      </c>
      <c r="L224" s="46">
        <v>8</v>
      </c>
      <c r="M224" s="46">
        <v>2</v>
      </c>
      <c r="N224" s="46">
        <v>0</v>
      </c>
      <c r="O224" s="46">
        <v>2</v>
      </c>
      <c r="P224" s="46">
        <v>1</v>
      </c>
      <c r="Q224" s="46">
        <v>0</v>
      </c>
      <c r="R224" s="46">
        <v>0</v>
      </c>
      <c r="S224" s="46">
        <v>42</v>
      </c>
    </row>
    <row r="225" spans="2:19" x14ac:dyDescent="0.25">
      <c r="B225" s="46" t="s">
        <v>6</v>
      </c>
      <c r="C225" s="46">
        <v>0</v>
      </c>
      <c r="D225" s="46">
        <v>0</v>
      </c>
      <c r="E225" s="46">
        <v>0</v>
      </c>
      <c r="F225" s="46">
        <v>2</v>
      </c>
      <c r="G225" s="46">
        <v>0</v>
      </c>
      <c r="H225" s="46">
        <v>1</v>
      </c>
      <c r="I225" s="46">
        <v>1</v>
      </c>
      <c r="J225" s="46">
        <v>4</v>
      </c>
      <c r="K225" s="46">
        <v>20</v>
      </c>
      <c r="L225" s="46">
        <v>9</v>
      </c>
      <c r="M225" s="46">
        <v>3</v>
      </c>
      <c r="N225" s="46">
        <v>2</v>
      </c>
      <c r="O225" s="46">
        <v>0</v>
      </c>
      <c r="P225" s="46">
        <v>0</v>
      </c>
      <c r="Q225" s="46">
        <v>0</v>
      </c>
      <c r="R225" s="46">
        <v>0</v>
      </c>
      <c r="S225" s="46">
        <v>42</v>
      </c>
    </row>
    <row r="226" spans="2:19" x14ac:dyDescent="0.25">
      <c r="B226" s="46" t="s">
        <v>7</v>
      </c>
      <c r="C226" s="46">
        <v>0</v>
      </c>
      <c r="D226" s="46">
        <v>0</v>
      </c>
      <c r="E226" s="46">
        <v>0</v>
      </c>
      <c r="F226" s="46">
        <v>0</v>
      </c>
      <c r="G226" s="46">
        <v>0</v>
      </c>
      <c r="H226" s="46">
        <v>0</v>
      </c>
      <c r="I226" s="46">
        <v>0</v>
      </c>
      <c r="J226" s="46">
        <v>1</v>
      </c>
      <c r="K226" s="46">
        <v>1</v>
      </c>
      <c r="L226" s="46">
        <v>6</v>
      </c>
      <c r="M226" s="46">
        <v>34</v>
      </c>
      <c r="N226" s="46">
        <v>0</v>
      </c>
      <c r="O226" s="46">
        <v>0</v>
      </c>
      <c r="P226" s="46">
        <v>0</v>
      </c>
      <c r="Q226" s="46">
        <v>0</v>
      </c>
      <c r="R226" s="46">
        <v>0</v>
      </c>
      <c r="S226" s="46">
        <v>42</v>
      </c>
    </row>
    <row r="227" spans="2:19" x14ac:dyDescent="0.25">
      <c r="B227" s="46" t="s">
        <v>8</v>
      </c>
      <c r="C227" s="46">
        <v>0</v>
      </c>
      <c r="D227" s="46">
        <v>0</v>
      </c>
      <c r="E227" s="46">
        <v>0</v>
      </c>
      <c r="F227" s="46">
        <v>1</v>
      </c>
      <c r="G227" s="46">
        <v>0</v>
      </c>
      <c r="H227" s="46">
        <v>2</v>
      </c>
      <c r="I227" s="46">
        <v>12</v>
      </c>
      <c r="J227" s="46">
        <v>20</v>
      </c>
      <c r="K227" s="46">
        <v>3</v>
      </c>
      <c r="L227" s="46">
        <v>1</v>
      </c>
      <c r="M227" s="46">
        <v>1</v>
      </c>
      <c r="N227" s="46">
        <v>2</v>
      </c>
      <c r="O227" s="46">
        <v>0</v>
      </c>
      <c r="P227" s="46">
        <v>0</v>
      </c>
      <c r="Q227" s="46">
        <v>0</v>
      </c>
      <c r="R227" s="46">
        <v>0</v>
      </c>
      <c r="S227" s="46">
        <v>42</v>
      </c>
    </row>
    <row r="228" spans="2:19" x14ac:dyDescent="0.25">
      <c r="B228" s="46" t="s">
        <v>9</v>
      </c>
      <c r="C228" s="46">
        <v>0</v>
      </c>
      <c r="D228" s="46">
        <v>0</v>
      </c>
      <c r="E228" s="46">
        <v>0</v>
      </c>
      <c r="F228" s="46">
        <v>0</v>
      </c>
      <c r="G228" s="46">
        <v>0</v>
      </c>
      <c r="H228" s="46">
        <v>0</v>
      </c>
      <c r="I228" s="46">
        <v>1</v>
      </c>
      <c r="J228" s="46">
        <v>0</v>
      </c>
      <c r="K228" s="46">
        <v>0</v>
      </c>
      <c r="L228" s="46">
        <v>0</v>
      </c>
      <c r="M228" s="46">
        <v>0</v>
      </c>
      <c r="N228" s="46">
        <v>0</v>
      </c>
      <c r="O228" s="46">
        <v>41</v>
      </c>
      <c r="P228" s="46">
        <v>0</v>
      </c>
      <c r="Q228" s="46">
        <v>0</v>
      </c>
      <c r="R228" s="46">
        <v>0</v>
      </c>
      <c r="S228" s="46">
        <v>42</v>
      </c>
    </row>
    <row r="229" spans="2:19" x14ac:dyDescent="0.25">
      <c r="B229" s="46" t="s">
        <v>10</v>
      </c>
      <c r="C229" s="46">
        <v>0</v>
      </c>
      <c r="D229" s="46">
        <v>0</v>
      </c>
      <c r="E229" s="46">
        <v>2</v>
      </c>
      <c r="F229" s="46">
        <v>0</v>
      </c>
      <c r="G229" s="46">
        <v>4</v>
      </c>
      <c r="H229" s="46">
        <v>10</v>
      </c>
      <c r="I229" s="46">
        <v>10</v>
      </c>
      <c r="J229" s="46">
        <v>6</v>
      </c>
      <c r="K229" s="46">
        <v>3</v>
      </c>
      <c r="L229" s="46">
        <v>5</v>
      </c>
      <c r="M229" s="46">
        <v>2</v>
      </c>
      <c r="N229" s="46">
        <v>0</v>
      </c>
      <c r="O229" s="46">
        <v>0</v>
      </c>
      <c r="P229" s="46">
        <v>0</v>
      </c>
      <c r="Q229" s="46">
        <v>0</v>
      </c>
      <c r="R229" s="46">
        <v>0</v>
      </c>
      <c r="S229" s="46">
        <v>42</v>
      </c>
    </row>
    <row r="230" spans="2:19" x14ac:dyDescent="0.25">
      <c r="B230" s="46" t="s">
        <v>11</v>
      </c>
      <c r="C230" s="46">
        <v>0</v>
      </c>
      <c r="D230" s="46">
        <v>0</v>
      </c>
      <c r="E230" s="46">
        <v>10</v>
      </c>
      <c r="F230" s="46">
        <v>0</v>
      </c>
      <c r="G230" s="46">
        <v>9</v>
      </c>
      <c r="H230" s="46">
        <v>6</v>
      </c>
      <c r="I230" s="46">
        <v>4</v>
      </c>
      <c r="J230" s="46">
        <v>5</v>
      </c>
      <c r="K230" s="46">
        <v>4</v>
      </c>
      <c r="L230" s="46">
        <v>3</v>
      </c>
      <c r="M230" s="46">
        <v>0</v>
      </c>
      <c r="N230" s="46">
        <v>1</v>
      </c>
      <c r="O230" s="46">
        <v>0</v>
      </c>
      <c r="P230" s="46">
        <v>0</v>
      </c>
      <c r="Q230" s="46">
        <v>0</v>
      </c>
      <c r="R230" s="46">
        <v>0</v>
      </c>
      <c r="S230" s="46">
        <v>42</v>
      </c>
    </row>
    <row r="231" spans="2:19" x14ac:dyDescent="0.25">
      <c r="B231" s="46" t="s">
        <v>12</v>
      </c>
      <c r="C231" s="46">
        <v>0</v>
      </c>
      <c r="D231" s="46">
        <v>0</v>
      </c>
      <c r="E231" s="46">
        <v>0</v>
      </c>
      <c r="F231" s="46">
        <v>1</v>
      </c>
      <c r="G231" s="46">
        <v>1</v>
      </c>
      <c r="H231" s="46">
        <v>2</v>
      </c>
      <c r="I231" s="46">
        <v>32</v>
      </c>
      <c r="J231" s="46">
        <v>3</v>
      </c>
      <c r="K231" s="46">
        <v>0</v>
      </c>
      <c r="L231" s="46">
        <v>0</v>
      </c>
      <c r="M231" s="46">
        <v>0</v>
      </c>
      <c r="N231" s="46">
        <v>0</v>
      </c>
      <c r="O231" s="46">
        <v>0</v>
      </c>
      <c r="P231" s="46">
        <v>0</v>
      </c>
      <c r="Q231" s="46">
        <v>0</v>
      </c>
      <c r="R231" s="46">
        <v>0</v>
      </c>
      <c r="S231" s="46">
        <v>39</v>
      </c>
    </row>
    <row r="232" spans="2:19" x14ac:dyDescent="0.25">
      <c r="B232" s="46" t="s">
        <v>13</v>
      </c>
      <c r="C232" s="46">
        <v>0</v>
      </c>
      <c r="D232" s="46">
        <v>0</v>
      </c>
      <c r="E232" s="46">
        <v>0</v>
      </c>
      <c r="F232" s="46">
        <v>0</v>
      </c>
      <c r="G232" s="46">
        <v>0</v>
      </c>
      <c r="H232" s="46">
        <v>0</v>
      </c>
      <c r="I232" s="46">
        <v>5</v>
      </c>
      <c r="J232" s="46">
        <v>16</v>
      </c>
      <c r="K232" s="46">
        <v>12</v>
      </c>
      <c r="L232" s="46">
        <v>4</v>
      </c>
      <c r="M232" s="46">
        <v>1</v>
      </c>
      <c r="N232" s="46">
        <v>0</v>
      </c>
      <c r="O232" s="46">
        <v>0</v>
      </c>
      <c r="P232" s="46">
        <v>0</v>
      </c>
      <c r="Q232" s="46">
        <v>0</v>
      </c>
      <c r="R232" s="46">
        <v>0</v>
      </c>
      <c r="S232" s="46">
        <v>38</v>
      </c>
    </row>
    <row r="233" spans="2:19" x14ac:dyDescent="0.25">
      <c r="B233" s="46" t="s">
        <v>14</v>
      </c>
      <c r="C233" s="46">
        <v>0</v>
      </c>
      <c r="D233" s="46">
        <v>0</v>
      </c>
      <c r="E233" s="46">
        <v>1</v>
      </c>
      <c r="F233" s="46">
        <v>0</v>
      </c>
      <c r="G233" s="46">
        <v>1</v>
      </c>
      <c r="H233" s="46">
        <v>7</v>
      </c>
      <c r="I233" s="46">
        <v>14</v>
      </c>
      <c r="J233" s="46">
        <v>12</v>
      </c>
      <c r="K233" s="46">
        <v>3</v>
      </c>
      <c r="L233" s="46">
        <v>1</v>
      </c>
      <c r="M233" s="46">
        <v>0</v>
      </c>
      <c r="N233" s="46">
        <v>0</v>
      </c>
      <c r="O233" s="46">
        <v>0</v>
      </c>
      <c r="P233" s="46">
        <v>0</v>
      </c>
      <c r="Q233" s="46">
        <v>0</v>
      </c>
      <c r="R233" s="46">
        <v>0</v>
      </c>
      <c r="S233" s="46">
        <v>39</v>
      </c>
    </row>
    <row r="234" spans="2:19" x14ac:dyDescent="0.25">
      <c r="B234" s="46" t="s">
        <v>15</v>
      </c>
      <c r="C234" s="46">
        <v>0</v>
      </c>
      <c r="D234" s="46">
        <v>0</v>
      </c>
      <c r="E234" s="46">
        <v>0</v>
      </c>
      <c r="F234" s="46">
        <v>0</v>
      </c>
      <c r="G234" s="46">
        <v>12</v>
      </c>
      <c r="H234" s="46">
        <v>24</v>
      </c>
      <c r="I234" s="46">
        <v>2</v>
      </c>
      <c r="J234" s="46">
        <v>0</v>
      </c>
      <c r="K234" s="46">
        <v>1</v>
      </c>
      <c r="L234" s="46">
        <v>0</v>
      </c>
      <c r="M234" s="46">
        <v>0</v>
      </c>
      <c r="N234" s="46">
        <v>0</v>
      </c>
      <c r="O234" s="46">
        <v>0</v>
      </c>
      <c r="P234" s="46">
        <v>0</v>
      </c>
      <c r="Q234" s="46">
        <v>0</v>
      </c>
      <c r="R234" s="46">
        <v>0</v>
      </c>
      <c r="S234" s="46">
        <v>39</v>
      </c>
    </row>
    <row r="235" spans="2:19" x14ac:dyDescent="0.25">
      <c r="B235" s="46" t="s">
        <v>16</v>
      </c>
      <c r="C235" s="46">
        <v>0</v>
      </c>
      <c r="D235" s="46">
        <v>0</v>
      </c>
      <c r="E235" s="46">
        <v>0</v>
      </c>
      <c r="F235" s="46">
        <v>0</v>
      </c>
      <c r="G235" s="46">
        <v>0</v>
      </c>
      <c r="H235" s="46">
        <v>0</v>
      </c>
      <c r="I235" s="46">
        <v>0</v>
      </c>
      <c r="J235" s="46">
        <v>0</v>
      </c>
      <c r="K235" s="46">
        <v>1</v>
      </c>
      <c r="L235" s="46">
        <v>0</v>
      </c>
      <c r="M235" s="46">
        <v>1</v>
      </c>
      <c r="N235" s="46">
        <v>9</v>
      </c>
      <c r="O235" s="46">
        <v>15</v>
      </c>
      <c r="P235" s="46">
        <v>12</v>
      </c>
      <c r="Q235" s="46">
        <v>4</v>
      </c>
      <c r="R235" s="46">
        <v>0</v>
      </c>
      <c r="S235" s="46">
        <v>42</v>
      </c>
    </row>
    <row r="236" spans="2:19" x14ac:dyDescent="0.25">
      <c r="B236" s="46" t="s">
        <v>17</v>
      </c>
      <c r="C236" s="46">
        <v>0</v>
      </c>
      <c r="D236" s="46">
        <v>0</v>
      </c>
      <c r="E236" s="46">
        <v>1</v>
      </c>
      <c r="F236" s="46">
        <v>0</v>
      </c>
      <c r="G236" s="46">
        <v>0</v>
      </c>
      <c r="H236" s="46">
        <v>2</v>
      </c>
      <c r="I236" s="46">
        <v>0</v>
      </c>
      <c r="J236" s="46">
        <v>3</v>
      </c>
      <c r="K236" s="46">
        <v>10</v>
      </c>
      <c r="L236" s="46">
        <v>18</v>
      </c>
      <c r="M236" s="46">
        <v>3</v>
      </c>
      <c r="N236" s="46">
        <v>5</v>
      </c>
      <c r="O236" s="46">
        <v>0</v>
      </c>
      <c r="P236" s="46">
        <v>0</v>
      </c>
      <c r="Q236" s="46">
        <v>0</v>
      </c>
      <c r="R236" s="46">
        <v>0</v>
      </c>
      <c r="S236" s="46">
        <v>42</v>
      </c>
    </row>
    <row r="237" spans="2:19" x14ac:dyDescent="0.25">
      <c r="B237" s="46" t="s">
        <v>18</v>
      </c>
      <c r="C237" s="46">
        <v>0</v>
      </c>
      <c r="D237" s="46">
        <v>1</v>
      </c>
      <c r="E237" s="46">
        <v>5</v>
      </c>
      <c r="F237" s="46">
        <v>22</v>
      </c>
      <c r="G237" s="46">
        <v>9</v>
      </c>
      <c r="H237" s="46">
        <v>1</v>
      </c>
      <c r="I237" s="46">
        <v>2</v>
      </c>
      <c r="J237" s="46">
        <v>0</v>
      </c>
      <c r="K237" s="46">
        <v>1</v>
      </c>
      <c r="L237" s="46">
        <v>1</v>
      </c>
      <c r="M237" s="46">
        <v>0</v>
      </c>
      <c r="N237" s="46">
        <v>0</v>
      </c>
      <c r="O237" s="46">
        <v>0</v>
      </c>
      <c r="P237" s="46">
        <v>0</v>
      </c>
      <c r="Q237" s="46">
        <v>0</v>
      </c>
      <c r="R237" s="46">
        <v>0</v>
      </c>
      <c r="S237" s="46">
        <v>42</v>
      </c>
    </row>
    <row r="238" spans="2:19" x14ac:dyDescent="0.25">
      <c r="B238" s="46" t="s">
        <v>19</v>
      </c>
      <c r="C238" s="46">
        <v>0</v>
      </c>
      <c r="D238" s="46">
        <v>2</v>
      </c>
      <c r="E238" s="46">
        <v>0</v>
      </c>
      <c r="F238" s="46">
        <v>1</v>
      </c>
      <c r="G238" s="46">
        <v>5</v>
      </c>
      <c r="H238" s="46">
        <v>23</v>
      </c>
      <c r="I238" s="46">
        <v>7</v>
      </c>
      <c r="J238" s="46">
        <v>2</v>
      </c>
      <c r="K238" s="46">
        <v>0</v>
      </c>
      <c r="L238" s="46">
        <v>0</v>
      </c>
      <c r="M238" s="46">
        <v>2</v>
      </c>
      <c r="N238" s="46">
        <v>0</v>
      </c>
      <c r="O238" s="46">
        <v>0</v>
      </c>
      <c r="P238" s="46">
        <v>0</v>
      </c>
      <c r="Q238" s="46">
        <v>0</v>
      </c>
      <c r="R238" s="46">
        <v>0</v>
      </c>
      <c r="S238" s="46">
        <v>42</v>
      </c>
    </row>
    <row r="239" spans="2:19" x14ac:dyDescent="0.25">
      <c r="B239" s="46" t="s">
        <v>20</v>
      </c>
      <c r="C239" s="46">
        <v>0</v>
      </c>
      <c r="D239" s="46">
        <v>0</v>
      </c>
      <c r="E239" s="46">
        <v>0</v>
      </c>
      <c r="F239" s="46">
        <v>1</v>
      </c>
      <c r="G239" s="46">
        <v>5</v>
      </c>
      <c r="H239" s="46">
        <v>3</v>
      </c>
      <c r="I239" s="46">
        <v>24</v>
      </c>
      <c r="J239" s="46">
        <v>6</v>
      </c>
      <c r="K239" s="46">
        <v>1</v>
      </c>
      <c r="L239" s="46">
        <v>2</v>
      </c>
      <c r="M239" s="46">
        <v>0</v>
      </c>
      <c r="N239" s="46">
        <v>0</v>
      </c>
      <c r="O239" s="46">
        <v>0</v>
      </c>
      <c r="P239" s="46">
        <v>0</v>
      </c>
      <c r="Q239" s="46">
        <v>0</v>
      </c>
      <c r="R239" s="46">
        <v>0</v>
      </c>
      <c r="S239" s="46">
        <v>42</v>
      </c>
    </row>
    <row r="240" spans="2:19" x14ac:dyDescent="0.25">
      <c r="B240" s="46" t="s">
        <v>21</v>
      </c>
      <c r="C240" s="46">
        <v>0</v>
      </c>
      <c r="D240" s="46">
        <v>0</v>
      </c>
      <c r="E240" s="46">
        <v>0</v>
      </c>
      <c r="F240" s="46">
        <v>0</v>
      </c>
      <c r="G240" s="46">
        <v>1</v>
      </c>
      <c r="H240" s="46">
        <v>0</v>
      </c>
      <c r="I240" s="46">
        <v>0</v>
      </c>
      <c r="J240" s="46">
        <v>1</v>
      </c>
      <c r="K240" s="46">
        <v>1</v>
      </c>
      <c r="L240" s="46">
        <v>4</v>
      </c>
      <c r="M240" s="46">
        <v>35</v>
      </c>
      <c r="N240" s="46">
        <v>0</v>
      </c>
      <c r="O240" s="46">
        <v>0</v>
      </c>
      <c r="P240" s="46">
        <v>0</v>
      </c>
      <c r="Q240" s="46">
        <v>0</v>
      </c>
      <c r="R240" s="46">
        <v>0</v>
      </c>
      <c r="S240" s="46">
        <v>42</v>
      </c>
    </row>
    <row r="241" spans="1:19" x14ac:dyDescent="0.25">
      <c r="B241" s="46" t="s">
        <v>22</v>
      </c>
      <c r="C241" s="46">
        <v>0</v>
      </c>
      <c r="D241" s="46">
        <v>0</v>
      </c>
      <c r="E241" s="46">
        <v>0</v>
      </c>
      <c r="F241" s="46">
        <v>0</v>
      </c>
      <c r="G241" s="46">
        <v>0</v>
      </c>
      <c r="H241" s="46">
        <v>0</v>
      </c>
      <c r="I241" s="46">
        <v>3</v>
      </c>
      <c r="J241" s="46">
        <v>5</v>
      </c>
      <c r="K241" s="46">
        <v>11</v>
      </c>
      <c r="L241" s="46">
        <v>15</v>
      </c>
      <c r="M241" s="46">
        <v>8</v>
      </c>
      <c r="N241" s="46">
        <v>0</v>
      </c>
      <c r="O241" s="46">
        <v>0</v>
      </c>
      <c r="P241" s="46">
        <v>0</v>
      </c>
      <c r="Q241" s="46">
        <v>0</v>
      </c>
      <c r="R241" s="46">
        <v>0</v>
      </c>
      <c r="S241" s="46">
        <v>42</v>
      </c>
    </row>
    <row r="242" spans="1:19" x14ac:dyDescent="0.25">
      <c r="B242" s="46" t="s">
        <v>86</v>
      </c>
      <c r="C242" s="46">
        <v>0</v>
      </c>
      <c r="D242" s="46">
        <v>0</v>
      </c>
      <c r="E242" s="46">
        <v>0</v>
      </c>
      <c r="F242" s="46">
        <v>0</v>
      </c>
      <c r="G242" s="46">
        <v>0</v>
      </c>
      <c r="H242" s="46">
        <v>0</v>
      </c>
      <c r="I242" s="46">
        <v>0</v>
      </c>
      <c r="J242" s="46">
        <v>0</v>
      </c>
      <c r="K242" s="46">
        <v>0</v>
      </c>
      <c r="L242" s="46">
        <v>0</v>
      </c>
      <c r="M242" s="46">
        <v>15</v>
      </c>
      <c r="N242" s="46">
        <v>22</v>
      </c>
      <c r="O242" s="46">
        <v>4</v>
      </c>
      <c r="P242" s="46">
        <v>0</v>
      </c>
      <c r="Q242" s="46">
        <v>1</v>
      </c>
      <c r="R242" s="46">
        <v>0</v>
      </c>
      <c r="S242" s="46">
        <v>42</v>
      </c>
    </row>
    <row r="243" spans="1:19" x14ac:dyDescent="0.25">
      <c r="B243" s="46" t="s">
        <v>102</v>
      </c>
      <c r="C243" s="46">
        <v>0</v>
      </c>
      <c r="D243" s="46">
        <v>0</v>
      </c>
      <c r="E243" s="46">
        <v>0</v>
      </c>
      <c r="F243" s="46">
        <v>0</v>
      </c>
      <c r="G243" s="46">
        <v>0</v>
      </c>
      <c r="H243" s="46">
        <v>0</v>
      </c>
      <c r="I243" s="46">
        <v>0</v>
      </c>
      <c r="J243" s="46">
        <v>0</v>
      </c>
      <c r="K243" s="46">
        <v>0</v>
      </c>
      <c r="L243" s="46">
        <v>1</v>
      </c>
      <c r="M243" s="46">
        <v>36</v>
      </c>
      <c r="N243" s="46">
        <v>0</v>
      </c>
      <c r="O243" s="46">
        <v>0</v>
      </c>
      <c r="P243" s="46">
        <v>0</v>
      </c>
      <c r="Q243" s="46">
        <v>0</v>
      </c>
      <c r="R243" s="46">
        <v>0</v>
      </c>
      <c r="S243" s="46">
        <v>37</v>
      </c>
    </row>
    <row r="244" spans="1:19" x14ac:dyDescent="0.25">
      <c r="B244" s="46" t="s">
        <v>90</v>
      </c>
      <c r="C244" s="46">
        <v>0</v>
      </c>
      <c r="D244" s="46">
        <v>0</v>
      </c>
      <c r="E244" s="46">
        <v>0</v>
      </c>
      <c r="F244" s="46">
        <v>1</v>
      </c>
      <c r="G244" s="46">
        <v>0</v>
      </c>
      <c r="H244" s="46">
        <v>2</v>
      </c>
      <c r="I244" s="46">
        <v>18</v>
      </c>
      <c r="J244" s="46">
        <v>18</v>
      </c>
      <c r="K244" s="46">
        <v>2</v>
      </c>
      <c r="L244" s="46">
        <v>1</v>
      </c>
      <c r="M244" s="46">
        <v>0</v>
      </c>
      <c r="N244" s="46">
        <v>0</v>
      </c>
      <c r="O244" s="46">
        <v>0</v>
      </c>
      <c r="P244" s="46">
        <v>0</v>
      </c>
      <c r="Q244" s="46">
        <v>0</v>
      </c>
      <c r="R244" s="46">
        <v>0</v>
      </c>
      <c r="S244" s="46">
        <v>42</v>
      </c>
    </row>
    <row r="245" spans="1:19" x14ac:dyDescent="0.25">
      <c r="B245" s="46"/>
      <c r="C245" s="46"/>
      <c r="D245" s="46"/>
      <c r="E245" s="46"/>
      <c r="F245" s="46"/>
      <c r="G245" s="46"/>
      <c r="H245" s="46"/>
      <c r="I245" s="46"/>
      <c r="J245" s="46"/>
      <c r="K245" s="46"/>
      <c r="L245" s="46"/>
      <c r="M245" s="46"/>
      <c r="N245" s="46"/>
      <c r="O245" s="46"/>
      <c r="P245" s="46"/>
      <c r="Q245" s="46"/>
      <c r="R245" s="46"/>
      <c r="S245" s="46"/>
    </row>
    <row r="248" spans="1:19" x14ac:dyDescent="0.25">
      <c r="A248" t="s">
        <v>87</v>
      </c>
      <c r="B248" s="46" t="s">
        <v>0</v>
      </c>
      <c r="C248" s="46">
        <v>1.5625E-2</v>
      </c>
      <c r="D248" s="46">
        <v>3.125E-2</v>
      </c>
      <c r="E248" s="46">
        <v>6.25E-2</v>
      </c>
      <c r="F248" s="46">
        <v>0.125</v>
      </c>
      <c r="G248" s="46">
        <v>0.25</v>
      </c>
      <c r="H248" s="46">
        <v>0.5</v>
      </c>
      <c r="I248" s="46">
        <v>1</v>
      </c>
      <c r="J248" s="46">
        <v>2</v>
      </c>
      <c r="K248" s="46">
        <v>4</v>
      </c>
      <c r="L248" s="46">
        <v>8</v>
      </c>
      <c r="M248" s="46">
        <v>16</v>
      </c>
      <c r="N248" s="46">
        <v>32</v>
      </c>
      <c r="O248" s="46">
        <v>64</v>
      </c>
      <c r="P248" s="46">
        <v>128</v>
      </c>
      <c r="Q248" s="46">
        <v>256</v>
      </c>
      <c r="R248" s="46">
        <v>512</v>
      </c>
      <c r="S248" s="46" t="s">
        <v>1</v>
      </c>
    </row>
    <row r="249" spans="1:19" x14ac:dyDescent="0.25">
      <c r="B249" s="46" t="s">
        <v>2</v>
      </c>
      <c r="C249" s="46">
        <v>0</v>
      </c>
      <c r="D249" s="46">
        <v>0</v>
      </c>
      <c r="E249" s="46">
        <v>0</v>
      </c>
      <c r="F249" s="46">
        <v>0</v>
      </c>
      <c r="G249" s="46">
        <v>0</v>
      </c>
      <c r="H249" s="46">
        <v>0</v>
      </c>
      <c r="I249" s="46">
        <v>0</v>
      </c>
      <c r="J249" s="46">
        <v>0</v>
      </c>
      <c r="K249" s="46">
        <v>0</v>
      </c>
      <c r="L249" s="46">
        <v>3</v>
      </c>
      <c r="M249" s="46">
        <v>1</v>
      </c>
      <c r="N249" s="46">
        <v>1</v>
      </c>
      <c r="O249" s="46">
        <v>12</v>
      </c>
      <c r="P249" s="46">
        <v>0</v>
      </c>
      <c r="Q249" s="46">
        <v>0</v>
      </c>
      <c r="R249" s="46">
        <v>0</v>
      </c>
      <c r="S249" s="46">
        <v>17</v>
      </c>
    </row>
    <row r="250" spans="1:19" x14ac:dyDescent="0.25">
      <c r="B250" s="46" t="s">
        <v>3</v>
      </c>
      <c r="C250" s="46">
        <v>0</v>
      </c>
      <c r="D250" s="46">
        <v>0</v>
      </c>
      <c r="E250" s="46">
        <v>0</v>
      </c>
      <c r="F250" s="46">
        <v>0</v>
      </c>
      <c r="G250" s="46">
        <v>0</v>
      </c>
      <c r="H250" s="46">
        <v>0</v>
      </c>
      <c r="I250" s="46">
        <v>0</v>
      </c>
      <c r="J250" s="46">
        <v>0</v>
      </c>
      <c r="K250" s="46">
        <v>2</v>
      </c>
      <c r="L250" s="46">
        <v>3</v>
      </c>
      <c r="M250" s="46">
        <v>4</v>
      </c>
      <c r="N250" s="46">
        <v>6</v>
      </c>
      <c r="O250" s="46">
        <v>2</v>
      </c>
      <c r="P250" s="46">
        <v>0</v>
      </c>
      <c r="Q250" s="46">
        <v>0</v>
      </c>
      <c r="R250" s="46">
        <v>0</v>
      </c>
      <c r="S250" s="46">
        <v>17</v>
      </c>
    </row>
    <row r="251" spans="1:19" x14ac:dyDescent="0.25">
      <c r="B251" s="46" t="s">
        <v>4</v>
      </c>
      <c r="C251" s="46">
        <v>0</v>
      </c>
      <c r="D251" s="46">
        <v>0</v>
      </c>
      <c r="E251" s="46">
        <v>0</v>
      </c>
      <c r="F251" s="46">
        <v>0</v>
      </c>
      <c r="G251" s="46">
        <v>1</v>
      </c>
      <c r="H251" s="46">
        <v>0</v>
      </c>
      <c r="I251" s="46">
        <v>8</v>
      </c>
      <c r="J251" s="46">
        <v>6</v>
      </c>
      <c r="K251" s="46">
        <v>1</v>
      </c>
      <c r="L251" s="46">
        <v>0</v>
      </c>
      <c r="M251" s="46">
        <v>0</v>
      </c>
      <c r="N251" s="46">
        <v>1</v>
      </c>
      <c r="O251" s="46">
        <v>0</v>
      </c>
      <c r="P251" s="46">
        <v>0</v>
      </c>
      <c r="Q251" s="46">
        <v>0</v>
      </c>
      <c r="R251" s="46">
        <v>0</v>
      </c>
      <c r="S251" s="46">
        <v>17</v>
      </c>
    </row>
    <row r="252" spans="1:19" x14ac:dyDescent="0.25">
      <c r="B252" s="46" t="s">
        <v>5</v>
      </c>
      <c r="C252" s="46">
        <v>0</v>
      </c>
      <c r="D252" s="46">
        <v>0</v>
      </c>
      <c r="E252" s="46">
        <v>0</v>
      </c>
      <c r="F252" s="46">
        <v>0</v>
      </c>
      <c r="G252" s="46">
        <v>5</v>
      </c>
      <c r="H252" s="46">
        <v>0</v>
      </c>
      <c r="I252" s="46">
        <v>9</v>
      </c>
      <c r="J252" s="46">
        <v>1</v>
      </c>
      <c r="K252" s="46">
        <v>0</v>
      </c>
      <c r="L252" s="46">
        <v>1</v>
      </c>
      <c r="M252" s="46">
        <v>1</v>
      </c>
      <c r="N252" s="46">
        <v>0</v>
      </c>
      <c r="O252" s="46">
        <v>0</v>
      </c>
      <c r="P252" s="46">
        <v>0</v>
      </c>
      <c r="Q252" s="46">
        <v>0</v>
      </c>
      <c r="R252" s="46">
        <v>0</v>
      </c>
      <c r="S252" s="46">
        <v>17</v>
      </c>
    </row>
    <row r="253" spans="1:19" x14ac:dyDescent="0.25">
      <c r="B253" s="46" t="s">
        <v>6</v>
      </c>
      <c r="C253" s="46">
        <v>0</v>
      </c>
      <c r="D253" s="46">
        <v>0</v>
      </c>
      <c r="E253" s="46">
        <v>0</v>
      </c>
      <c r="F253" s="46">
        <v>16</v>
      </c>
      <c r="G253" s="46">
        <v>0</v>
      </c>
      <c r="H253" s="46">
        <v>0</v>
      </c>
      <c r="I253" s="46">
        <v>0</v>
      </c>
      <c r="J253" s="46">
        <v>0</v>
      </c>
      <c r="K253" s="46">
        <v>0</v>
      </c>
      <c r="L253" s="46">
        <v>1</v>
      </c>
      <c r="M253" s="46">
        <v>0</v>
      </c>
      <c r="N253" s="46">
        <v>0</v>
      </c>
      <c r="O253" s="46">
        <v>0</v>
      </c>
      <c r="P253" s="46">
        <v>0</v>
      </c>
      <c r="Q253" s="46">
        <v>0</v>
      </c>
      <c r="R253" s="46">
        <v>0</v>
      </c>
      <c r="S253" s="46">
        <v>17</v>
      </c>
    </row>
    <row r="254" spans="1:19" x14ac:dyDescent="0.25">
      <c r="B254" s="46" t="s">
        <v>7</v>
      </c>
      <c r="C254" s="46">
        <v>0</v>
      </c>
      <c r="D254" s="46">
        <v>1</v>
      </c>
      <c r="E254" s="46">
        <v>0</v>
      </c>
      <c r="F254" s="46">
        <v>6</v>
      </c>
      <c r="G254" s="46">
        <v>4</v>
      </c>
      <c r="H254" s="46">
        <v>4</v>
      </c>
      <c r="I254" s="46">
        <v>0</v>
      </c>
      <c r="J254" s="46">
        <v>1</v>
      </c>
      <c r="K254" s="46">
        <v>0</v>
      </c>
      <c r="L254" s="46">
        <v>0</v>
      </c>
      <c r="M254" s="46">
        <v>1</v>
      </c>
      <c r="N254" s="46">
        <v>0</v>
      </c>
      <c r="O254" s="46">
        <v>0</v>
      </c>
      <c r="P254" s="46">
        <v>0</v>
      </c>
      <c r="Q254" s="46">
        <v>0</v>
      </c>
      <c r="R254" s="46">
        <v>0</v>
      </c>
      <c r="S254" s="46">
        <v>17</v>
      </c>
    </row>
    <row r="255" spans="1:19" x14ac:dyDescent="0.25">
      <c r="B255" s="46" t="s">
        <v>8</v>
      </c>
      <c r="C255" s="46">
        <v>0</v>
      </c>
      <c r="D255" s="46">
        <v>0</v>
      </c>
      <c r="E255" s="46">
        <v>0</v>
      </c>
      <c r="F255" s="46">
        <v>15</v>
      </c>
      <c r="G255" s="46">
        <v>0</v>
      </c>
      <c r="H255" s="46">
        <v>1</v>
      </c>
      <c r="I255" s="46">
        <v>0</v>
      </c>
      <c r="J255" s="46">
        <v>0</v>
      </c>
      <c r="K255" s="46">
        <v>0</v>
      </c>
      <c r="L255" s="46">
        <v>0</v>
      </c>
      <c r="M255" s="46">
        <v>1</v>
      </c>
      <c r="N255" s="46">
        <v>0</v>
      </c>
      <c r="O255" s="46">
        <v>0</v>
      </c>
      <c r="P255" s="46">
        <v>0</v>
      </c>
      <c r="Q255" s="46">
        <v>0</v>
      </c>
      <c r="R255" s="46">
        <v>0</v>
      </c>
      <c r="S255" s="46">
        <v>17</v>
      </c>
    </row>
    <row r="256" spans="1:19" x14ac:dyDescent="0.25">
      <c r="B256" s="46" t="s">
        <v>9</v>
      </c>
      <c r="C256" s="46">
        <v>0</v>
      </c>
      <c r="D256" s="46">
        <v>0</v>
      </c>
      <c r="E256" s="46">
        <v>0</v>
      </c>
      <c r="F256" s="46">
        <v>0</v>
      </c>
      <c r="G256" s="46">
        <v>0</v>
      </c>
      <c r="H256" s="46">
        <v>0</v>
      </c>
      <c r="I256" s="46">
        <v>0</v>
      </c>
      <c r="J256" s="46">
        <v>0</v>
      </c>
      <c r="K256" s="46">
        <v>0</v>
      </c>
      <c r="L256" s="46">
        <v>0</v>
      </c>
      <c r="M256" s="46">
        <v>3</v>
      </c>
      <c r="N256" s="46">
        <v>2</v>
      </c>
      <c r="O256" s="46">
        <v>12</v>
      </c>
      <c r="P256" s="46">
        <v>0</v>
      </c>
      <c r="Q256" s="46">
        <v>0</v>
      </c>
      <c r="R256" s="46">
        <v>0</v>
      </c>
      <c r="S256" s="46">
        <v>17</v>
      </c>
    </row>
    <row r="257" spans="1:54" x14ac:dyDescent="0.25">
      <c r="B257" s="46" t="s">
        <v>10</v>
      </c>
      <c r="C257" s="46">
        <v>0</v>
      </c>
      <c r="D257" s="46">
        <v>0</v>
      </c>
      <c r="E257" s="46">
        <v>1</v>
      </c>
      <c r="F257" s="46">
        <v>0</v>
      </c>
      <c r="G257" s="46">
        <v>6</v>
      </c>
      <c r="H257" s="46">
        <v>8</v>
      </c>
      <c r="I257" s="46">
        <v>1</v>
      </c>
      <c r="J257" s="46">
        <v>1</v>
      </c>
      <c r="K257" s="46">
        <v>0</v>
      </c>
      <c r="L257" s="46">
        <v>0</v>
      </c>
      <c r="M257" s="46">
        <v>0</v>
      </c>
      <c r="N257" s="46">
        <v>0</v>
      </c>
      <c r="O257" s="46">
        <v>0</v>
      </c>
      <c r="P257" s="46">
        <v>0</v>
      </c>
      <c r="Q257" s="46">
        <v>0</v>
      </c>
      <c r="R257" s="46">
        <v>0</v>
      </c>
      <c r="S257" s="46">
        <v>17</v>
      </c>
    </row>
    <row r="258" spans="1:54" x14ac:dyDescent="0.25">
      <c r="B258" s="46" t="s">
        <v>11</v>
      </c>
      <c r="C258" s="46">
        <v>0</v>
      </c>
      <c r="D258" s="46">
        <v>0</v>
      </c>
      <c r="E258" s="46">
        <v>17</v>
      </c>
      <c r="F258" s="46">
        <v>0</v>
      </c>
      <c r="G258" s="46">
        <v>0</v>
      </c>
      <c r="H258" s="46">
        <v>0</v>
      </c>
      <c r="I258" s="46">
        <v>0</v>
      </c>
      <c r="J258" s="46">
        <v>0</v>
      </c>
      <c r="K258" s="46">
        <v>0</v>
      </c>
      <c r="L258" s="46">
        <v>0</v>
      </c>
      <c r="M258" s="46">
        <v>0</v>
      </c>
      <c r="N258" s="46">
        <v>0</v>
      </c>
      <c r="O258" s="46">
        <v>0</v>
      </c>
      <c r="P258" s="46">
        <v>0</v>
      </c>
      <c r="Q258" s="46">
        <v>0</v>
      </c>
      <c r="R258" s="46">
        <v>0</v>
      </c>
      <c r="S258" s="46">
        <v>17</v>
      </c>
    </row>
    <row r="259" spans="1:54" x14ac:dyDescent="0.25">
      <c r="B259" s="46" t="s">
        <v>12</v>
      </c>
      <c r="C259" s="46">
        <v>0</v>
      </c>
      <c r="D259" s="46">
        <v>0</v>
      </c>
      <c r="E259" s="46">
        <v>0</v>
      </c>
      <c r="F259" s="46">
        <v>0</v>
      </c>
      <c r="G259" s="46">
        <v>0</v>
      </c>
      <c r="H259" s="46">
        <v>0</v>
      </c>
      <c r="I259" s="46">
        <v>1</v>
      </c>
      <c r="J259" s="46">
        <v>0</v>
      </c>
      <c r="K259" s="46">
        <v>0</v>
      </c>
      <c r="L259" s="46">
        <v>0</v>
      </c>
      <c r="M259" s="46">
        <v>14</v>
      </c>
      <c r="N259" s="46">
        <v>0</v>
      </c>
      <c r="O259" s="46">
        <v>0</v>
      </c>
      <c r="P259" s="46">
        <v>0</v>
      </c>
      <c r="Q259" s="46">
        <v>0</v>
      </c>
      <c r="R259" s="46">
        <v>0</v>
      </c>
      <c r="S259" s="46">
        <v>15</v>
      </c>
    </row>
    <row r="260" spans="1:54" x14ac:dyDescent="0.25">
      <c r="B260" s="46" t="s">
        <v>13</v>
      </c>
      <c r="C260" s="46">
        <v>0</v>
      </c>
      <c r="D260" s="46">
        <v>0</v>
      </c>
      <c r="E260" s="46">
        <v>0</v>
      </c>
      <c r="F260" s="46">
        <v>0</v>
      </c>
      <c r="G260" s="46">
        <v>1</v>
      </c>
      <c r="H260" s="46">
        <v>0</v>
      </c>
      <c r="I260" s="46">
        <v>10</v>
      </c>
      <c r="J260" s="46">
        <v>4</v>
      </c>
      <c r="K260" s="46">
        <v>0</v>
      </c>
      <c r="L260" s="46">
        <v>0</v>
      </c>
      <c r="M260" s="46">
        <v>0</v>
      </c>
      <c r="N260" s="46">
        <v>0</v>
      </c>
      <c r="O260" s="46">
        <v>0</v>
      </c>
      <c r="P260" s="46">
        <v>0</v>
      </c>
      <c r="Q260" s="46">
        <v>0</v>
      </c>
      <c r="R260" s="46">
        <v>0</v>
      </c>
      <c r="S260" s="46">
        <v>15</v>
      </c>
    </row>
    <row r="261" spans="1:54" x14ac:dyDescent="0.25">
      <c r="B261" s="46" t="s">
        <v>14</v>
      </c>
      <c r="C261" s="46">
        <v>0</v>
      </c>
      <c r="D261" s="46">
        <v>0</v>
      </c>
      <c r="E261" s="46">
        <v>0</v>
      </c>
      <c r="F261" s="46">
        <v>0</v>
      </c>
      <c r="G261" s="46">
        <v>11</v>
      </c>
      <c r="H261" s="46">
        <v>4</v>
      </c>
      <c r="I261" s="46">
        <v>0</v>
      </c>
      <c r="J261" s="46">
        <v>0</v>
      </c>
      <c r="K261" s="46">
        <v>0</v>
      </c>
      <c r="L261" s="46">
        <v>0</v>
      </c>
      <c r="M261" s="46">
        <v>0</v>
      </c>
      <c r="N261" s="46">
        <v>0</v>
      </c>
      <c r="O261" s="46">
        <v>0</v>
      </c>
      <c r="P261" s="46">
        <v>0</v>
      </c>
      <c r="Q261" s="46">
        <v>0</v>
      </c>
      <c r="R261" s="46">
        <v>0</v>
      </c>
      <c r="S261" s="46">
        <v>15</v>
      </c>
    </row>
    <row r="262" spans="1:54" x14ac:dyDescent="0.25">
      <c r="B262" s="46" t="s">
        <v>15</v>
      </c>
      <c r="C262" s="46">
        <v>0</v>
      </c>
      <c r="D262" s="46">
        <v>0</v>
      </c>
      <c r="E262" s="46">
        <v>0</v>
      </c>
      <c r="F262" s="46">
        <v>0</v>
      </c>
      <c r="G262" s="46">
        <v>2</v>
      </c>
      <c r="H262" s="46">
        <v>6</v>
      </c>
      <c r="I262" s="46">
        <v>5</v>
      </c>
      <c r="J262" s="46">
        <v>0</v>
      </c>
      <c r="K262" s="46">
        <v>0</v>
      </c>
      <c r="L262" s="46">
        <v>0</v>
      </c>
      <c r="M262" s="46">
        <v>0</v>
      </c>
      <c r="N262" s="46">
        <v>0</v>
      </c>
      <c r="O262" s="46">
        <v>0</v>
      </c>
      <c r="P262" s="46">
        <v>0</v>
      </c>
      <c r="Q262" s="46">
        <v>0</v>
      </c>
      <c r="R262" s="46">
        <v>0</v>
      </c>
      <c r="S262" s="46">
        <v>13</v>
      </c>
    </row>
    <row r="263" spans="1:54" x14ac:dyDescent="0.25">
      <c r="B263" s="46" t="s">
        <v>16</v>
      </c>
      <c r="C263" s="46">
        <v>0</v>
      </c>
      <c r="D263" s="46">
        <v>0</v>
      </c>
      <c r="E263" s="46">
        <v>0</v>
      </c>
      <c r="F263" s="46">
        <v>0</v>
      </c>
      <c r="G263" s="46">
        <v>0</v>
      </c>
      <c r="H263" s="46">
        <v>0</v>
      </c>
      <c r="I263" s="46">
        <v>0</v>
      </c>
      <c r="J263" s="46">
        <v>0</v>
      </c>
      <c r="K263" s="46">
        <v>2</v>
      </c>
      <c r="L263" s="46">
        <v>3</v>
      </c>
      <c r="M263" s="46">
        <v>4</v>
      </c>
      <c r="N263" s="46">
        <v>3</v>
      </c>
      <c r="O263" s="46">
        <v>5</v>
      </c>
      <c r="P263" s="46">
        <v>0</v>
      </c>
      <c r="Q263" s="46">
        <v>0</v>
      </c>
      <c r="R263" s="46">
        <v>0</v>
      </c>
      <c r="S263" s="46">
        <v>17</v>
      </c>
    </row>
    <row r="264" spans="1:54" x14ac:dyDescent="0.25">
      <c r="B264" s="46" t="s">
        <v>17</v>
      </c>
      <c r="C264" s="46">
        <v>0</v>
      </c>
      <c r="D264" s="46">
        <v>0</v>
      </c>
      <c r="E264" s="46">
        <v>6</v>
      </c>
      <c r="F264" s="46">
        <v>0</v>
      </c>
      <c r="G264" s="46">
        <v>9</v>
      </c>
      <c r="H264" s="46">
        <v>0</v>
      </c>
      <c r="I264" s="46">
        <v>0</v>
      </c>
      <c r="J264" s="46">
        <v>0</v>
      </c>
      <c r="K264" s="46">
        <v>1</v>
      </c>
      <c r="L264" s="46">
        <v>0</v>
      </c>
      <c r="M264" s="46">
        <v>1</v>
      </c>
      <c r="N264" s="46">
        <v>0</v>
      </c>
      <c r="O264" s="46">
        <v>0</v>
      </c>
      <c r="P264" s="46">
        <v>0</v>
      </c>
      <c r="Q264" s="46">
        <v>0</v>
      </c>
      <c r="R264" s="46">
        <v>0</v>
      </c>
      <c r="S264" s="46">
        <v>17</v>
      </c>
    </row>
    <row r="265" spans="1:54" s="46" customFormat="1" x14ac:dyDescent="0.25">
      <c r="A265"/>
      <c r="B265" s="46" t="s">
        <v>18</v>
      </c>
      <c r="C265" s="46">
        <v>0</v>
      </c>
      <c r="D265" s="46">
        <v>1</v>
      </c>
      <c r="E265" s="46">
        <v>11</v>
      </c>
      <c r="F265" s="46">
        <v>5</v>
      </c>
      <c r="G265" s="46">
        <v>0</v>
      </c>
      <c r="H265" s="46">
        <v>0</v>
      </c>
      <c r="I265" s="46">
        <v>0</v>
      </c>
      <c r="J265" s="46">
        <v>0</v>
      </c>
      <c r="K265" s="46">
        <v>0</v>
      </c>
      <c r="L265" s="46">
        <v>0</v>
      </c>
      <c r="M265" s="46">
        <v>0</v>
      </c>
      <c r="N265" s="46">
        <v>0</v>
      </c>
      <c r="O265" s="46">
        <v>0</v>
      </c>
      <c r="P265" s="46">
        <v>0</v>
      </c>
      <c r="Q265" s="46">
        <v>0</v>
      </c>
      <c r="R265" s="46">
        <v>0</v>
      </c>
      <c r="S265" s="46">
        <v>17</v>
      </c>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row>
    <row r="266" spans="1:54" x14ac:dyDescent="0.25">
      <c r="B266" s="46" t="s">
        <v>19</v>
      </c>
      <c r="C266" s="46">
        <v>0</v>
      </c>
      <c r="D266" s="46">
        <v>5</v>
      </c>
      <c r="E266" s="46">
        <v>0</v>
      </c>
      <c r="F266" s="46">
        <v>12</v>
      </c>
      <c r="G266" s="46">
        <v>0</v>
      </c>
      <c r="H266" s="46">
        <v>0</v>
      </c>
      <c r="I266" s="46">
        <v>0</v>
      </c>
      <c r="J266" s="46">
        <v>0</v>
      </c>
      <c r="K266" s="46">
        <v>0</v>
      </c>
      <c r="L266" s="46">
        <v>0</v>
      </c>
      <c r="M266" s="46">
        <v>0</v>
      </c>
      <c r="N266" s="46">
        <v>0</v>
      </c>
      <c r="O266" s="46">
        <v>0</v>
      </c>
      <c r="P266" s="46">
        <v>0</v>
      </c>
      <c r="Q266" s="46">
        <v>0</v>
      </c>
      <c r="R266" s="46">
        <v>0</v>
      </c>
      <c r="S266" s="46">
        <v>17</v>
      </c>
    </row>
    <row r="267" spans="1:54" x14ac:dyDescent="0.25">
      <c r="B267" s="46" t="s">
        <v>20</v>
      </c>
      <c r="C267" s="46">
        <v>0</v>
      </c>
      <c r="D267" s="46">
        <v>0</v>
      </c>
      <c r="E267" s="46">
        <v>0</v>
      </c>
      <c r="F267" s="46">
        <v>2</v>
      </c>
      <c r="G267" s="46">
        <v>13</v>
      </c>
      <c r="H267" s="46">
        <v>2</v>
      </c>
      <c r="I267" s="46">
        <v>0</v>
      </c>
      <c r="J267" s="46">
        <v>0</v>
      </c>
      <c r="K267" s="46">
        <v>0</v>
      </c>
      <c r="L267" s="46">
        <v>0</v>
      </c>
      <c r="M267" s="46">
        <v>0</v>
      </c>
      <c r="N267" s="46">
        <v>0</v>
      </c>
      <c r="O267" s="46">
        <v>0</v>
      </c>
      <c r="P267" s="46">
        <v>0</v>
      </c>
      <c r="Q267" s="46">
        <v>0</v>
      </c>
      <c r="R267" s="46">
        <v>0</v>
      </c>
      <c r="S267" s="46">
        <v>17</v>
      </c>
    </row>
    <row r="268" spans="1:54" x14ac:dyDescent="0.25">
      <c r="B268" s="46" t="s">
        <v>21</v>
      </c>
      <c r="C268" s="46">
        <v>0</v>
      </c>
      <c r="D268" s="46">
        <v>0</v>
      </c>
      <c r="E268" s="46">
        <v>0</v>
      </c>
      <c r="F268" s="46">
        <v>0</v>
      </c>
      <c r="G268" s="46">
        <v>0</v>
      </c>
      <c r="H268" s="46">
        <v>0</v>
      </c>
      <c r="I268" s="46">
        <v>1</v>
      </c>
      <c r="J268" s="46">
        <v>10</v>
      </c>
      <c r="K268" s="46">
        <v>4</v>
      </c>
      <c r="L268" s="46">
        <v>2</v>
      </c>
      <c r="M268" s="46">
        <v>0</v>
      </c>
      <c r="N268" s="46">
        <v>0</v>
      </c>
      <c r="O268" s="46">
        <v>0</v>
      </c>
      <c r="P268" s="46">
        <v>0</v>
      </c>
      <c r="Q268" s="46">
        <v>0</v>
      </c>
      <c r="R268" s="46">
        <v>0</v>
      </c>
      <c r="S268" s="46">
        <v>17</v>
      </c>
    </row>
    <row r="269" spans="1:54" x14ac:dyDescent="0.25">
      <c r="B269" s="46" t="s">
        <v>22</v>
      </c>
      <c r="C269" s="46">
        <v>0</v>
      </c>
      <c r="D269" s="46">
        <v>0</v>
      </c>
      <c r="E269" s="46">
        <v>0</v>
      </c>
      <c r="F269" s="46">
        <v>0</v>
      </c>
      <c r="G269" s="46">
        <v>5</v>
      </c>
      <c r="H269" s="46">
        <v>12</v>
      </c>
      <c r="I269" s="46">
        <v>0</v>
      </c>
      <c r="J269" s="46">
        <v>0</v>
      </c>
      <c r="K269" s="46">
        <v>0</v>
      </c>
      <c r="L269" s="46">
        <v>0</v>
      </c>
      <c r="M269" s="46">
        <v>0</v>
      </c>
      <c r="N269" s="46">
        <v>0</v>
      </c>
      <c r="O269" s="46">
        <v>0</v>
      </c>
      <c r="P269" s="46">
        <v>0</v>
      </c>
      <c r="Q269" s="46">
        <v>0</v>
      </c>
      <c r="R269" s="46">
        <v>0</v>
      </c>
      <c r="S269" s="46">
        <v>17</v>
      </c>
    </row>
    <row r="270" spans="1:54" x14ac:dyDescent="0.25">
      <c r="B270" s="46" t="s">
        <v>86</v>
      </c>
      <c r="C270" s="46">
        <v>0</v>
      </c>
      <c r="D270" s="46">
        <v>0</v>
      </c>
      <c r="E270" s="46">
        <v>0</v>
      </c>
      <c r="F270" s="46">
        <v>0</v>
      </c>
      <c r="G270" s="46">
        <v>0</v>
      </c>
      <c r="H270" s="46">
        <v>0</v>
      </c>
      <c r="I270" s="46">
        <v>0</v>
      </c>
      <c r="J270" s="46">
        <v>0</v>
      </c>
      <c r="K270" s="46">
        <v>0</v>
      </c>
      <c r="L270" s="46">
        <v>9</v>
      </c>
      <c r="M270" s="46">
        <v>8</v>
      </c>
      <c r="N270" s="46">
        <v>0</v>
      </c>
      <c r="O270" s="46">
        <v>0</v>
      </c>
      <c r="P270" s="46">
        <v>0</v>
      </c>
      <c r="Q270" s="46">
        <v>0</v>
      </c>
      <c r="R270" s="46">
        <v>0</v>
      </c>
      <c r="S270" s="46">
        <v>17</v>
      </c>
    </row>
    <row r="271" spans="1:54" x14ac:dyDescent="0.25">
      <c r="B271" s="46" t="s">
        <v>102</v>
      </c>
      <c r="C271" s="46">
        <v>0</v>
      </c>
      <c r="D271" s="46">
        <v>0</v>
      </c>
      <c r="E271" s="46">
        <v>0</v>
      </c>
      <c r="F271" s="46">
        <v>0</v>
      </c>
      <c r="G271" s="46">
        <v>0</v>
      </c>
      <c r="H271" s="46">
        <v>1</v>
      </c>
      <c r="I271" s="46">
        <v>0</v>
      </c>
      <c r="J271" s="46">
        <v>0</v>
      </c>
      <c r="K271" s="46">
        <v>0</v>
      </c>
      <c r="L271" s="46">
        <v>0</v>
      </c>
      <c r="M271" s="46">
        <v>15</v>
      </c>
      <c r="N271" s="46">
        <v>0</v>
      </c>
      <c r="O271" s="46">
        <v>0</v>
      </c>
      <c r="P271" s="46">
        <v>0</v>
      </c>
      <c r="Q271" s="46">
        <v>0</v>
      </c>
      <c r="R271" s="46">
        <v>0</v>
      </c>
      <c r="S271" s="46">
        <v>16</v>
      </c>
    </row>
    <row r="272" spans="1:54" x14ac:dyDescent="0.25">
      <c r="B272" s="46" t="s">
        <v>90</v>
      </c>
      <c r="C272" s="46">
        <v>0</v>
      </c>
      <c r="D272" s="46">
        <v>0</v>
      </c>
      <c r="E272" s="46">
        <v>0</v>
      </c>
      <c r="F272" s="46">
        <v>15</v>
      </c>
      <c r="G272" s="46">
        <v>0</v>
      </c>
      <c r="H272" s="46">
        <v>2</v>
      </c>
      <c r="I272" s="46">
        <v>0</v>
      </c>
      <c r="J272" s="46">
        <v>0</v>
      </c>
      <c r="K272" s="46">
        <v>0</v>
      </c>
      <c r="L272" s="46">
        <v>0</v>
      </c>
      <c r="M272" s="46">
        <v>0</v>
      </c>
      <c r="N272" s="46">
        <v>0</v>
      </c>
      <c r="O272" s="46">
        <v>0</v>
      </c>
      <c r="P272" s="46">
        <v>0</v>
      </c>
      <c r="Q272" s="46">
        <v>0</v>
      </c>
      <c r="R272" s="46">
        <v>0</v>
      </c>
      <c r="S272" s="46">
        <v>17</v>
      </c>
    </row>
    <row r="273" spans="1:19" x14ac:dyDescent="0.25">
      <c r="B273" s="46"/>
      <c r="C273" s="46"/>
      <c r="D273" s="46"/>
      <c r="E273" s="46"/>
      <c r="F273" s="46"/>
      <c r="G273" s="46"/>
      <c r="H273" s="46"/>
      <c r="I273" s="46"/>
      <c r="J273" s="46"/>
      <c r="K273" s="46"/>
      <c r="L273" s="46"/>
      <c r="M273" s="46"/>
      <c r="N273" s="46"/>
      <c r="O273" s="46"/>
      <c r="P273" s="46"/>
      <c r="Q273" s="46"/>
      <c r="R273" s="46"/>
      <c r="S273" s="46"/>
    </row>
    <row r="274" spans="1:19" x14ac:dyDescent="0.25">
      <c r="A274" s="46"/>
    </row>
    <row r="275" spans="1:19" x14ac:dyDescent="0.25">
      <c r="A275" t="s">
        <v>42</v>
      </c>
      <c r="B275" s="46" t="s">
        <v>0</v>
      </c>
      <c r="C275" s="46">
        <v>1.5625E-2</v>
      </c>
      <c r="D275" s="46">
        <v>3.125E-2</v>
      </c>
      <c r="E275" s="46">
        <v>6.25E-2</v>
      </c>
      <c r="F275" s="46">
        <v>0.125</v>
      </c>
      <c r="G275" s="46">
        <v>0.25</v>
      </c>
      <c r="H275" s="46">
        <v>0.5</v>
      </c>
      <c r="I275" s="46">
        <v>1</v>
      </c>
      <c r="J275" s="46">
        <v>2</v>
      </c>
      <c r="K275" s="46">
        <v>4</v>
      </c>
      <c r="L275" s="46">
        <v>8</v>
      </c>
      <c r="M275" s="46">
        <v>16</v>
      </c>
      <c r="N275" s="46">
        <v>32</v>
      </c>
      <c r="O275" s="46">
        <v>64</v>
      </c>
      <c r="P275" s="46">
        <v>128</v>
      </c>
      <c r="Q275" s="46">
        <v>256</v>
      </c>
      <c r="R275" s="46">
        <v>512</v>
      </c>
      <c r="S275" s="46" t="s">
        <v>1</v>
      </c>
    </row>
    <row r="276" spans="1:19" x14ac:dyDescent="0.25">
      <c r="B276" s="46" t="s">
        <v>29</v>
      </c>
      <c r="C276" s="46">
        <v>1</v>
      </c>
      <c r="D276" s="46">
        <v>38</v>
      </c>
      <c r="E276" s="46">
        <v>11</v>
      </c>
      <c r="F276" s="46">
        <v>0</v>
      </c>
      <c r="G276" s="46">
        <v>3</v>
      </c>
      <c r="H276" s="46">
        <v>2</v>
      </c>
      <c r="I276" s="46">
        <v>2</v>
      </c>
      <c r="J276" s="46">
        <v>3</v>
      </c>
      <c r="K276" s="46">
        <v>5</v>
      </c>
      <c r="L276" s="46">
        <v>43</v>
      </c>
      <c r="M276" s="46">
        <v>0</v>
      </c>
      <c r="N276" s="46">
        <v>0</v>
      </c>
      <c r="O276" s="46">
        <v>0</v>
      </c>
      <c r="P276" s="46">
        <v>0</v>
      </c>
      <c r="Q276" s="46">
        <v>0</v>
      </c>
      <c r="R276" s="46">
        <v>0</v>
      </c>
      <c r="S276" s="46">
        <v>108</v>
      </c>
    </row>
    <row r="277" spans="1:19" x14ac:dyDescent="0.25">
      <c r="B277" s="46" t="s">
        <v>30</v>
      </c>
      <c r="C277" s="46">
        <v>0</v>
      </c>
      <c r="D277" s="46">
        <v>0</v>
      </c>
      <c r="E277" s="46">
        <v>24</v>
      </c>
      <c r="F277" s="46">
        <v>0</v>
      </c>
      <c r="G277" s="46">
        <v>44</v>
      </c>
      <c r="H277" s="46">
        <v>37</v>
      </c>
      <c r="I277" s="46">
        <v>1</v>
      </c>
      <c r="J277" s="46">
        <v>0</v>
      </c>
      <c r="K277" s="46">
        <v>0</v>
      </c>
      <c r="L277" s="46">
        <v>0</v>
      </c>
      <c r="M277" s="46">
        <v>2</v>
      </c>
      <c r="N277" s="46">
        <v>0</v>
      </c>
      <c r="O277" s="46">
        <v>0</v>
      </c>
      <c r="P277" s="46">
        <v>0</v>
      </c>
      <c r="Q277" s="46">
        <v>0</v>
      </c>
      <c r="R277" s="46">
        <v>0</v>
      </c>
      <c r="S277" s="46">
        <v>108</v>
      </c>
    </row>
    <row r="278" spans="1:19" x14ac:dyDescent="0.25">
      <c r="B278" s="46" t="s">
        <v>3</v>
      </c>
      <c r="C278" s="46">
        <v>0</v>
      </c>
      <c r="D278" s="46">
        <v>0</v>
      </c>
      <c r="E278" s="46">
        <v>0</v>
      </c>
      <c r="F278" s="46">
        <v>64</v>
      </c>
      <c r="G278" s="46">
        <v>0</v>
      </c>
      <c r="H278" s="46">
        <v>18</v>
      </c>
      <c r="I278" s="46">
        <v>18</v>
      </c>
      <c r="J278" s="46">
        <v>4</v>
      </c>
      <c r="K278" s="46">
        <v>3</v>
      </c>
      <c r="L278" s="46">
        <v>0</v>
      </c>
      <c r="M278" s="46">
        <v>0</v>
      </c>
      <c r="N278" s="46">
        <v>1</v>
      </c>
      <c r="O278" s="46">
        <v>0</v>
      </c>
      <c r="P278" s="46">
        <v>0</v>
      </c>
      <c r="Q278" s="46">
        <v>0</v>
      </c>
      <c r="R278" s="46">
        <v>0</v>
      </c>
      <c r="S278" s="46">
        <v>108</v>
      </c>
    </row>
    <row r="279" spans="1:19" x14ac:dyDescent="0.25">
      <c r="B279" s="46" t="s">
        <v>5</v>
      </c>
      <c r="C279" s="46">
        <v>0</v>
      </c>
      <c r="D279" s="46">
        <v>0</v>
      </c>
      <c r="E279" s="46">
        <v>0</v>
      </c>
      <c r="F279" s="46">
        <v>0</v>
      </c>
      <c r="G279" s="46">
        <v>61</v>
      </c>
      <c r="H279" s="46">
        <v>0</v>
      </c>
      <c r="I279" s="46">
        <v>34</v>
      </c>
      <c r="J279" s="46">
        <v>10</v>
      </c>
      <c r="K279" s="46">
        <v>1</v>
      </c>
      <c r="L279" s="46">
        <v>0</v>
      </c>
      <c r="M279" s="46">
        <v>1</v>
      </c>
      <c r="N279" s="46">
        <v>0</v>
      </c>
      <c r="O279" s="46">
        <v>0</v>
      </c>
      <c r="P279" s="46">
        <v>1</v>
      </c>
      <c r="Q279" s="46">
        <v>0</v>
      </c>
      <c r="R279" s="46">
        <v>0</v>
      </c>
      <c r="S279" s="46">
        <v>108</v>
      </c>
    </row>
    <row r="280" spans="1:19" x14ac:dyDescent="0.25">
      <c r="B280" s="46" t="s">
        <v>7</v>
      </c>
      <c r="C280" s="46">
        <v>0</v>
      </c>
      <c r="D280" s="46">
        <v>1</v>
      </c>
      <c r="E280" s="46">
        <v>0</v>
      </c>
      <c r="F280" s="46">
        <v>2</v>
      </c>
      <c r="G280" s="46">
        <v>5</v>
      </c>
      <c r="H280" s="46">
        <v>1</v>
      </c>
      <c r="I280" s="46">
        <v>19</v>
      </c>
      <c r="J280" s="46">
        <v>76</v>
      </c>
      <c r="K280" s="46">
        <v>1</v>
      </c>
      <c r="L280" s="46">
        <v>1</v>
      </c>
      <c r="M280" s="46">
        <v>2</v>
      </c>
      <c r="N280" s="46">
        <v>0</v>
      </c>
      <c r="O280" s="46">
        <v>0</v>
      </c>
      <c r="P280" s="46">
        <v>0</v>
      </c>
      <c r="Q280" s="46">
        <v>0</v>
      </c>
      <c r="R280" s="46">
        <v>0</v>
      </c>
      <c r="S280" s="46">
        <v>108</v>
      </c>
    </row>
    <row r="281" spans="1:19" x14ac:dyDescent="0.25">
      <c r="B281" s="46" t="s">
        <v>9</v>
      </c>
      <c r="C281" s="46">
        <v>0</v>
      </c>
      <c r="D281" s="46">
        <v>0</v>
      </c>
      <c r="E281" s="46">
        <v>0</v>
      </c>
      <c r="F281" s="46">
        <v>7</v>
      </c>
      <c r="G281" s="46">
        <v>0</v>
      </c>
      <c r="H281" s="46">
        <v>5</v>
      </c>
      <c r="I281" s="46">
        <v>65</v>
      </c>
      <c r="J281" s="46">
        <v>27</v>
      </c>
      <c r="K281" s="46">
        <v>2</v>
      </c>
      <c r="L281" s="46">
        <v>0</v>
      </c>
      <c r="M281" s="46">
        <v>0</v>
      </c>
      <c r="N281" s="46">
        <v>0</v>
      </c>
      <c r="O281" s="46">
        <v>2</v>
      </c>
      <c r="P281" s="46">
        <v>0</v>
      </c>
      <c r="Q281" s="46">
        <v>0</v>
      </c>
      <c r="R281" s="46">
        <v>0</v>
      </c>
      <c r="S281" s="46">
        <v>108</v>
      </c>
    </row>
    <row r="282" spans="1:19" x14ac:dyDescent="0.25">
      <c r="B282" s="46" t="s">
        <v>10</v>
      </c>
      <c r="C282" s="46">
        <v>0</v>
      </c>
      <c r="D282" s="46">
        <v>0</v>
      </c>
      <c r="E282" s="46">
        <v>106</v>
      </c>
      <c r="F282" s="46">
        <v>0</v>
      </c>
      <c r="G282" s="46">
        <v>0</v>
      </c>
      <c r="H282" s="46">
        <v>0</v>
      </c>
      <c r="I282" s="46">
        <v>0</v>
      </c>
      <c r="J282" s="46">
        <v>1</v>
      </c>
      <c r="K282" s="46">
        <v>0</v>
      </c>
      <c r="L282" s="46">
        <v>0</v>
      </c>
      <c r="M282" s="46">
        <v>0</v>
      </c>
      <c r="N282" s="46">
        <v>1</v>
      </c>
      <c r="O282" s="46">
        <v>0</v>
      </c>
      <c r="P282" s="46">
        <v>0</v>
      </c>
      <c r="Q282" s="46">
        <v>0</v>
      </c>
      <c r="R282" s="46">
        <v>0</v>
      </c>
      <c r="S282" s="46">
        <v>108</v>
      </c>
    </row>
    <row r="283" spans="1:19" x14ac:dyDescent="0.25">
      <c r="B283" s="46" t="s">
        <v>11</v>
      </c>
      <c r="C283" s="46">
        <v>0</v>
      </c>
      <c r="D283" s="46">
        <v>0</v>
      </c>
      <c r="E283" s="46">
        <v>103</v>
      </c>
      <c r="F283" s="46">
        <v>0</v>
      </c>
      <c r="G283" s="46">
        <v>2</v>
      </c>
      <c r="H283" s="46">
        <v>1</v>
      </c>
      <c r="I283" s="46">
        <v>0</v>
      </c>
      <c r="J283" s="46">
        <v>0</v>
      </c>
      <c r="K283" s="46">
        <v>0</v>
      </c>
      <c r="L283" s="46">
        <v>1</v>
      </c>
      <c r="M283" s="46">
        <v>0</v>
      </c>
      <c r="N283" s="46">
        <v>1</v>
      </c>
      <c r="O283" s="46">
        <v>0</v>
      </c>
      <c r="P283" s="46">
        <v>0</v>
      </c>
      <c r="Q283" s="46">
        <v>0</v>
      </c>
      <c r="R283" s="46">
        <v>0</v>
      </c>
      <c r="S283" s="46">
        <v>108</v>
      </c>
    </row>
    <row r="284" spans="1:19" x14ac:dyDescent="0.25">
      <c r="B284" s="46" t="s">
        <v>13</v>
      </c>
      <c r="C284" s="46">
        <v>0</v>
      </c>
      <c r="D284" s="46">
        <v>0</v>
      </c>
      <c r="E284" s="46">
        <v>0</v>
      </c>
      <c r="F284" s="46">
        <v>0</v>
      </c>
      <c r="G284" s="46">
        <v>5</v>
      </c>
      <c r="H284" s="46">
        <v>0</v>
      </c>
      <c r="I284" s="46">
        <v>31</v>
      </c>
      <c r="J284" s="46">
        <v>51</v>
      </c>
      <c r="K284" s="46">
        <v>10</v>
      </c>
      <c r="L284" s="46">
        <v>5</v>
      </c>
      <c r="M284" s="46">
        <v>0</v>
      </c>
      <c r="N284" s="46">
        <v>0</v>
      </c>
      <c r="O284" s="46">
        <v>0</v>
      </c>
      <c r="P284" s="46">
        <v>0</v>
      </c>
      <c r="Q284" s="46">
        <v>0</v>
      </c>
      <c r="R284" s="46">
        <v>0</v>
      </c>
      <c r="S284" s="46">
        <v>102</v>
      </c>
    </row>
    <row r="285" spans="1:19" x14ac:dyDescent="0.25">
      <c r="B285" s="46" t="s">
        <v>14</v>
      </c>
      <c r="C285" s="46">
        <v>0</v>
      </c>
      <c r="D285" s="46">
        <v>0</v>
      </c>
      <c r="E285" s="46">
        <v>14</v>
      </c>
      <c r="F285" s="46">
        <v>0</v>
      </c>
      <c r="G285" s="46">
        <v>71</v>
      </c>
      <c r="H285" s="46">
        <v>7</v>
      </c>
      <c r="I285" s="46">
        <v>6</v>
      </c>
      <c r="J285" s="46">
        <v>2</v>
      </c>
      <c r="K285" s="46">
        <v>0</v>
      </c>
      <c r="L285" s="46">
        <v>0</v>
      </c>
      <c r="M285" s="46">
        <v>2</v>
      </c>
      <c r="N285" s="46">
        <v>0</v>
      </c>
      <c r="O285" s="46">
        <v>0</v>
      </c>
      <c r="P285" s="46">
        <v>0</v>
      </c>
      <c r="Q285" s="46">
        <v>0</v>
      </c>
      <c r="R285" s="46">
        <v>0</v>
      </c>
      <c r="S285" s="46">
        <v>102</v>
      </c>
    </row>
    <row r="286" spans="1:19" x14ac:dyDescent="0.25">
      <c r="B286" s="46" t="s">
        <v>16</v>
      </c>
      <c r="C286" s="46">
        <v>0</v>
      </c>
      <c r="D286" s="46">
        <v>0</v>
      </c>
      <c r="E286" s="46">
        <v>0</v>
      </c>
      <c r="F286" s="46">
        <v>0</v>
      </c>
      <c r="G286" s="46">
        <v>0</v>
      </c>
      <c r="H286" s="46">
        <v>78</v>
      </c>
      <c r="I286" s="46">
        <v>0</v>
      </c>
      <c r="J286" s="46">
        <v>11</v>
      </c>
      <c r="K286" s="46">
        <v>8</v>
      </c>
      <c r="L286" s="46">
        <v>2</v>
      </c>
      <c r="M286" s="46">
        <v>5</v>
      </c>
      <c r="N286" s="46">
        <v>3</v>
      </c>
      <c r="O286" s="46">
        <v>1</v>
      </c>
      <c r="P286" s="46">
        <v>0</v>
      </c>
      <c r="Q286" s="46">
        <v>0</v>
      </c>
      <c r="R286" s="46">
        <v>0</v>
      </c>
      <c r="S286" s="46">
        <v>108</v>
      </c>
    </row>
    <row r="287" spans="1:19" x14ac:dyDescent="0.25">
      <c r="B287" s="46" t="s">
        <v>17</v>
      </c>
      <c r="C287" s="46">
        <v>0</v>
      </c>
      <c r="D287" s="46">
        <v>0</v>
      </c>
      <c r="E287" s="46">
        <v>92</v>
      </c>
      <c r="F287" s="46">
        <v>0</v>
      </c>
      <c r="G287" s="46">
        <v>2</v>
      </c>
      <c r="H287" s="46">
        <v>4</v>
      </c>
      <c r="I287" s="46">
        <v>2</v>
      </c>
      <c r="J287" s="46">
        <v>1</v>
      </c>
      <c r="K287" s="46">
        <v>1</v>
      </c>
      <c r="L287" s="46">
        <v>0</v>
      </c>
      <c r="M287" s="46">
        <v>1</v>
      </c>
      <c r="N287" s="46">
        <v>4</v>
      </c>
      <c r="O287" s="46">
        <v>0</v>
      </c>
      <c r="P287" s="46">
        <v>0</v>
      </c>
      <c r="Q287" s="46">
        <v>0</v>
      </c>
      <c r="R287" s="46">
        <v>0</v>
      </c>
      <c r="S287" s="46">
        <v>107</v>
      </c>
    </row>
    <row r="288" spans="1:19" x14ac:dyDescent="0.25">
      <c r="B288" s="46" t="s">
        <v>18</v>
      </c>
      <c r="C288" s="46">
        <v>0</v>
      </c>
      <c r="D288" s="46">
        <v>0</v>
      </c>
      <c r="E288" s="46">
        <v>0</v>
      </c>
      <c r="F288" s="46">
        <v>7</v>
      </c>
      <c r="G288" s="46">
        <v>42</v>
      </c>
      <c r="H288" s="46">
        <v>46</v>
      </c>
      <c r="I288" s="46">
        <v>1</v>
      </c>
      <c r="J288" s="46">
        <v>2</v>
      </c>
      <c r="K288" s="46">
        <v>0</v>
      </c>
      <c r="L288" s="46">
        <v>10</v>
      </c>
      <c r="M288" s="46">
        <v>0</v>
      </c>
      <c r="N288" s="46">
        <v>0</v>
      </c>
      <c r="O288" s="46">
        <v>0</v>
      </c>
      <c r="P288" s="46">
        <v>0</v>
      </c>
      <c r="Q288" s="46">
        <v>0</v>
      </c>
      <c r="R288" s="46">
        <v>0</v>
      </c>
      <c r="S288" s="46">
        <v>108</v>
      </c>
    </row>
    <row r="289" spans="1:19" x14ac:dyDescent="0.25">
      <c r="B289" s="46" t="s">
        <v>19</v>
      </c>
      <c r="C289" s="46">
        <v>0</v>
      </c>
      <c r="D289" s="46">
        <v>2</v>
      </c>
      <c r="E289" s="46">
        <v>0</v>
      </c>
      <c r="F289" s="46">
        <v>27</v>
      </c>
      <c r="G289" s="46">
        <v>61</v>
      </c>
      <c r="H289" s="46">
        <v>7</v>
      </c>
      <c r="I289" s="46">
        <v>1</v>
      </c>
      <c r="J289" s="46">
        <v>0</v>
      </c>
      <c r="K289" s="46">
        <v>1</v>
      </c>
      <c r="L289" s="46">
        <v>1</v>
      </c>
      <c r="M289" s="46">
        <v>8</v>
      </c>
      <c r="N289" s="46">
        <v>0</v>
      </c>
      <c r="O289" s="46">
        <v>0</v>
      </c>
      <c r="P289" s="46">
        <v>0</v>
      </c>
      <c r="Q289" s="46">
        <v>0</v>
      </c>
      <c r="R289" s="46">
        <v>0</v>
      </c>
      <c r="S289" s="46">
        <v>108</v>
      </c>
    </row>
    <row r="290" spans="1:19" x14ac:dyDescent="0.25">
      <c r="B290" s="46" t="s">
        <v>20</v>
      </c>
      <c r="C290" s="46">
        <v>0</v>
      </c>
      <c r="D290" s="46">
        <v>2</v>
      </c>
      <c r="E290" s="46">
        <v>40</v>
      </c>
      <c r="F290" s="46">
        <v>53</v>
      </c>
      <c r="G290" s="46">
        <v>3</v>
      </c>
      <c r="H290" s="46">
        <v>0</v>
      </c>
      <c r="I290" s="46">
        <v>0</v>
      </c>
      <c r="J290" s="46">
        <v>2</v>
      </c>
      <c r="K290" s="46">
        <v>5</v>
      </c>
      <c r="L290" s="46">
        <v>3</v>
      </c>
      <c r="M290" s="46">
        <v>0</v>
      </c>
      <c r="N290" s="46">
        <v>0</v>
      </c>
      <c r="O290" s="46">
        <v>0</v>
      </c>
      <c r="P290" s="46">
        <v>0</v>
      </c>
      <c r="Q290" s="46">
        <v>0</v>
      </c>
      <c r="R290" s="46">
        <v>0</v>
      </c>
      <c r="S290" s="46">
        <v>108</v>
      </c>
    </row>
    <row r="291" spans="1:19" x14ac:dyDescent="0.25">
      <c r="B291" s="46" t="s">
        <v>21</v>
      </c>
      <c r="C291" s="46">
        <v>0</v>
      </c>
      <c r="D291" s="46">
        <v>0</v>
      </c>
      <c r="E291" s="46">
        <v>56</v>
      </c>
      <c r="F291" s="46">
        <v>0</v>
      </c>
      <c r="G291" s="46">
        <v>43</v>
      </c>
      <c r="H291" s="46">
        <v>5</v>
      </c>
      <c r="I291" s="46">
        <v>0</v>
      </c>
      <c r="J291" s="46">
        <v>2</v>
      </c>
      <c r="K291" s="46">
        <v>0</v>
      </c>
      <c r="L291" s="46">
        <v>2</v>
      </c>
      <c r="M291" s="46">
        <v>0</v>
      </c>
      <c r="N291" s="46">
        <v>0</v>
      </c>
      <c r="O291" s="46">
        <v>0</v>
      </c>
      <c r="P291" s="46">
        <v>0</v>
      </c>
      <c r="Q291" s="46">
        <v>0</v>
      </c>
      <c r="R291" s="46">
        <v>0</v>
      </c>
      <c r="S291" s="46">
        <v>108</v>
      </c>
    </row>
    <row r="292" spans="1:19" x14ac:dyDescent="0.25">
      <c r="B292" s="46" t="s">
        <v>31</v>
      </c>
      <c r="C292" s="46">
        <v>1</v>
      </c>
      <c r="D292" s="46">
        <v>65</v>
      </c>
      <c r="E292" s="46">
        <v>41</v>
      </c>
      <c r="F292" s="46">
        <v>0</v>
      </c>
      <c r="G292" s="46">
        <v>1</v>
      </c>
      <c r="H292" s="46">
        <v>0</v>
      </c>
      <c r="I292" s="46">
        <v>0</v>
      </c>
      <c r="J292" s="46">
        <v>0</v>
      </c>
      <c r="K292" s="46">
        <v>0</v>
      </c>
      <c r="L292" s="46">
        <v>0</v>
      </c>
      <c r="M292" s="46">
        <v>0</v>
      </c>
      <c r="N292" s="46">
        <v>0</v>
      </c>
      <c r="O292" s="46">
        <v>0</v>
      </c>
      <c r="P292" s="46">
        <v>0</v>
      </c>
      <c r="Q292" s="46">
        <v>0</v>
      </c>
      <c r="R292" s="46">
        <v>0</v>
      </c>
      <c r="S292" s="46">
        <v>108</v>
      </c>
    </row>
    <row r="293" spans="1:19" x14ac:dyDescent="0.25">
      <c r="B293" s="46" t="s">
        <v>32</v>
      </c>
      <c r="C293" s="46">
        <v>0</v>
      </c>
      <c r="D293" s="46">
        <v>1</v>
      </c>
      <c r="E293" s="46">
        <v>0</v>
      </c>
      <c r="F293" s="46">
        <v>0</v>
      </c>
      <c r="G293" s="46">
        <v>8</v>
      </c>
      <c r="H293" s="46">
        <v>74</v>
      </c>
      <c r="I293" s="46">
        <v>21</v>
      </c>
      <c r="J293" s="46">
        <v>0</v>
      </c>
      <c r="K293" s="46">
        <v>0</v>
      </c>
      <c r="L293" s="46">
        <v>0</v>
      </c>
      <c r="M293" s="46">
        <v>0</v>
      </c>
      <c r="N293" s="46">
        <v>0</v>
      </c>
      <c r="O293" s="46">
        <v>0</v>
      </c>
      <c r="P293" s="46">
        <v>0</v>
      </c>
      <c r="Q293" s="46">
        <v>0</v>
      </c>
      <c r="R293" s="46">
        <v>0</v>
      </c>
      <c r="S293" s="46">
        <v>104</v>
      </c>
    </row>
    <row r="294" spans="1:19" x14ac:dyDescent="0.25">
      <c r="B294" s="46" t="s">
        <v>33</v>
      </c>
      <c r="C294" s="46">
        <v>0</v>
      </c>
      <c r="D294" s="46">
        <v>0</v>
      </c>
      <c r="E294" s="46">
        <v>2</v>
      </c>
      <c r="F294" s="46">
        <v>0</v>
      </c>
      <c r="G294" s="46">
        <v>8</v>
      </c>
      <c r="H294" s="46">
        <v>71</v>
      </c>
      <c r="I294" s="46">
        <v>10</v>
      </c>
      <c r="J294" s="46">
        <v>0</v>
      </c>
      <c r="K294" s="46">
        <v>1</v>
      </c>
      <c r="L294" s="46">
        <v>1</v>
      </c>
      <c r="M294" s="46">
        <v>3</v>
      </c>
      <c r="N294" s="46">
        <v>12</v>
      </c>
      <c r="O294" s="46">
        <v>0</v>
      </c>
      <c r="P294" s="46">
        <v>0</v>
      </c>
      <c r="Q294" s="46">
        <v>0</v>
      </c>
      <c r="R294" s="46">
        <v>0</v>
      </c>
      <c r="S294" s="46">
        <v>108</v>
      </c>
    </row>
    <row r="295" spans="1:19" x14ac:dyDescent="0.25">
      <c r="B295" s="46" t="s">
        <v>23</v>
      </c>
      <c r="C295" s="46">
        <v>0</v>
      </c>
      <c r="D295" s="46">
        <v>1</v>
      </c>
      <c r="E295" s="46">
        <v>11</v>
      </c>
      <c r="F295" s="46">
        <v>82</v>
      </c>
      <c r="G295" s="46">
        <v>5</v>
      </c>
      <c r="H295" s="46">
        <v>1</v>
      </c>
      <c r="I295" s="46">
        <v>1</v>
      </c>
      <c r="J295" s="46">
        <v>2</v>
      </c>
      <c r="K295" s="46">
        <v>2</v>
      </c>
      <c r="L295" s="46">
        <v>3</v>
      </c>
      <c r="M295" s="46">
        <v>0</v>
      </c>
      <c r="N295" s="46">
        <v>0</v>
      </c>
      <c r="O295" s="46">
        <v>0</v>
      </c>
      <c r="P295" s="46">
        <v>0</v>
      </c>
      <c r="Q295" s="46">
        <v>0</v>
      </c>
      <c r="R295" s="46">
        <v>0</v>
      </c>
      <c r="S295" s="46">
        <v>108</v>
      </c>
    </row>
    <row r="296" spans="1:19" x14ac:dyDescent="0.25">
      <c r="B296" s="46" t="s">
        <v>34</v>
      </c>
      <c r="C296" s="46">
        <v>0</v>
      </c>
      <c r="D296" s="46">
        <v>0</v>
      </c>
      <c r="E296" s="46">
        <v>1</v>
      </c>
      <c r="F296" s="46">
        <v>0</v>
      </c>
      <c r="G296" s="46">
        <v>0</v>
      </c>
      <c r="H296" s="46">
        <v>13</v>
      </c>
      <c r="I296" s="46">
        <v>41</v>
      </c>
      <c r="J296" s="46">
        <v>49</v>
      </c>
      <c r="K296" s="46">
        <v>4</v>
      </c>
      <c r="L296" s="46">
        <v>0</v>
      </c>
      <c r="M296" s="46">
        <v>0</v>
      </c>
      <c r="N296" s="46">
        <v>0</v>
      </c>
      <c r="O296" s="46">
        <v>0</v>
      </c>
      <c r="P296" s="46">
        <v>0</v>
      </c>
      <c r="Q296" s="46">
        <v>0</v>
      </c>
      <c r="R296" s="46">
        <v>0</v>
      </c>
      <c r="S296" s="46">
        <v>108</v>
      </c>
    </row>
    <row r="297" spans="1:19" x14ac:dyDescent="0.25">
      <c r="B297" s="46" t="s">
        <v>35</v>
      </c>
      <c r="C297" s="46">
        <v>0</v>
      </c>
      <c r="D297" s="46">
        <v>0</v>
      </c>
      <c r="E297" s="46">
        <v>2</v>
      </c>
      <c r="F297" s="46">
        <v>0</v>
      </c>
      <c r="G297" s="46">
        <v>2</v>
      </c>
      <c r="H297" s="46">
        <v>42</v>
      </c>
      <c r="I297" s="46">
        <v>61</v>
      </c>
      <c r="J297" s="46">
        <v>1</v>
      </c>
      <c r="K297" s="46">
        <v>0</v>
      </c>
      <c r="L297" s="46">
        <v>0</v>
      </c>
      <c r="M297" s="46">
        <v>0</v>
      </c>
      <c r="N297" s="46">
        <v>0</v>
      </c>
      <c r="O297" s="46">
        <v>0</v>
      </c>
      <c r="P297" s="46">
        <v>0</v>
      </c>
      <c r="Q297" s="46">
        <v>0</v>
      </c>
      <c r="R297" s="46">
        <v>0</v>
      </c>
      <c r="S297" s="46">
        <v>108</v>
      </c>
    </row>
    <row r="298" spans="1:19" x14ac:dyDescent="0.25">
      <c r="B298" s="46" t="s">
        <v>36</v>
      </c>
      <c r="C298" s="46">
        <v>0</v>
      </c>
      <c r="D298" s="46">
        <v>0</v>
      </c>
      <c r="E298" s="46">
        <v>0</v>
      </c>
      <c r="F298" s="46">
        <v>81</v>
      </c>
      <c r="G298" s="46">
        <v>0</v>
      </c>
      <c r="H298" s="46">
        <v>23</v>
      </c>
      <c r="I298" s="46">
        <v>3</v>
      </c>
      <c r="J298" s="46">
        <v>1</v>
      </c>
      <c r="K298" s="46">
        <v>0</v>
      </c>
      <c r="L298" s="46">
        <v>0</v>
      </c>
      <c r="M298" s="46">
        <v>0</v>
      </c>
      <c r="N298" s="46">
        <v>0</v>
      </c>
      <c r="O298" s="46">
        <v>0</v>
      </c>
      <c r="P298" s="46">
        <v>0</v>
      </c>
      <c r="Q298" s="46">
        <v>0</v>
      </c>
      <c r="R298" s="46">
        <v>0</v>
      </c>
      <c r="S298" s="46">
        <v>108</v>
      </c>
    </row>
    <row r="299" spans="1:19" x14ac:dyDescent="0.25">
      <c r="B299" s="46" t="s">
        <v>22</v>
      </c>
      <c r="C299" s="46">
        <v>0</v>
      </c>
      <c r="D299" s="46">
        <v>51</v>
      </c>
      <c r="E299" s="46">
        <v>1</v>
      </c>
      <c r="F299" s="46">
        <v>47</v>
      </c>
      <c r="G299" s="46">
        <v>2</v>
      </c>
      <c r="H299" s="46">
        <v>6</v>
      </c>
      <c r="I299" s="46">
        <v>0</v>
      </c>
      <c r="J299" s="46">
        <v>0</v>
      </c>
      <c r="K299" s="46">
        <v>0</v>
      </c>
      <c r="L299" s="46">
        <v>0</v>
      </c>
      <c r="M299" s="46">
        <v>0</v>
      </c>
      <c r="N299" s="46">
        <v>0</v>
      </c>
      <c r="O299" s="46">
        <v>0</v>
      </c>
      <c r="P299" s="46">
        <v>0</v>
      </c>
      <c r="Q299" s="46">
        <v>0</v>
      </c>
      <c r="R299" s="46">
        <v>0</v>
      </c>
      <c r="S299" s="46">
        <v>107</v>
      </c>
    </row>
    <row r="302" spans="1:19" x14ac:dyDescent="0.25">
      <c r="A302" t="s">
        <v>98</v>
      </c>
      <c r="B302" s="46" t="s">
        <v>0</v>
      </c>
      <c r="C302" s="46">
        <v>1.5625E-2</v>
      </c>
      <c r="D302" s="46">
        <v>3.125E-2</v>
      </c>
      <c r="E302" s="46">
        <v>6.25E-2</v>
      </c>
      <c r="F302" s="46">
        <v>0.125</v>
      </c>
      <c r="G302" s="46">
        <v>0.25</v>
      </c>
      <c r="H302" s="46">
        <v>0.5</v>
      </c>
      <c r="I302" s="46">
        <v>1</v>
      </c>
      <c r="J302" s="46">
        <v>2</v>
      </c>
      <c r="K302" s="46">
        <v>4</v>
      </c>
      <c r="L302" s="46">
        <v>8</v>
      </c>
      <c r="M302" s="46">
        <v>16</v>
      </c>
      <c r="N302" s="46">
        <v>32</v>
      </c>
      <c r="O302" s="46">
        <v>64</v>
      </c>
      <c r="P302" s="46">
        <v>128</v>
      </c>
      <c r="Q302" s="46">
        <v>256</v>
      </c>
      <c r="R302" s="46">
        <v>512</v>
      </c>
      <c r="S302" s="46" t="s">
        <v>1</v>
      </c>
    </row>
    <row r="303" spans="1:19" x14ac:dyDescent="0.25">
      <c r="B303" s="46" t="s">
        <v>29</v>
      </c>
      <c r="C303" s="46">
        <v>0</v>
      </c>
      <c r="D303" s="46">
        <v>29</v>
      </c>
      <c r="E303" s="46">
        <v>1</v>
      </c>
      <c r="F303" s="46">
        <v>4</v>
      </c>
      <c r="G303" s="46">
        <v>8</v>
      </c>
      <c r="H303" s="46">
        <v>9</v>
      </c>
      <c r="I303" s="46">
        <v>11</v>
      </c>
      <c r="J303" s="46">
        <v>7</v>
      </c>
      <c r="K303" s="46">
        <v>9</v>
      </c>
      <c r="L303" s="46">
        <v>87</v>
      </c>
      <c r="M303" s="46">
        <v>0</v>
      </c>
      <c r="N303" s="46">
        <v>0</v>
      </c>
      <c r="O303" s="46">
        <v>0</v>
      </c>
      <c r="P303" s="46">
        <v>0</v>
      </c>
      <c r="Q303" s="46">
        <v>0</v>
      </c>
      <c r="R303" s="46">
        <v>0</v>
      </c>
      <c r="S303" s="46">
        <v>165</v>
      </c>
    </row>
    <row r="304" spans="1:19" x14ac:dyDescent="0.25">
      <c r="B304" s="46" t="s">
        <v>30</v>
      </c>
      <c r="C304" s="46">
        <v>0</v>
      </c>
      <c r="D304" s="46">
        <v>0</v>
      </c>
      <c r="E304" s="46">
        <v>76</v>
      </c>
      <c r="F304" s="46">
        <v>1</v>
      </c>
      <c r="G304" s="46">
        <v>4</v>
      </c>
      <c r="H304" s="46">
        <v>2</v>
      </c>
      <c r="I304" s="46">
        <v>0</v>
      </c>
      <c r="J304" s="46">
        <v>9</v>
      </c>
      <c r="K304" s="46">
        <v>6</v>
      </c>
      <c r="L304" s="46">
        <v>6</v>
      </c>
      <c r="M304" s="46">
        <v>64</v>
      </c>
      <c r="N304" s="46">
        <v>0</v>
      </c>
      <c r="O304" s="46">
        <v>0</v>
      </c>
      <c r="P304" s="46">
        <v>0</v>
      </c>
      <c r="Q304" s="46">
        <v>0</v>
      </c>
      <c r="R304" s="46">
        <v>0</v>
      </c>
      <c r="S304" s="46">
        <v>168</v>
      </c>
    </row>
    <row r="305" spans="2:19" x14ac:dyDescent="0.25">
      <c r="B305" s="46" t="s">
        <v>3</v>
      </c>
      <c r="C305" s="46">
        <v>0</v>
      </c>
      <c r="D305" s="46">
        <v>0</v>
      </c>
      <c r="E305" s="46">
        <v>0</v>
      </c>
      <c r="F305" s="46">
        <v>76</v>
      </c>
      <c r="G305" s="46">
        <v>0</v>
      </c>
      <c r="H305" s="46">
        <v>8</v>
      </c>
      <c r="I305" s="46">
        <v>22</v>
      </c>
      <c r="J305" s="46">
        <v>14</v>
      </c>
      <c r="K305" s="46">
        <v>9</v>
      </c>
      <c r="L305" s="46">
        <v>12</v>
      </c>
      <c r="M305" s="46">
        <v>9</v>
      </c>
      <c r="N305" s="46">
        <v>14</v>
      </c>
      <c r="O305" s="46">
        <v>1</v>
      </c>
      <c r="P305" s="46">
        <v>0</v>
      </c>
      <c r="Q305" s="46">
        <v>0</v>
      </c>
      <c r="R305" s="46">
        <v>0</v>
      </c>
      <c r="S305" s="46">
        <v>165</v>
      </c>
    </row>
    <row r="306" spans="2:19" x14ac:dyDescent="0.25">
      <c r="B306" s="46" t="s">
        <v>5</v>
      </c>
      <c r="C306" s="46">
        <v>0</v>
      </c>
      <c r="D306" s="46">
        <v>0</v>
      </c>
      <c r="E306" s="46">
        <v>0</v>
      </c>
      <c r="F306" s="46">
        <v>0</v>
      </c>
      <c r="G306" s="46">
        <v>81</v>
      </c>
      <c r="H306" s="46">
        <v>0</v>
      </c>
      <c r="I306" s="46">
        <v>22</v>
      </c>
      <c r="J306" s="46">
        <v>15</v>
      </c>
      <c r="K306" s="46">
        <v>12</v>
      </c>
      <c r="L306" s="46">
        <v>1</v>
      </c>
      <c r="M306" s="46">
        <v>3</v>
      </c>
      <c r="N306" s="46">
        <v>6</v>
      </c>
      <c r="O306" s="46">
        <v>4</v>
      </c>
      <c r="P306" s="46">
        <v>21</v>
      </c>
      <c r="Q306" s="46">
        <v>0</v>
      </c>
      <c r="R306" s="46">
        <v>0</v>
      </c>
      <c r="S306" s="46">
        <v>165</v>
      </c>
    </row>
    <row r="307" spans="2:19" x14ac:dyDescent="0.25">
      <c r="B307" s="46" t="s">
        <v>7</v>
      </c>
      <c r="C307" s="46">
        <v>0</v>
      </c>
      <c r="D307" s="46">
        <v>3</v>
      </c>
      <c r="E307" s="46">
        <v>0</v>
      </c>
      <c r="F307" s="46">
        <v>5</v>
      </c>
      <c r="G307" s="46">
        <v>10</v>
      </c>
      <c r="H307" s="46">
        <v>36</v>
      </c>
      <c r="I307" s="46">
        <v>24</v>
      </c>
      <c r="J307" s="46">
        <v>3</v>
      </c>
      <c r="K307" s="46">
        <v>10</v>
      </c>
      <c r="L307" s="46">
        <v>20</v>
      </c>
      <c r="M307" s="46">
        <v>54</v>
      </c>
      <c r="N307" s="46">
        <v>0</v>
      </c>
      <c r="O307" s="46">
        <v>0</v>
      </c>
      <c r="P307" s="46">
        <v>0</v>
      </c>
      <c r="Q307" s="46">
        <v>0</v>
      </c>
      <c r="R307" s="46">
        <v>0</v>
      </c>
      <c r="S307" s="46">
        <v>165</v>
      </c>
    </row>
    <row r="308" spans="2:19" x14ac:dyDescent="0.25">
      <c r="B308" s="46" t="s">
        <v>9</v>
      </c>
      <c r="C308" s="46">
        <v>0</v>
      </c>
      <c r="D308" s="46">
        <v>0</v>
      </c>
      <c r="E308" s="46">
        <v>0</v>
      </c>
      <c r="F308" s="46">
        <v>51</v>
      </c>
      <c r="G308" s="46">
        <v>0</v>
      </c>
      <c r="H308" s="46">
        <v>29</v>
      </c>
      <c r="I308" s="46">
        <v>2</v>
      </c>
      <c r="J308" s="46">
        <v>7</v>
      </c>
      <c r="K308" s="46">
        <v>9</v>
      </c>
      <c r="L308" s="46">
        <v>14</v>
      </c>
      <c r="M308" s="46">
        <v>12</v>
      </c>
      <c r="N308" s="46">
        <v>7</v>
      </c>
      <c r="O308" s="46">
        <v>34</v>
      </c>
      <c r="P308" s="46">
        <v>0</v>
      </c>
      <c r="Q308" s="46">
        <v>0</v>
      </c>
      <c r="R308" s="46">
        <v>0</v>
      </c>
      <c r="S308" s="46">
        <v>165</v>
      </c>
    </row>
    <row r="309" spans="2:19" x14ac:dyDescent="0.25">
      <c r="B309" s="46" t="s">
        <v>10</v>
      </c>
      <c r="C309" s="46">
        <v>0</v>
      </c>
      <c r="D309" s="46">
        <v>0</v>
      </c>
      <c r="E309" s="46">
        <v>94</v>
      </c>
      <c r="F309" s="46">
        <v>0</v>
      </c>
      <c r="G309" s="46">
        <v>6</v>
      </c>
      <c r="H309" s="46">
        <v>10</v>
      </c>
      <c r="I309" s="46">
        <v>6</v>
      </c>
      <c r="J309" s="46">
        <v>9</v>
      </c>
      <c r="K309" s="46">
        <v>6</v>
      </c>
      <c r="L309" s="46">
        <v>10</v>
      </c>
      <c r="M309" s="46">
        <v>18</v>
      </c>
      <c r="N309" s="46">
        <v>6</v>
      </c>
      <c r="O309" s="46">
        <v>0</v>
      </c>
      <c r="P309" s="46">
        <v>0</v>
      </c>
      <c r="Q309" s="46">
        <v>0</v>
      </c>
      <c r="R309" s="46">
        <v>0</v>
      </c>
      <c r="S309" s="46">
        <v>165</v>
      </c>
    </row>
    <row r="310" spans="2:19" x14ac:dyDescent="0.25">
      <c r="B310" s="46" t="s">
        <v>11</v>
      </c>
      <c r="C310" s="46">
        <v>0</v>
      </c>
      <c r="D310" s="46">
        <v>0</v>
      </c>
      <c r="E310" s="46">
        <v>77</v>
      </c>
      <c r="F310" s="46">
        <v>0</v>
      </c>
      <c r="G310" s="46">
        <v>6</v>
      </c>
      <c r="H310" s="46">
        <v>3</v>
      </c>
      <c r="I310" s="46">
        <v>9</v>
      </c>
      <c r="J310" s="46">
        <v>6</v>
      </c>
      <c r="K310" s="46">
        <v>20</v>
      </c>
      <c r="L310" s="46">
        <v>15</v>
      </c>
      <c r="M310" s="46">
        <v>21</v>
      </c>
      <c r="N310" s="46">
        <v>8</v>
      </c>
      <c r="O310" s="46">
        <v>0</v>
      </c>
      <c r="P310" s="46">
        <v>0</v>
      </c>
      <c r="Q310" s="46">
        <v>0</v>
      </c>
      <c r="R310" s="46">
        <v>0</v>
      </c>
      <c r="S310" s="46">
        <v>165</v>
      </c>
    </row>
    <row r="311" spans="2:19" x14ac:dyDescent="0.25">
      <c r="B311" s="46" t="s">
        <v>13</v>
      </c>
      <c r="C311" s="46">
        <v>0</v>
      </c>
      <c r="D311" s="46">
        <v>0</v>
      </c>
      <c r="E311" s="46">
        <v>0</v>
      </c>
      <c r="F311" s="46">
        <v>0</v>
      </c>
      <c r="G311" s="46">
        <v>82</v>
      </c>
      <c r="H311" s="46">
        <v>0</v>
      </c>
      <c r="I311" s="46">
        <v>22</v>
      </c>
      <c r="J311" s="46">
        <v>12</v>
      </c>
      <c r="K311" s="46">
        <v>10</v>
      </c>
      <c r="L311" s="46">
        <v>6</v>
      </c>
      <c r="M311" s="46">
        <v>1</v>
      </c>
      <c r="N311" s="46">
        <v>10</v>
      </c>
      <c r="O311" s="46">
        <v>11</v>
      </c>
      <c r="P311" s="46">
        <v>3</v>
      </c>
      <c r="Q311" s="46">
        <v>0</v>
      </c>
      <c r="R311" s="46">
        <v>0</v>
      </c>
      <c r="S311" s="46">
        <v>157</v>
      </c>
    </row>
    <row r="312" spans="2:19" x14ac:dyDescent="0.25">
      <c r="B312" s="46" t="s">
        <v>14</v>
      </c>
      <c r="C312" s="46">
        <v>0</v>
      </c>
      <c r="D312" s="46">
        <v>0</v>
      </c>
      <c r="E312" s="46">
        <v>96</v>
      </c>
      <c r="F312" s="46">
        <v>0</v>
      </c>
      <c r="G312" s="46">
        <v>2</v>
      </c>
      <c r="H312" s="46">
        <v>2</v>
      </c>
      <c r="I312" s="46">
        <v>1</v>
      </c>
      <c r="J312" s="46">
        <v>3</v>
      </c>
      <c r="K312" s="46">
        <v>4</v>
      </c>
      <c r="L312" s="46">
        <v>10</v>
      </c>
      <c r="M312" s="46">
        <v>41</v>
      </c>
      <c r="N312" s="46">
        <v>0</v>
      </c>
      <c r="O312" s="46">
        <v>0</v>
      </c>
      <c r="P312" s="46">
        <v>0</v>
      </c>
      <c r="Q312" s="46">
        <v>0</v>
      </c>
      <c r="R312" s="46">
        <v>0</v>
      </c>
      <c r="S312" s="46">
        <v>159</v>
      </c>
    </row>
    <row r="313" spans="2:19" x14ac:dyDescent="0.25">
      <c r="B313" s="46" t="s">
        <v>16</v>
      </c>
      <c r="C313" s="46">
        <v>0</v>
      </c>
      <c r="D313" s="46">
        <v>0</v>
      </c>
      <c r="E313" s="46">
        <v>0</v>
      </c>
      <c r="F313" s="46">
        <v>0</v>
      </c>
      <c r="G313" s="46">
        <v>0</v>
      </c>
      <c r="H313" s="46">
        <v>58</v>
      </c>
      <c r="I313" s="46">
        <v>0</v>
      </c>
      <c r="J313" s="46">
        <v>24</v>
      </c>
      <c r="K313" s="46">
        <v>31</v>
      </c>
      <c r="L313" s="46">
        <v>13</v>
      </c>
      <c r="M313" s="46">
        <v>6</v>
      </c>
      <c r="N313" s="46">
        <v>1</v>
      </c>
      <c r="O313" s="46">
        <v>5</v>
      </c>
      <c r="P313" s="46">
        <v>0</v>
      </c>
      <c r="Q313" s="46">
        <v>28</v>
      </c>
      <c r="R313" s="46">
        <v>0</v>
      </c>
      <c r="S313" s="46">
        <v>166</v>
      </c>
    </row>
    <row r="314" spans="2:19" x14ac:dyDescent="0.25">
      <c r="B314" s="46" t="s">
        <v>17</v>
      </c>
      <c r="C314" s="46">
        <v>0</v>
      </c>
      <c r="D314" s="46">
        <v>0</v>
      </c>
      <c r="E314" s="46">
        <v>76</v>
      </c>
      <c r="F314" s="46">
        <v>0</v>
      </c>
      <c r="G314" s="46">
        <v>18</v>
      </c>
      <c r="H314" s="46">
        <v>1</v>
      </c>
      <c r="I314" s="46">
        <v>4</v>
      </c>
      <c r="J314" s="46">
        <v>6</v>
      </c>
      <c r="K314" s="46">
        <v>8</v>
      </c>
      <c r="L314" s="46">
        <v>20</v>
      </c>
      <c r="M314" s="46">
        <v>16</v>
      </c>
      <c r="N314" s="46">
        <v>16</v>
      </c>
      <c r="O314" s="46">
        <v>0</v>
      </c>
      <c r="P314" s="46">
        <v>0</v>
      </c>
      <c r="Q314" s="46">
        <v>0</v>
      </c>
      <c r="R314" s="46">
        <v>0</v>
      </c>
      <c r="S314" s="46">
        <v>165</v>
      </c>
    </row>
    <row r="315" spans="2:19" x14ac:dyDescent="0.25">
      <c r="B315" s="46" t="s">
        <v>18</v>
      </c>
      <c r="C315" s="46">
        <v>0</v>
      </c>
      <c r="D315" s="46">
        <v>4</v>
      </c>
      <c r="E315" s="46">
        <v>0</v>
      </c>
      <c r="F315" s="46">
        <v>6</v>
      </c>
      <c r="G315" s="46">
        <v>62</v>
      </c>
      <c r="H315" s="46">
        <v>15</v>
      </c>
      <c r="I315" s="46">
        <v>2</v>
      </c>
      <c r="J315" s="46">
        <v>7</v>
      </c>
      <c r="K315" s="46">
        <v>17</v>
      </c>
      <c r="L315" s="46">
        <v>52</v>
      </c>
      <c r="M315" s="46">
        <v>0</v>
      </c>
      <c r="N315" s="46">
        <v>0</v>
      </c>
      <c r="O315" s="46">
        <v>0</v>
      </c>
      <c r="P315" s="46">
        <v>0</v>
      </c>
      <c r="Q315" s="46">
        <v>0</v>
      </c>
      <c r="R315" s="46">
        <v>0</v>
      </c>
      <c r="S315" s="46">
        <v>165</v>
      </c>
    </row>
    <row r="316" spans="2:19" x14ac:dyDescent="0.25">
      <c r="B316" s="46" t="s">
        <v>19</v>
      </c>
      <c r="C316" s="46">
        <v>0</v>
      </c>
      <c r="D316" s="46">
        <v>5</v>
      </c>
      <c r="E316" s="46">
        <v>0</v>
      </c>
      <c r="F316" s="46">
        <v>8</v>
      </c>
      <c r="G316" s="46">
        <v>71</v>
      </c>
      <c r="H316" s="46">
        <v>3</v>
      </c>
      <c r="I316" s="46">
        <v>2</v>
      </c>
      <c r="J316" s="46">
        <v>14</v>
      </c>
      <c r="K316" s="46">
        <v>22</v>
      </c>
      <c r="L316" s="46">
        <v>28</v>
      </c>
      <c r="M316" s="46">
        <v>11</v>
      </c>
      <c r="N316" s="46">
        <v>0</v>
      </c>
      <c r="O316" s="46">
        <v>0</v>
      </c>
      <c r="P316" s="46">
        <v>0</v>
      </c>
      <c r="Q316" s="46">
        <v>0</v>
      </c>
      <c r="R316" s="46">
        <v>0</v>
      </c>
      <c r="S316" s="46">
        <v>164</v>
      </c>
    </row>
    <row r="317" spans="2:19" x14ac:dyDescent="0.25">
      <c r="B317" s="46" t="s">
        <v>20</v>
      </c>
      <c r="C317" s="46">
        <v>0</v>
      </c>
      <c r="D317" s="46">
        <v>4</v>
      </c>
      <c r="E317" s="46">
        <v>10</v>
      </c>
      <c r="F317" s="46">
        <v>71</v>
      </c>
      <c r="G317" s="46">
        <v>3</v>
      </c>
      <c r="H317" s="46">
        <v>7</v>
      </c>
      <c r="I317" s="46">
        <v>29</v>
      </c>
      <c r="J317" s="46">
        <v>34</v>
      </c>
      <c r="K317" s="46">
        <v>3</v>
      </c>
      <c r="L317" s="46">
        <v>6</v>
      </c>
      <c r="M317" s="46">
        <v>0</v>
      </c>
      <c r="N317" s="46">
        <v>0</v>
      </c>
      <c r="O317" s="46">
        <v>0</v>
      </c>
      <c r="P317" s="46">
        <v>0</v>
      </c>
      <c r="Q317" s="46">
        <v>0</v>
      </c>
      <c r="R317" s="46">
        <v>0</v>
      </c>
      <c r="S317" s="46">
        <v>167</v>
      </c>
    </row>
    <row r="318" spans="2:19" x14ac:dyDescent="0.25">
      <c r="B318" s="46" t="s">
        <v>21</v>
      </c>
      <c r="C318" s="46">
        <v>0</v>
      </c>
      <c r="D318" s="46">
        <v>0</v>
      </c>
      <c r="E318" s="46">
        <v>68</v>
      </c>
      <c r="F318" s="46">
        <v>0</v>
      </c>
      <c r="G318" s="46">
        <v>18</v>
      </c>
      <c r="H318" s="46">
        <v>35</v>
      </c>
      <c r="I318" s="46">
        <v>29</v>
      </c>
      <c r="J318" s="46">
        <v>4</v>
      </c>
      <c r="K318" s="46">
        <v>4</v>
      </c>
      <c r="L318" s="46">
        <v>7</v>
      </c>
      <c r="M318" s="46">
        <v>0</v>
      </c>
      <c r="N318" s="46">
        <v>0</v>
      </c>
      <c r="O318" s="46">
        <v>0</v>
      </c>
      <c r="P318" s="46">
        <v>0</v>
      </c>
      <c r="Q318" s="46">
        <v>0</v>
      </c>
      <c r="R318" s="46">
        <v>0</v>
      </c>
      <c r="S318" s="46">
        <v>165</v>
      </c>
    </row>
    <row r="319" spans="2:19" x14ac:dyDescent="0.25">
      <c r="B319" s="46" t="s">
        <v>31</v>
      </c>
      <c r="C319" s="46">
        <v>0</v>
      </c>
      <c r="D319" s="46">
        <v>133</v>
      </c>
      <c r="E319" s="46">
        <v>8</v>
      </c>
      <c r="F319" s="46">
        <v>0</v>
      </c>
      <c r="G319" s="46">
        <v>1</v>
      </c>
      <c r="H319" s="46">
        <v>0</v>
      </c>
      <c r="I319" s="46">
        <v>0</v>
      </c>
      <c r="J319" s="46">
        <v>1</v>
      </c>
      <c r="K319" s="46">
        <v>1</v>
      </c>
      <c r="L319" s="46">
        <v>22</v>
      </c>
      <c r="M319" s="46">
        <v>0</v>
      </c>
      <c r="N319" s="46">
        <v>0</v>
      </c>
      <c r="O319" s="46">
        <v>0</v>
      </c>
      <c r="P319" s="46">
        <v>0</v>
      </c>
      <c r="Q319" s="46">
        <v>0</v>
      </c>
      <c r="R319" s="46">
        <v>0</v>
      </c>
      <c r="S319" s="46">
        <v>166</v>
      </c>
    </row>
    <row r="320" spans="2:19" x14ac:dyDescent="0.25">
      <c r="B320" s="46" t="s">
        <v>32</v>
      </c>
      <c r="C320" s="46">
        <v>0</v>
      </c>
      <c r="D320" s="46">
        <v>3</v>
      </c>
      <c r="E320" s="46">
        <v>0</v>
      </c>
      <c r="F320" s="46">
        <v>1</v>
      </c>
      <c r="G320" s="46">
        <v>3</v>
      </c>
      <c r="H320" s="46">
        <v>86</v>
      </c>
      <c r="I320" s="46">
        <v>71</v>
      </c>
      <c r="J320" s="46">
        <v>1</v>
      </c>
      <c r="K320" s="46">
        <v>0</v>
      </c>
      <c r="L320" s="46">
        <v>0</v>
      </c>
      <c r="M320" s="46">
        <v>0</v>
      </c>
      <c r="N320" s="46">
        <v>0</v>
      </c>
      <c r="O320" s="46">
        <v>0</v>
      </c>
      <c r="P320" s="46">
        <v>0</v>
      </c>
      <c r="Q320" s="46">
        <v>0</v>
      </c>
      <c r="R320" s="46">
        <v>0</v>
      </c>
      <c r="S320" s="46">
        <v>165</v>
      </c>
    </row>
    <row r="321" spans="1:54" x14ac:dyDescent="0.25">
      <c r="B321" s="46" t="s">
        <v>33</v>
      </c>
      <c r="C321" s="46">
        <v>0</v>
      </c>
      <c r="D321" s="46">
        <v>0</v>
      </c>
      <c r="E321" s="46">
        <v>13</v>
      </c>
      <c r="F321" s="46">
        <v>0</v>
      </c>
      <c r="G321" s="46">
        <v>42</v>
      </c>
      <c r="H321" s="46">
        <v>12</v>
      </c>
      <c r="I321" s="46">
        <v>1</v>
      </c>
      <c r="J321" s="46">
        <v>0</v>
      </c>
      <c r="K321" s="46">
        <v>0</v>
      </c>
      <c r="L321" s="46">
        <v>3</v>
      </c>
      <c r="M321" s="46">
        <v>2</v>
      </c>
      <c r="N321" s="46">
        <v>94</v>
      </c>
      <c r="O321" s="46">
        <v>0</v>
      </c>
      <c r="P321" s="46">
        <v>0</v>
      </c>
      <c r="Q321" s="46">
        <v>0</v>
      </c>
      <c r="R321" s="46">
        <v>0</v>
      </c>
      <c r="S321" s="46">
        <v>167</v>
      </c>
    </row>
    <row r="322" spans="1:54" x14ac:dyDescent="0.25">
      <c r="B322" s="46" t="s">
        <v>23</v>
      </c>
      <c r="C322" s="46">
        <v>0</v>
      </c>
      <c r="D322" s="46">
        <v>4</v>
      </c>
      <c r="E322" s="46">
        <v>30</v>
      </c>
      <c r="F322" s="46">
        <v>59</v>
      </c>
      <c r="G322" s="46">
        <v>3</v>
      </c>
      <c r="H322" s="46">
        <v>5</v>
      </c>
      <c r="I322" s="46">
        <v>1</v>
      </c>
      <c r="J322" s="46">
        <v>2</v>
      </c>
      <c r="K322" s="46">
        <v>2</v>
      </c>
      <c r="L322" s="46">
        <v>62</v>
      </c>
      <c r="M322" s="46">
        <v>0</v>
      </c>
      <c r="N322" s="46">
        <v>0</v>
      </c>
      <c r="O322" s="46">
        <v>0</v>
      </c>
      <c r="P322" s="46">
        <v>0</v>
      </c>
      <c r="Q322" s="46">
        <v>0</v>
      </c>
      <c r="R322" s="46">
        <v>0</v>
      </c>
      <c r="S322" s="46">
        <v>168</v>
      </c>
    </row>
    <row r="323" spans="1:54" x14ac:dyDescent="0.25">
      <c r="B323" s="46" t="s">
        <v>34</v>
      </c>
      <c r="C323" s="46">
        <v>0</v>
      </c>
      <c r="D323" s="46">
        <v>0</v>
      </c>
      <c r="E323" s="46">
        <v>2</v>
      </c>
      <c r="F323" s="46">
        <v>0</v>
      </c>
      <c r="G323" s="46">
        <v>2</v>
      </c>
      <c r="H323" s="46">
        <v>76</v>
      </c>
      <c r="I323" s="46">
        <v>78</v>
      </c>
      <c r="J323" s="46">
        <v>9</v>
      </c>
      <c r="K323" s="46">
        <v>0</v>
      </c>
      <c r="L323" s="46">
        <v>0</v>
      </c>
      <c r="M323" s="46">
        <v>0</v>
      </c>
      <c r="N323" s="46">
        <v>0</v>
      </c>
      <c r="O323" s="46">
        <v>0</v>
      </c>
      <c r="P323" s="46">
        <v>0</v>
      </c>
      <c r="Q323" s="46">
        <v>0</v>
      </c>
      <c r="R323" s="46">
        <v>0</v>
      </c>
      <c r="S323" s="46">
        <v>167</v>
      </c>
    </row>
    <row r="324" spans="1:54" x14ac:dyDescent="0.25">
      <c r="B324" s="46" t="s">
        <v>35</v>
      </c>
      <c r="C324" s="46">
        <v>0</v>
      </c>
      <c r="D324" s="46">
        <v>0</v>
      </c>
      <c r="E324" s="46">
        <v>1</v>
      </c>
      <c r="F324" s="46">
        <v>0</v>
      </c>
      <c r="G324" s="46">
        <v>1</v>
      </c>
      <c r="H324" s="46">
        <v>5</v>
      </c>
      <c r="I324" s="46">
        <v>84</v>
      </c>
      <c r="J324" s="46">
        <v>77</v>
      </c>
      <c r="K324" s="46">
        <v>0</v>
      </c>
      <c r="L324" s="46">
        <v>0</v>
      </c>
      <c r="M324" s="46">
        <v>0</v>
      </c>
      <c r="N324" s="46">
        <v>0</v>
      </c>
      <c r="O324" s="46">
        <v>0</v>
      </c>
      <c r="P324" s="46">
        <v>0</v>
      </c>
      <c r="Q324" s="46">
        <v>0</v>
      </c>
      <c r="R324" s="46">
        <v>0</v>
      </c>
      <c r="S324" s="46">
        <v>168</v>
      </c>
    </row>
    <row r="325" spans="1:54" x14ac:dyDescent="0.25">
      <c r="B325" s="46" t="s">
        <v>36</v>
      </c>
      <c r="C325" s="46">
        <v>0</v>
      </c>
      <c r="D325" s="46">
        <v>0</v>
      </c>
      <c r="E325" s="46">
        <v>0</v>
      </c>
      <c r="F325" s="46">
        <v>27</v>
      </c>
      <c r="G325" s="46">
        <v>0</v>
      </c>
      <c r="H325" s="46">
        <v>30</v>
      </c>
      <c r="I325" s="46">
        <v>40</v>
      </c>
      <c r="J325" s="46">
        <v>46</v>
      </c>
      <c r="K325" s="46">
        <v>18</v>
      </c>
      <c r="L325" s="46">
        <v>3</v>
      </c>
      <c r="M325" s="46">
        <v>0</v>
      </c>
      <c r="N325" s="46">
        <v>0</v>
      </c>
      <c r="O325" s="46">
        <v>0</v>
      </c>
      <c r="P325" s="46">
        <v>0</v>
      </c>
      <c r="Q325" s="46">
        <v>0</v>
      </c>
      <c r="R325" s="46">
        <v>0</v>
      </c>
      <c r="S325" s="46">
        <v>164</v>
      </c>
    </row>
    <row r="326" spans="1:54" x14ac:dyDescent="0.25">
      <c r="B326" s="46" t="s">
        <v>22</v>
      </c>
      <c r="C326" s="46">
        <v>0</v>
      </c>
      <c r="D326" s="46">
        <v>74</v>
      </c>
      <c r="E326" s="46">
        <v>0</v>
      </c>
      <c r="F326" s="46">
        <v>61</v>
      </c>
      <c r="G326" s="46">
        <v>20</v>
      </c>
      <c r="H326" s="46">
        <v>6</v>
      </c>
      <c r="I326" s="46">
        <v>0</v>
      </c>
      <c r="J326" s="46">
        <v>0</v>
      </c>
      <c r="K326" s="46">
        <v>0</v>
      </c>
      <c r="L326" s="46">
        <v>0</v>
      </c>
      <c r="M326" s="46">
        <v>0</v>
      </c>
      <c r="N326" s="46">
        <v>0</v>
      </c>
      <c r="O326" s="46">
        <v>0</v>
      </c>
      <c r="P326" s="46">
        <v>0</v>
      </c>
      <c r="Q326" s="46">
        <v>0</v>
      </c>
      <c r="R326" s="46">
        <v>0</v>
      </c>
      <c r="S326" s="46">
        <v>161</v>
      </c>
    </row>
    <row r="327" spans="1:54" s="46" customFormat="1" x14ac:dyDescent="0.25">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row>
    <row r="328" spans="1:54" x14ac:dyDescent="0.25">
      <c r="A328" s="46" t="s">
        <v>105</v>
      </c>
      <c r="B328" s="46" t="s">
        <v>0</v>
      </c>
      <c r="C328" s="46">
        <v>1.5625E-2</v>
      </c>
      <c r="D328" s="46">
        <v>3.125E-2</v>
      </c>
      <c r="E328" s="46">
        <v>6.25E-2</v>
      </c>
      <c r="F328" s="46">
        <v>0.125</v>
      </c>
      <c r="G328" s="46">
        <v>0.25</v>
      </c>
      <c r="H328" s="46">
        <v>0.5</v>
      </c>
      <c r="I328" s="46">
        <v>1</v>
      </c>
      <c r="J328" s="46">
        <v>2</v>
      </c>
      <c r="K328" s="46">
        <v>4</v>
      </c>
      <c r="L328" s="46">
        <v>8</v>
      </c>
      <c r="M328" s="46">
        <v>16</v>
      </c>
      <c r="N328" s="46">
        <v>32</v>
      </c>
      <c r="O328" s="46">
        <v>64</v>
      </c>
      <c r="P328" s="46">
        <v>128</v>
      </c>
      <c r="Q328" s="46">
        <v>256</v>
      </c>
      <c r="R328" s="46">
        <v>512</v>
      </c>
      <c r="S328" s="46" t="s">
        <v>1</v>
      </c>
    </row>
    <row r="329" spans="1:54" x14ac:dyDescent="0.25">
      <c r="A329" s="46"/>
      <c r="B329" s="46" t="s">
        <v>29</v>
      </c>
      <c r="C329" s="46">
        <v>0</v>
      </c>
      <c r="D329" s="46">
        <v>2</v>
      </c>
      <c r="E329" s="46">
        <v>0</v>
      </c>
      <c r="F329" s="46">
        <v>0</v>
      </c>
      <c r="G329" s="46">
        <v>0</v>
      </c>
      <c r="H329" s="46">
        <v>0</v>
      </c>
      <c r="I329" s="46">
        <v>0</v>
      </c>
      <c r="J329" s="46">
        <v>6</v>
      </c>
      <c r="K329" s="46">
        <v>1</v>
      </c>
      <c r="L329" s="46">
        <v>7</v>
      </c>
      <c r="M329" s="46">
        <v>0</v>
      </c>
      <c r="N329" s="46">
        <v>0</v>
      </c>
      <c r="O329" s="46">
        <v>0</v>
      </c>
      <c r="P329" s="46">
        <v>0</v>
      </c>
      <c r="Q329" s="46">
        <v>0</v>
      </c>
      <c r="R329" s="46">
        <v>0</v>
      </c>
      <c r="S329" s="46">
        <v>16</v>
      </c>
    </row>
    <row r="330" spans="1:54" x14ac:dyDescent="0.25">
      <c r="A330" s="46"/>
      <c r="B330" s="46" t="s">
        <v>30</v>
      </c>
      <c r="C330" s="46">
        <v>0</v>
      </c>
      <c r="D330" s="46">
        <v>0</v>
      </c>
      <c r="E330" s="46">
        <v>2</v>
      </c>
      <c r="F330" s="46">
        <v>0</v>
      </c>
      <c r="G330" s="46">
        <v>1</v>
      </c>
      <c r="H330" s="46">
        <v>0</v>
      </c>
      <c r="I330" s="46">
        <v>2</v>
      </c>
      <c r="J330" s="46">
        <v>5</v>
      </c>
      <c r="K330" s="46">
        <v>0</v>
      </c>
      <c r="L330" s="46">
        <v>1</v>
      </c>
      <c r="M330" s="46">
        <v>5</v>
      </c>
      <c r="N330" s="46">
        <v>0</v>
      </c>
      <c r="O330" s="46">
        <v>0</v>
      </c>
      <c r="P330" s="46">
        <v>0</v>
      </c>
      <c r="Q330" s="46">
        <v>0</v>
      </c>
      <c r="R330" s="46">
        <v>0</v>
      </c>
      <c r="S330" s="46">
        <v>16</v>
      </c>
    </row>
    <row r="331" spans="1:54" x14ac:dyDescent="0.25">
      <c r="A331" s="46"/>
      <c r="B331" s="46" t="s">
        <v>3</v>
      </c>
      <c r="C331" s="46">
        <v>0</v>
      </c>
      <c r="D331" s="46">
        <v>0</v>
      </c>
      <c r="E331" s="46">
        <v>0</v>
      </c>
      <c r="F331" s="46">
        <v>5</v>
      </c>
      <c r="G331" s="46">
        <v>0</v>
      </c>
      <c r="H331" s="46">
        <v>2</v>
      </c>
      <c r="I331" s="46">
        <v>3</v>
      </c>
      <c r="J331" s="46">
        <v>1</v>
      </c>
      <c r="K331" s="46">
        <v>3</v>
      </c>
      <c r="L331" s="46">
        <v>1</v>
      </c>
      <c r="M331" s="46">
        <v>0</v>
      </c>
      <c r="N331" s="46">
        <v>0</v>
      </c>
      <c r="O331" s="46">
        <v>1</v>
      </c>
      <c r="P331" s="46">
        <v>0</v>
      </c>
      <c r="Q331" s="46">
        <v>0</v>
      </c>
      <c r="R331" s="46">
        <v>0</v>
      </c>
      <c r="S331" s="46">
        <v>16</v>
      </c>
    </row>
    <row r="332" spans="1:54" x14ac:dyDescent="0.25">
      <c r="A332" s="46"/>
      <c r="B332" s="46" t="s">
        <v>5</v>
      </c>
      <c r="C332" s="46">
        <v>0</v>
      </c>
      <c r="D332" s="46">
        <v>0</v>
      </c>
      <c r="E332" s="46">
        <v>0</v>
      </c>
      <c r="F332" s="46">
        <v>0</v>
      </c>
      <c r="G332" s="46">
        <v>3</v>
      </c>
      <c r="H332" s="46">
        <v>0</v>
      </c>
      <c r="I332" s="46">
        <v>2</v>
      </c>
      <c r="J332" s="46">
        <v>4</v>
      </c>
      <c r="K332" s="46">
        <v>3</v>
      </c>
      <c r="L332" s="46">
        <v>2</v>
      </c>
      <c r="M332" s="46">
        <v>1</v>
      </c>
      <c r="N332" s="46">
        <v>0</v>
      </c>
      <c r="O332" s="46">
        <v>0</v>
      </c>
      <c r="P332" s="46">
        <v>1</v>
      </c>
      <c r="Q332" s="46">
        <v>0</v>
      </c>
      <c r="R332" s="46">
        <v>0</v>
      </c>
      <c r="S332" s="46">
        <v>16</v>
      </c>
    </row>
    <row r="333" spans="1:54" x14ac:dyDescent="0.25">
      <c r="A333" s="46"/>
      <c r="B333" s="46" t="s">
        <v>7</v>
      </c>
      <c r="C333" s="46">
        <v>0</v>
      </c>
      <c r="D333" s="46">
        <v>0</v>
      </c>
      <c r="E333" s="46">
        <v>0</v>
      </c>
      <c r="F333" s="46">
        <v>0</v>
      </c>
      <c r="G333" s="46">
        <v>0</v>
      </c>
      <c r="H333" s="46">
        <v>1</v>
      </c>
      <c r="I333" s="46">
        <v>2</v>
      </c>
      <c r="J333" s="46">
        <v>3</v>
      </c>
      <c r="K333" s="46">
        <v>6</v>
      </c>
      <c r="L333" s="46">
        <v>2</v>
      </c>
      <c r="M333" s="46">
        <v>2</v>
      </c>
      <c r="N333" s="46">
        <v>0</v>
      </c>
      <c r="O333" s="46">
        <v>0</v>
      </c>
      <c r="P333" s="46">
        <v>0</v>
      </c>
      <c r="Q333" s="46">
        <v>0</v>
      </c>
      <c r="R333" s="46">
        <v>0</v>
      </c>
      <c r="S333" s="46">
        <v>16</v>
      </c>
    </row>
    <row r="334" spans="1:54" x14ac:dyDescent="0.25">
      <c r="A334" s="46"/>
      <c r="B334" s="46" t="s">
        <v>9</v>
      </c>
      <c r="C334" s="46">
        <v>0</v>
      </c>
      <c r="D334" s="46">
        <v>0</v>
      </c>
      <c r="E334" s="46">
        <v>0</v>
      </c>
      <c r="F334" s="46">
        <v>0</v>
      </c>
      <c r="G334" s="46">
        <v>0</v>
      </c>
      <c r="H334" s="46">
        <v>2</v>
      </c>
      <c r="I334" s="46">
        <v>4</v>
      </c>
      <c r="J334" s="46">
        <v>6</v>
      </c>
      <c r="K334" s="46">
        <v>3</v>
      </c>
      <c r="L334" s="46">
        <v>0</v>
      </c>
      <c r="M334" s="46">
        <v>0</v>
      </c>
      <c r="N334" s="46">
        <v>0</v>
      </c>
      <c r="O334" s="46">
        <v>1</v>
      </c>
      <c r="P334" s="46">
        <v>0</v>
      </c>
      <c r="Q334" s="46">
        <v>0</v>
      </c>
      <c r="R334" s="46">
        <v>0</v>
      </c>
      <c r="S334" s="46">
        <v>16</v>
      </c>
    </row>
    <row r="335" spans="1:54" x14ac:dyDescent="0.25">
      <c r="A335" s="46"/>
      <c r="B335" s="46" t="s">
        <v>10</v>
      </c>
      <c r="C335" s="46">
        <v>0</v>
      </c>
      <c r="D335" s="46">
        <v>0</v>
      </c>
      <c r="E335" s="46">
        <v>12</v>
      </c>
      <c r="F335" s="46">
        <v>0</v>
      </c>
      <c r="G335" s="46">
        <v>0</v>
      </c>
      <c r="H335" s="46">
        <v>1</v>
      </c>
      <c r="I335" s="46">
        <v>1</v>
      </c>
      <c r="J335" s="46">
        <v>0</v>
      </c>
      <c r="K335" s="46">
        <v>0</v>
      </c>
      <c r="L335" s="46">
        <v>1</v>
      </c>
      <c r="M335" s="46">
        <v>0</v>
      </c>
      <c r="N335" s="46">
        <v>1</v>
      </c>
      <c r="O335" s="46">
        <v>0</v>
      </c>
      <c r="P335" s="46">
        <v>0</v>
      </c>
      <c r="Q335" s="46">
        <v>0</v>
      </c>
      <c r="R335" s="46">
        <v>0</v>
      </c>
      <c r="S335" s="46">
        <v>16</v>
      </c>
    </row>
    <row r="336" spans="1:54" x14ac:dyDescent="0.25">
      <c r="A336" s="46"/>
      <c r="B336" s="46" t="s">
        <v>11</v>
      </c>
      <c r="C336" s="46">
        <v>0</v>
      </c>
      <c r="D336" s="46">
        <v>0</v>
      </c>
      <c r="E336" s="46">
        <v>3</v>
      </c>
      <c r="F336" s="46">
        <v>0</v>
      </c>
      <c r="G336" s="46">
        <v>2</v>
      </c>
      <c r="H336" s="46">
        <v>1</v>
      </c>
      <c r="I336" s="46">
        <v>5</v>
      </c>
      <c r="J336" s="46">
        <v>0</v>
      </c>
      <c r="K336" s="46">
        <v>2</v>
      </c>
      <c r="L336" s="46">
        <v>3</v>
      </c>
      <c r="M336" s="46">
        <v>0</v>
      </c>
      <c r="N336" s="46">
        <v>0</v>
      </c>
      <c r="O336" s="46">
        <v>0</v>
      </c>
      <c r="P336" s="46">
        <v>0</v>
      </c>
      <c r="Q336" s="46">
        <v>0</v>
      </c>
      <c r="R336" s="46">
        <v>0</v>
      </c>
      <c r="S336" s="46">
        <v>16</v>
      </c>
    </row>
    <row r="337" spans="1:19" x14ac:dyDescent="0.25">
      <c r="A337" s="46"/>
      <c r="B337" s="46" t="s">
        <v>13</v>
      </c>
      <c r="C337" s="46">
        <v>0</v>
      </c>
      <c r="D337" s="46">
        <v>0</v>
      </c>
      <c r="E337" s="46">
        <v>0</v>
      </c>
      <c r="F337" s="46">
        <v>0</v>
      </c>
      <c r="G337" s="46">
        <v>13</v>
      </c>
      <c r="H337" s="46">
        <v>0</v>
      </c>
      <c r="I337" s="46">
        <v>0</v>
      </c>
      <c r="J337" s="46">
        <v>2</v>
      </c>
      <c r="K337" s="46">
        <v>0</v>
      </c>
      <c r="L337" s="46">
        <v>0</v>
      </c>
      <c r="M337" s="46">
        <v>0</v>
      </c>
      <c r="N337" s="46">
        <v>1</v>
      </c>
      <c r="O337" s="46">
        <v>0</v>
      </c>
      <c r="P337" s="46">
        <v>0</v>
      </c>
      <c r="Q337" s="46">
        <v>0</v>
      </c>
      <c r="R337" s="46">
        <v>0</v>
      </c>
      <c r="S337" s="46">
        <v>16</v>
      </c>
    </row>
    <row r="338" spans="1:19" x14ac:dyDescent="0.25">
      <c r="A338" s="46"/>
      <c r="B338" s="46" t="s">
        <v>14</v>
      </c>
      <c r="C338" s="46">
        <v>0</v>
      </c>
      <c r="D338" s="46">
        <v>0</v>
      </c>
      <c r="E338" s="46">
        <v>12</v>
      </c>
      <c r="F338" s="46">
        <v>0</v>
      </c>
      <c r="G338" s="46">
        <v>0</v>
      </c>
      <c r="H338" s="46">
        <v>0</v>
      </c>
      <c r="I338" s="46">
        <v>1</v>
      </c>
      <c r="J338" s="46">
        <v>2</v>
      </c>
      <c r="K338" s="46">
        <v>1</v>
      </c>
      <c r="L338" s="46">
        <v>0</v>
      </c>
      <c r="M338" s="46">
        <v>0</v>
      </c>
      <c r="N338" s="46">
        <v>0</v>
      </c>
      <c r="O338" s="46">
        <v>0</v>
      </c>
      <c r="P338" s="46">
        <v>0</v>
      </c>
      <c r="Q338" s="46">
        <v>0</v>
      </c>
      <c r="R338" s="46">
        <v>0</v>
      </c>
      <c r="S338" s="46">
        <v>16</v>
      </c>
    </row>
    <row r="339" spans="1:19" x14ac:dyDescent="0.25">
      <c r="A339" s="46"/>
      <c r="B339" s="46" t="s">
        <v>16</v>
      </c>
      <c r="C339" s="46">
        <v>0</v>
      </c>
      <c r="D339" s="46">
        <v>0</v>
      </c>
      <c r="E339" s="46">
        <v>0</v>
      </c>
      <c r="F339" s="46">
        <v>0</v>
      </c>
      <c r="G339" s="46">
        <v>0</v>
      </c>
      <c r="H339" s="46">
        <v>0</v>
      </c>
      <c r="I339" s="46">
        <v>0</v>
      </c>
      <c r="J339" s="46">
        <v>1</v>
      </c>
      <c r="K339" s="46">
        <v>2</v>
      </c>
      <c r="L339" s="46">
        <v>0</v>
      </c>
      <c r="M339" s="46">
        <v>1</v>
      </c>
      <c r="N339" s="46">
        <v>5</v>
      </c>
      <c r="O339" s="46">
        <v>5</v>
      </c>
      <c r="P339" s="46">
        <v>0</v>
      </c>
      <c r="Q339" s="46">
        <v>2</v>
      </c>
      <c r="R339" s="46">
        <v>0</v>
      </c>
      <c r="S339" s="46">
        <v>16</v>
      </c>
    </row>
    <row r="340" spans="1:19" x14ac:dyDescent="0.25">
      <c r="A340" s="46"/>
      <c r="B340" s="46" t="s">
        <v>17</v>
      </c>
      <c r="C340" s="46">
        <v>0</v>
      </c>
      <c r="D340" s="46">
        <v>0</v>
      </c>
      <c r="E340" s="46">
        <v>2</v>
      </c>
      <c r="F340" s="46">
        <v>0</v>
      </c>
      <c r="G340" s="46">
        <v>1</v>
      </c>
      <c r="H340" s="46">
        <v>4</v>
      </c>
      <c r="I340" s="46">
        <v>2</v>
      </c>
      <c r="J340" s="46">
        <v>1</v>
      </c>
      <c r="K340" s="46">
        <v>3</v>
      </c>
      <c r="L340" s="46">
        <v>0</v>
      </c>
      <c r="M340" s="46">
        <v>2</v>
      </c>
      <c r="N340" s="46">
        <v>1</v>
      </c>
      <c r="O340" s="46">
        <v>0</v>
      </c>
      <c r="P340" s="46">
        <v>0</v>
      </c>
      <c r="Q340" s="46">
        <v>0</v>
      </c>
      <c r="R340" s="46">
        <v>0</v>
      </c>
      <c r="S340" s="46">
        <v>16</v>
      </c>
    </row>
    <row r="341" spans="1:19" x14ac:dyDescent="0.25">
      <c r="A341" s="46"/>
      <c r="B341" s="46" t="s">
        <v>18</v>
      </c>
      <c r="C341" s="46">
        <v>0</v>
      </c>
      <c r="D341" s="46">
        <v>0</v>
      </c>
      <c r="E341" s="46">
        <v>2</v>
      </c>
      <c r="F341" s="46">
        <v>9</v>
      </c>
      <c r="G341" s="46">
        <v>0</v>
      </c>
      <c r="H341" s="46">
        <v>0</v>
      </c>
      <c r="I341" s="46">
        <v>0</v>
      </c>
      <c r="J341" s="46">
        <v>0</v>
      </c>
      <c r="K341" s="46">
        <v>1</v>
      </c>
      <c r="L341" s="46">
        <v>4</v>
      </c>
      <c r="M341" s="46">
        <v>0</v>
      </c>
      <c r="N341" s="46">
        <v>0</v>
      </c>
      <c r="O341" s="46">
        <v>0</v>
      </c>
      <c r="P341" s="46">
        <v>0</v>
      </c>
      <c r="Q341" s="46">
        <v>0</v>
      </c>
      <c r="R341" s="46">
        <v>0</v>
      </c>
      <c r="S341" s="46">
        <v>16</v>
      </c>
    </row>
    <row r="342" spans="1:19" x14ac:dyDescent="0.25">
      <c r="A342" s="46"/>
      <c r="B342" s="46" t="s">
        <v>19</v>
      </c>
      <c r="C342" s="46">
        <v>0</v>
      </c>
      <c r="D342" s="46">
        <v>1</v>
      </c>
      <c r="E342" s="46">
        <v>0</v>
      </c>
      <c r="F342" s="46">
        <v>6</v>
      </c>
      <c r="G342" s="46">
        <v>3</v>
      </c>
      <c r="H342" s="46">
        <v>0</v>
      </c>
      <c r="I342" s="46">
        <v>0</v>
      </c>
      <c r="J342" s="46">
        <v>0</v>
      </c>
      <c r="K342" s="46">
        <v>1</v>
      </c>
      <c r="L342" s="46">
        <v>2</v>
      </c>
      <c r="M342" s="46">
        <v>3</v>
      </c>
      <c r="N342" s="46">
        <v>0</v>
      </c>
      <c r="O342" s="46">
        <v>0</v>
      </c>
      <c r="P342" s="46">
        <v>0</v>
      </c>
      <c r="Q342" s="46">
        <v>0</v>
      </c>
      <c r="R342" s="46">
        <v>0</v>
      </c>
      <c r="S342" s="46">
        <v>16</v>
      </c>
    </row>
    <row r="343" spans="1:19" x14ac:dyDescent="0.25">
      <c r="A343" s="46"/>
      <c r="B343" s="46" t="s">
        <v>20</v>
      </c>
      <c r="C343" s="46">
        <v>0</v>
      </c>
      <c r="D343" s="46">
        <v>0</v>
      </c>
      <c r="E343" s="46">
        <v>4</v>
      </c>
      <c r="F343" s="46">
        <v>6</v>
      </c>
      <c r="G343" s="46">
        <v>0</v>
      </c>
      <c r="H343" s="46">
        <v>0</v>
      </c>
      <c r="I343" s="46">
        <v>1</v>
      </c>
      <c r="J343" s="46">
        <v>1</v>
      </c>
      <c r="K343" s="46">
        <v>0</v>
      </c>
      <c r="L343" s="46">
        <v>4</v>
      </c>
      <c r="M343" s="46">
        <v>0</v>
      </c>
      <c r="N343" s="46">
        <v>0</v>
      </c>
      <c r="O343" s="46">
        <v>0</v>
      </c>
      <c r="P343" s="46">
        <v>0</v>
      </c>
      <c r="Q343" s="46">
        <v>0</v>
      </c>
      <c r="R343" s="46">
        <v>0</v>
      </c>
      <c r="S343" s="46">
        <v>16</v>
      </c>
    </row>
    <row r="344" spans="1:19" x14ac:dyDescent="0.25">
      <c r="A344" s="46"/>
      <c r="B344" s="46" t="s">
        <v>21</v>
      </c>
      <c r="C344" s="46">
        <v>0</v>
      </c>
      <c r="D344" s="46">
        <v>0</v>
      </c>
      <c r="E344" s="46">
        <v>11</v>
      </c>
      <c r="F344" s="46">
        <v>0</v>
      </c>
      <c r="G344" s="46">
        <v>1</v>
      </c>
      <c r="H344" s="46">
        <v>2</v>
      </c>
      <c r="I344" s="46">
        <v>1</v>
      </c>
      <c r="J344" s="46">
        <v>1</v>
      </c>
      <c r="K344" s="46">
        <v>0</v>
      </c>
      <c r="L344" s="46">
        <v>0</v>
      </c>
      <c r="M344" s="46">
        <v>0</v>
      </c>
      <c r="N344" s="46">
        <v>0</v>
      </c>
      <c r="O344" s="46">
        <v>0</v>
      </c>
      <c r="P344" s="46">
        <v>0</v>
      </c>
      <c r="Q344" s="46">
        <v>0</v>
      </c>
      <c r="R344" s="46">
        <v>0</v>
      </c>
      <c r="S344" s="46">
        <v>16</v>
      </c>
    </row>
    <row r="345" spans="1:19" x14ac:dyDescent="0.25">
      <c r="A345" s="46"/>
      <c r="B345" s="46" t="s">
        <v>31</v>
      </c>
      <c r="C345" s="46">
        <v>0</v>
      </c>
      <c r="D345" s="46">
        <v>15</v>
      </c>
      <c r="E345" s="46">
        <v>0</v>
      </c>
      <c r="F345" s="46">
        <v>0</v>
      </c>
      <c r="G345" s="46">
        <v>0</v>
      </c>
      <c r="H345" s="46">
        <v>0</v>
      </c>
      <c r="I345" s="46">
        <v>0</v>
      </c>
      <c r="J345" s="46">
        <v>0</v>
      </c>
      <c r="K345" s="46">
        <v>0</v>
      </c>
      <c r="L345" s="46">
        <v>1</v>
      </c>
      <c r="M345" s="46">
        <v>0</v>
      </c>
      <c r="N345" s="46">
        <v>0</v>
      </c>
      <c r="O345" s="46">
        <v>0</v>
      </c>
      <c r="P345" s="46">
        <v>0</v>
      </c>
      <c r="Q345" s="46">
        <v>0</v>
      </c>
      <c r="R345" s="46">
        <v>0</v>
      </c>
      <c r="S345" s="46">
        <v>16</v>
      </c>
    </row>
    <row r="346" spans="1:19" x14ac:dyDescent="0.25">
      <c r="A346" s="46"/>
      <c r="B346" s="46" t="s">
        <v>32</v>
      </c>
      <c r="C346" s="46">
        <v>0</v>
      </c>
      <c r="D346" s="46">
        <v>0</v>
      </c>
      <c r="E346" s="46">
        <v>0</v>
      </c>
      <c r="F346" s="46">
        <v>1</v>
      </c>
      <c r="G346" s="46">
        <v>10</v>
      </c>
      <c r="H346" s="46">
        <v>4</v>
      </c>
      <c r="I346" s="46">
        <v>1</v>
      </c>
      <c r="J346" s="46">
        <v>0</v>
      </c>
      <c r="K346" s="46">
        <v>0</v>
      </c>
      <c r="L346" s="46">
        <v>0</v>
      </c>
      <c r="M346" s="46">
        <v>0</v>
      </c>
      <c r="N346" s="46">
        <v>0</v>
      </c>
      <c r="O346" s="46">
        <v>0</v>
      </c>
      <c r="P346" s="46">
        <v>0</v>
      </c>
      <c r="Q346" s="46">
        <v>0</v>
      </c>
      <c r="R346" s="46">
        <v>0</v>
      </c>
      <c r="S346" s="46">
        <v>16</v>
      </c>
    </row>
    <row r="347" spans="1:19" x14ac:dyDescent="0.25">
      <c r="A347" s="46"/>
      <c r="B347" s="46" t="s">
        <v>33</v>
      </c>
      <c r="C347" s="46">
        <v>0</v>
      </c>
      <c r="D347" s="46">
        <v>0</v>
      </c>
      <c r="E347" s="46">
        <v>0</v>
      </c>
      <c r="F347" s="46">
        <v>0</v>
      </c>
      <c r="G347" s="46">
        <v>3</v>
      </c>
      <c r="H347" s="46">
        <v>2</v>
      </c>
      <c r="I347" s="46">
        <v>0</v>
      </c>
      <c r="J347" s="46">
        <v>0</v>
      </c>
      <c r="K347" s="46">
        <v>0</v>
      </c>
      <c r="L347" s="46">
        <v>0</v>
      </c>
      <c r="M347" s="46">
        <v>0</v>
      </c>
      <c r="N347" s="46">
        <v>11</v>
      </c>
      <c r="O347" s="46">
        <v>0</v>
      </c>
      <c r="P347" s="46">
        <v>0</v>
      </c>
      <c r="Q347" s="46">
        <v>0</v>
      </c>
      <c r="R347" s="46">
        <v>0</v>
      </c>
      <c r="S347" s="46">
        <v>16</v>
      </c>
    </row>
    <row r="348" spans="1:19" x14ac:dyDescent="0.25">
      <c r="A348" s="46"/>
      <c r="B348" s="46" t="s">
        <v>23</v>
      </c>
      <c r="C348" s="46">
        <v>0</v>
      </c>
      <c r="D348" s="46">
        <v>0</v>
      </c>
      <c r="E348" s="46">
        <v>9</v>
      </c>
      <c r="F348" s="46">
        <v>2</v>
      </c>
      <c r="G348" s="46">
        <v>1</v>
      </c>
      <c r="H348" s="46">
        <v>0</v>
      </c>
      <c r="I348" s="46">
        <v>0</v>
      </c>
      <c r="J348" s="46">
        <v>0</v>
      </c>
      <c r="K348" s="46">
        <v>0</v>
      </c>
      <c r="L348" s="46">
        <v>4</v>
      </c>
      <c r="M348" s="46">
        <v>0</v>
      </c>
      <c r="N348" s="46">
        <v>0</v>
      </c>
      <c r="O348" s="46">
        <v>0</v>
      </c>
      <c r="P348" s="46">
        <v>0</v>
      </c>
      <c r="Q348" s="46">
        <v>0</v>
      </c>
      <c r="R348" s="46">
        <v>0</v>
      </c>
      <c r="S348" s="46">
        <v>16</v>
      </c>
    </row>
    <row r="349" spans="1:19" x14ac:dyDescent="0.25">
      <c r="A349" s="46"/>
      <c r="B349" s="46" t="s">
        <v>34</v>
      </c>
      <c r="C349" s="46">
        <v>0</v>
      </c>
      <c r="D349" s="46">
        <v>0</v>
      </c>
      <c r="E349" s="46">
        <v>0</v>
      </c>
      <c r="F349" s="46">
        <v>0</v>
      </c>
      <c r="G349" s="46">
        <v>0</v>
      </c>
      <c r="H349" s="46">
        <v>4</v>
      </c>
      <c r="I349" s="46">
        <v>11</v>
      </c>
      <c r="J349" s="46">
        <v>1</v>
      </c>
      <c r="K349" s="46">
        <v>0</v>
      </c>
      <c r="L349" s="46">
        <v>0</v>
      </c>
      <c r="M349" s="46">
        <v>0</v>
      </c>
      <c r="N349" s="46">
        <v>0</v>
      </c>
      <c r="O349" s="46">
        <v>0</v>
      </c>
      <c r="P349" s="46">
        <v>0</v>
      </c>
      <c r="Q349" s="46">
        <v>0</v>
      </c>
      <c r="R349" s="46">
        <v>0</v>
      </c>
      <c r="S349" s="46">
        <v>16</v>
      </c>
    </row>
    <row r="350" spans="1:19" x14ac:dyDescent="0.25">
      <c r="A350" s="46"/>
      <c r="B350" s="46" t="s">
        <v>35</v>
      </c>
      <c r="C350" s="46">
        <v>0</v>
      </c>
      <c r="D350" s="46">
        <v>0</v>
      </c>
      <c r="E350" s="46">
        <v>0</v>
      </c>
      <c r="F350" s="46">
        <v>0</v>
      </c>
      <c r="G350" s="46">
        <v>0</v>
      </c>
      <c r="H350" s="46">
        <v>9</v>
      </c>
      <c r="I350" s="46">
        <v>6</v>
      </c>
      <c r="J350" s="46">
        <v>0</v>
      </c>
      <c r="K350" s="46">
        <v>1</v>
      </c>
      <c r="L350" s="46">
        <v>0</v>
      </c>
      <c r="M350" s="46">
        <v>0</v>
      </c>
      <c r="N350" s="46">
        <v>0</v>
      </c>
      <c r="O350" s="46">
        <v>0</v>
      </c>
      <c r="P350" s="46">
        <v>0</v>
      </c>
      <c r="Q350" s="46">
        <v>0</v>
      </c>
      <c r="R350" s="46">
        <v>0</v>
      </c>
      <c r="S350" s="46">
        <v>16</v>
      </c>
    </row>
    <row r="351" spans="1:19" x14ac:dyDescent="0.25">
      <c r="A351" s="46"/>
      <c r="B351" s="46" t="s">
        <v>36</v>
      </c>
      <c r="C351" s="46">
        <v>0</v>
      </c>
      <c r="D351" s="46">
        <v>0</v>
      </c>
      <c r="E351" s="46">
        <v>0</v>
      </c>
      <c r="F351" s="46">
        <v>10</v>
      </c>
      <c r="G351" s="46">
        <v>0</v>
      </c>
      <c r="H351" s="46">
        <v>1</v>
      </c>
      <c r="I351" s="46">
        <v>2</v>
      </c>
      <c r="J351" s="46">
        <v>2</v>
      </c>
      <c r="K351" s="46">
        <v>0</v>
      </c>
      <c r="L351" s="46">
        <v>0</v>
      </c>
      <c r="M351" s="46">
        <v>1</v>
      </c>
      <c r="N351" s="46">
        <v>0</v>
      </c>
      <c r="O351" s="46">
        <v>0</v>
      </c>
      <c r="P351" s="46">
        <v>0</v>
      </c>
      <c r="Q351" s="46">
        <v>0</v>
      </c>
      <c r="R351" s="46">
        <v>0</v>
      </c>
      <c r="S351" s="46">
        <v>16</v>
      </c>
    </row>
    <row r="352" spans="1:19" x14ac:dyDescent="0.25">
      <c r="A352" s="46"/>
      <c r="B352" s="46" t="s">
        <v>22</v>
      </c>
      <c r="C352" s="46">
        <v>0</v>
      </c>
      <c r="D352" s="46">
        <v>12</v>
      </c>
      <c r="E352" s="46">
        <v>1</v>
      </c>
      <c r="F352" s="46">
        <v>3</v>
      </c>
      <c r="G352" s="46">
        <v>0</v>
      </c>
      <c r="H352" s="46">
        <v>0</v>
      </c>
      <c r="I352" s="46">
        <v>0</v>
      </c>
      <c r="J352" s="46">
        <v>0</v>
      </c>
      <c r="K352" s="46">
        <v>0</v>
      </c>
      <c r="L352" s="46">
        <v>0</v>
      </c>
      <c r="M352" s="46">
        <v>0</v>
      </c>
      <c r="N352" s="46">
        <v>0</v>
      </c>
      <c r="O352" s="46">
        <v>0</v>
      </c>
      <c r="P352" s="46">
        <v>0</v>
      </c>
      <c r="Q352" s="46">
        <v>0</v>
      </c>
      <c r="R352" s="46">
        <v>0</v>
      </c>
      <c r="S352" s="46">
        <v>16</v>
      </c>
    </row>
    <row r="355" spans="1:19" x14ac:dyDescent="0.25">
      <c r="A355" t="s">
        <v>99</v>
      </c>
      <c r="B355" s="46" t="s">
        <v>0</v>
      </c>
      <c r="C355" s="46">
        <v>1.5625E-2</v>
      </c>
      <c r="D355" s="46">
        <v>3.125E-2</v>
      </c>
      <c r="E355" s="46">
        <v>6.25E-2</v>
      </c>
      <c r="F355" s="46">
        <v>0.125</v>
      </c>
      <c r="G355" s="46">
        <v>0.25</v>
      </c>
      <c r="H355" s="46">
        <v>0.5</v>
      </c>
      <c r="I355" s="46">
        <v>1</v>
      </c>
      <c r="J355" s="46">
        <v>2</v>
      </c>
      <c r="K355" s="46">
        <v>4</v>
      </c>
      <c r="L355" s="46">
        <v>8</v>
      </c>
      <c r="M355" s="46">
        <v>16</v>
      </c>
      <c r="N355" s="46">
        <v>32</v>
      </c>
      <c r="O355" s="46">
        <v>64</v>
      </c>
      <c r="P355" s="46">
        <v>128</v>
      </c>
      <c r="Q355" s="46">
        <v>256</v>
      </c>
      <c r="R355" s="46">
        <v>512</v>
      </c>
      <c r="S355" s="46" t="s">
        <v>1</v>
      </c>
    </row>
    <row r="356" spans="1:19" x14ac:dyDescent="0.25">
      <c r="B356" s="46" t="s">
        <v>2</v>
      </c>
      <c r="C356" s="46">
        <v>0</v>
      </c>
      <c r="D356" s="46">
        <v>0</v>
      </c>
      <c r="E356" s="46">
        <v>0</v>
      </c>
      <c r="F356" s="46">
        <v>0</v>
      </c>
      <c r="G356" s="46">
        <v>0</v>
      </c>
      <c r="H356" s="46">
        <v>0</v>
      </c>
      <c r="I356" s="46">
        <v>0</v>
      </c>
      <c r="J356" s="46">
        <v>0</v>
      </c>
      <c r="K356" s="46">
        <v>0</v>
      </c>
      <c r="L356" s="46">
        <v>0</v>
      </c>
      <c r="M356" s="46">
        <v>1</v>
      </c>
      <c r="N356" s="46">
        <v>0</v>
      </c>
      <c r="O356" s="46">
        <v>14</v>
      </c>
      <c r="P356" s="46">
        <v>0</v>
      </c>
      <c r="Q356" s="46">
        <v>0</v>
      </c>
      <c r="R356" s="46">
        <v>0</v>
      </c>
      <c r="S356" s="46">
        <v>15</v>
      </c>
    </row>
    <row r="357" spans="1:19" x14ac:dyDescent="0.25">
      <c r="B357" s="46" t="s">
        <v>3</v>
      </c>
      <c r="C357" s="46">
        <v>0</v>
      </c>
      <c r="D357" s="46">
        <v>0</v>
      </c>
      <c r="E357" s="46">
        <v>0</v>
      </c>
      <c r="F357" s="46">
        <v>0</v>
      </c>
      <c r="G357" s="46">
        <v>0</v>
      </c>
      <c r="H357" s="46">
        <v>0</v>
      </c>
      <c r="I357" s="46">
        <v>0</v>
      </c>
      <c r="J357" s="46">
        <v>1</v>
      </c>
      <c r="K357" s="46">
        <v>1</v>
      </c>
      <c r="L357" s="46">
        <v>0</v>
      </c>
      <c r="M357" s="46">
        <v>0</v>
      </c>
      <c r="N357" s="46">
        <v>1</v>
      </c>
      <c r="O357" s="46">
        <v>12</v>
      </c>
      <c r="P357" s="46">
        <v>0</v>
      </c>
      <c r="Q357" s="46">
        <v>0</v>
      </c>
      <c r="R357" s="46">
        <v>0</v>
      </c>
      <c r="S357" s="46">
        <v>15</v>
      </c>
    </row>
    <row r="358" spans="1:19" x14ac:dyDescent="0.25">
      <c r="B358" s="46" t="s">
        <v>4</v>
      </c>
      <c r="C358" s="46">
        <v>0</v>
      </c>
      <c r="D358" s="46">
        <v>0</v>
      </c>
      <c r="E358" s="46">
        <v>0</v>
      </c>
      <c r="F358" s="46">
        <v>0</v>
      </c>
      <c r="G358" s="46">
        <v>0</v>
      </c>
      <c r="H358" s="46">
        <v>0</v>
      </c>
      <c r="I358" s="46">
        <v>0</v>
      </c>
      <c r="J358" s="46">
        <v>0</v>
      </c>
      <c r="K358" s="46">
        <v>0</v>
      </c>
      <c r="L358" s="46">
        <v>2</v>
      </c>
      <c r="M358" s="46">
        <v>0</v>
      </c>
      <c r="N358" s="46">
        <v>1</v>
      </c>
      <c r="O358" s="46">
        <v>0</v>
      </c>
      <c r="P358" s="46">
        <v>12</v>
      </c>
      <c r="Q358" s="46">
        <v>0</v>
      </c>
      <c r="R358" s="46">
        <v>0</v>
      </c>
      <c r="S358" s="46">
        <v>15</v>
      </c>
    </row>
    <row r="359" spans="1:19" x14ac:dyDescent="0.25">
      <c r="B359" s="46" t="s">
        <v>5</v>
      </c>
      <c r="C359" s="46">
        <v>0</v>
      </c>
      <c r="D359" s="46">
        <v>0</v>
      </c>
      <c r="E359" s="46">
        <v>0</v>
      </c>
      <c r="F359" s="46">
        <v>0</v>
      </c>
      <c r="G359" s="46">
        <v>0</v>
      </c>
      <c r="H359" s="46">
        <v>0</v>
      </c>
      <c r="I359" s="46">
        <v>0</v>
      </c>
      <c r="J359" s="46">
        <v>0</v>
      </c>
      <c r="K359" s="46">
        <v>0</v>
      </c>
      <c r="L359" s="46">
        <v>3</v>
      </c>
      <c r="M359" s="46">
        <v>0</v>
      </c>
      <c r="N359" s="46">
        <v>2</v>
      </c>
      <c r="O359" s="46">
        <v>1</v>
      </c>
      <c r="P359" s="46">
        <v>9</v>
      </c>
      <c r="Q359" s="46">
        <v>0</v>
      </c>
      <c r="R359" s="46">
        <v>0</v>
      </c>
      <c r="S359" s="46">
        <v>15</v>
      </c>
    </row>
    <row r="360" spans="1:19" x14ac:dyDescent="0.25">
      <c r="B360" s="46" t="s">
        <v>6</v>
      </c>
      <c r="C360" s="46">
        <v>0</v>
      </c>
      <c r="D360" s="46">
        <v>0</v>
      </c>
      <c r="E360" s="46">
        <v>0</v>
      </c>
      <c r="F360" s="46">
        <v>0</v>
      </c>
      <c r="G360" s="46">
        <v>0</v>
      </c>
      <c r="H360" s="46">
        <v>0</v>
      </c>
      <c r="I360" s="46">
        <v>0</v>
      </c>
      <c r="J360" s="46">
        <v>0</v>
      </c>
      <c r="K360" s="46">
        <v>0</v>
      </c>
      <c r="L360" s="46">
        <v>1</v>
      </c>
      <c r="M360" s="46">
        <v>0</v>
      </c>
      <c r="N360" s="46">
        <v>14</v>
      </c>
      <c r="O360" s="46">
        <v>0</v>
      </c>
      <c r="P360" s="46">
        <v>0</v>
      </c>
      <c r="Q360" s="46">
        <v>0</v>
      </c>
      <c r="R360" s="46">
        <v>0</v>
      </c>
      <c r="S360" s="46">
        <v>15</v>
      </c>
    </row>
    <row r="361" spans="1:19" x14ac:dyDescent="0.25">
      <c r="B361" s="46" t="s">
        <v>7</v>
      </c>
      <c r="C361" s="46">
        <v>0</v>
      </c>
      <c r="D361" s="46">
        <v>0</v>
      </c>
      <c r="E361" s="46">
        <v>0</v>
      </c>
      <c r="F361" s="46">
        <v>0</v>
      </c>
      <c r="G361" s="46">
        <v>0</v>
      </c>
      <c r="H361" s="46">
        <v>0</v>
      </c>
      <c r="I361" s="46">
        <v>0</v>
      </c>
      <c r="J361" s="46">
        <v>0</v>
      </c>
      <c r="K361" s="46">
        <v>0</v>
      </c>
      <c r="L361" s="46">
        <v>1</v>
      </c>
      <c r="M361" s="46">
        <v>14</v>
      </c>
      <c r="N361" s="46">
        <v>0</v>
      </c>
      <c r="O361" s="46">
        <v>0</v>
      </c>
      <c r="P361" s="46">
        <v>0</v>
      </c>
      <c r="Q361" s="46">
        <v>0</v>
      </c>
      <c r="R361" s="46">
        <v>0</v>
      </c>
      <c r="S361" s="46">
        <v>15</v>
      </c>
    </row>
    <row r="362" spans="1:19" x14ac:dyDescent="0.25">
      <c r="B362" s="46" t="s">
        <v>8</v>
      </c>
      <c r="C362" s="46">
        <v>0</v>
      </c>
      <c r="D362" s="46">
        <v>0</v>
      </c>
      <c r="E362" s="46">
        <v>0</v>
      </c>
      <c r="F362" s="46">
        <v>0</v>
      </c>
      <c r="G362" s="46">
        <v>0</v>
      </c>
      <c r="H362" s="46">
        <v>1</v>
      </c>
      <c r="I362" s="46">
        <v>0</v>
      </c>
      <c r="J362" s="46">
        <v>1</v>
      </c>
      <c r="K362" s="46">
        <v>1</v>
      </c>
      <c r="L362" s="46">
        <v>1</v>
      </c>
      <c r="M362" s="46">
        <v>1</v>
      </c>
      <c r="N362" s="46">
        <v>3</v>
      </c>
      <c r="O362" s="46">
        <v>7</v>
      </c>
      <c r="P362" s="46">
        <v>0</v>
      </c>
      <c r="Q362" s="46">
        <v>0</v>
      </c>
      <c r="R362" s="46">
        <v>0</v>
      </c>
      <c r="S362" s="46">
        <v>15</v>
      </c>
    </row>
    <row r="363" spans="1:19" x14ac:dyDescent="0.25">
      <c r="B363" s="46" t="s">
        <v>9</v>
      </c>
      <c r="C363" s="46">
        <v>0</v>
      </c>
      <c r="D363" s="46">
        <v>0</v>
      </c>
      <c r="E363" s="46">
        <v>0</v>
      </c>
      <c r="F363" s="46">
        <v>0</v>
      </c>
      <c r="G363" s="46">
        <v>0</v>
      </c>
      <c r="H363" s="46">
        <v>0</v>
      </c>
      <c r="I363" s="46">
        <v>0</v>
      </c>
      <c r="J363" s="46">
        <v>0</v>
      </c>
      <c r="K363" s="46">
        <v>0</v>
      </c>
      <c r="L363" s="46">
        <v>0</v>
      </c>
      <c r="M363" s="46">
        <v>0</v>
      </c>
      <c r="N363" s="46">
        <v>0</v>
      </c>
      <c r="O363" s="46">
        <v>15</v>
      </c>
      <c r="P363" s="46">
        <v>0</v>
      </c>
      <c r="Q363" s="46">
        <v>0</v>
      </c>
      <c r="R363" s="46">
        <v>0</v>
      </c>
      <c r="S363" s="46">
        <v>15</v>
      </c>
    </row>
    <row r="364" spans="1:19" x14ac:dyDescent="0.25">
      <c r="B364" s="46" t="s">
        <v>10</v>
      </c>
      <c r="C364" s="46">
        <v>0</v>
      </c>
      <c r="D364" s="46">
        <v>0</v>
      </c>
      <c r="E364" s="46">
        <v>0</v>
      </c>
      <c r="F364" s="46">
        <v>0</v>
      </c>
      <c r="G364" s="46">
        <v>0</v>
      </c>
      <c r="H364" s="46">
        <v>0</v>
      </c>
      <c r="I364" s="46">
        <v>0</v>
      </c>
      <c r="J364" s="46">
        <v>0</v>
      </c>
      <c r="K364" s="46">
        <v>0</v>
      </c>
      <c r="L364" s="46">
        <v>0</v>
      </c>
      <c r="M364" s="46">
        <v>0</v>
      </c>
      <c r="N364" s="46">
        <v>15</v>
      </c>
      <c r="O364" s="46">
        <v>0</v>
      </c>
      <c r="P364" s="46">
        <v>0</v>
      </c>
      <c r="Q364" s="46">
        <v>0</v>
      </c>
      <c r="R364" s="46">
        <v>0</v>
      </c>
      <c r="S364" s="46">
        <v>15</v>
      </c>
    </row>
    <row r="365" spans="1:19" x14ac:dyDescent="0.25">
      <c r="B365" s="46" t="s">
        <v>11</v>
      </c>
      <c r="C365" s="46">
        <v>0</v>
      </c>
      <c r="D365" s="46">
        <v>0</v>
      </c>
      <c r="E365" s="46">
        <v>0</v>
      </c>
      <c r="F365" s="46">
        <v>0</v>
      </c>
      <c r="G365" s="46">
        <v>0</v>
      </c>
      <c r="H365" s="46">
        <v>0</v>
      </c>
      <c r="I365" s="46">
        <v>0</v>
      </c>
      <c r="J365" s="46">
        <v>0</v>
      </c>
      <c r="K365" s="46">
        <v>0</v>
      </c>
      <c r="L365" s="46">
        <v>1</v>
      </c>
      <c r="M365" s="46">
        <v>3</v>
      </c>
      <c r="N365" s="46">
        <v>11</v>
      </c>
      <c r="O365" s="46">
        <v>0</v>
      </c>
      <c r="P365" s="46">
        <v>0</v>
      </c>
      <c r="Q365" s="46">
        <v>0</v>
      </c>
      <c r="R365" s="46">
        <v>0</v>
      </c>
      <c r="S365" s="46">
        <v>15</v>
      </c>
    </row>
    <row r="366" spans="1:19" x14ac:dyDescent="0.25">
      <c r="B366" s="46" t="s">
        <v>12</v>
      </c>
      <c r="C366" s="46">
        <v>0</v>
      </c>
      <c r="D366" s="46">
        <v>0</v>
      </c>
      <c r="E366" s="46">
        <v>0</v>
      </c>
      <c r="F366" s="46">
        <v>0</v>
      </c>
      <c r="G366" s="46">
        <v>0</v>
      </c>
      <c r="H366" s="46">
        <v>0</v>
      </c>
      <c r="I366" s="46">
        <v>2</v>
      </c>
      <c r="J366" s="46">
        <v>0</v>
      </c>
      <c r="K366" s="46">
        <v>1</v>
      </c>
      <c r="L366" s="46">
        <v>4</v>
      </c>
      <c r="M366" s="46">
        <v>7</v>
      </c>
      <c r="N366" s="46">
        <v>0</v>
      </c>
      <c r="O366" s="46">
        <v>0</v>
      </c>
      <c r="P366" s="46">
        <v>0</v>
      </c>
      <c r="Q366" s="46">
        <v>0</v>
      </c>
      <c r="R366" s="46">
        <v>0</v>
      </c>
      <c r="S366" s="46">
        <v>14</v>
      </c>
    </row>
    <row r="367" spans="1:19" x14ac:dyDescent="0.25">
      <c r="B367" s="46" t="s">
        <v>13</v>
      </c>
      <c r="C367" s="46">
        <v>0</v>
      </c>
      <c r="D367" s="46">
        <v>0</v>
      </c>
      <c r="E367" s="46">
        <v>0</v>
      </c>
      <c r="F367" s="46">
        <v>0</v>
      </c>
      <c r="G367" s="46">
        <v>1</v>
      </c>
      <c r="H367" s="46">
        <v>0</v>
      </c>
      <c r="I367" s="46">
        <v>0</v>
      </c>
      <c r="J367" s="46">
        <v>0</v>
      </c>
      <c r="K367" s="46">
        <v>1</v>
      </c>
      <c r="L367" s="46">
        <v>1</v>
      </c>
      <c r="M367" s="46">
        <v>4</v>
      </c>
      <c r="N367" s="46">
        <v>2</v>
      </c>
      <c r="O367" s="46">
        <v>3</v>
      </c>
      <c r="P367" s="46">
        <v>2</v>
      </c>
      <c r="Q367" s="46">
        <v>0</v>
      </c>
      <c r="R367" s="46">
        <v>0</v>
      </c>
      <c r="S367" s="46">
        <v>14</v>
      </c>
    </row>
    <row r="368" spans="1:19" x14ac:dyDescent="0.25">
      <c r="B368" s="46" t="s">
        <v>14</v>
      </c>
      <c r="C368" s="46">
        <v>0</v>
      </c>
      <c r="D368" s="46">
        <v>0</v>
      </c>
      <c r="E368" s="46">
        <v>0</v>
      </c>
      <c r="F368" s="46">
        <v>0</v>
      </c>
      <c r="G368" s="46">
        <v>1</v>
      </c>
      <c r="H368" s="46">
        <v>0</v>
      </c>
      <c r="I368" s="46">
        <v>1</v>
      </c>
      <c r="J368" s="46">
        <v>1</v>
      </c>
      <c r="K368" s="46">
        <v>4</v>
      </c>
      <c r="L368" s="46">
        <v>1</v>
      </c>
      <c r="M368" s="46">
        <v>6</v>
      </c>
      <c r="N368" s="46">
        <v>0</v>
      </c>
      <c r="O368" s="46">
        <v>0</v>
      </c>
      <c r="P368" s="46">
        <v>0</v>
      </c>
      <c r="Q368" s="46">
        <v>0</v>
      </c>
      <c r="R368" s="46">
        <v>0</v>
      </c>
      <c r="S368" s="46">
        <v>14</v>
      </c>
    </row>
    <row r="369" spans="2:19" x14ac:dyDescent="0.25">
      <c r="B369" s="46" t="s">
        <v>15</v>
      </c>
      <c r="C369" s="46">
        <v>0</v>
      </c>
      <c r="D369" s="46">
        <v>0</v>
      </c>
      <c r="E369" s="46">
        <v>0</v>
      </c>
      <c r="F369" s="46">
        <v>0</v>
      </c>
      <c r="G369" s="46">
        <v>0</v>
      </c>
      <c r="H369" s="46">
        <v>1</v>
      </c>
      <c r="I369" s="46">
        <v>2</v>
      </c>
      <c r="J369" s="46">
        <v>3</v>
      </c>
      <c r="K369" s="46">
        <v>1</v>
      </c>
      <c r="L369" s="46">
        <v>0</v>
      </c>
      <c r="M369" s="46">
        <v>4</v>
      </c>
      <c r="N369" s="46">
        <v>3</v>
      </c>
      <c r="O369" s="46">
        <v>0</v>
      </c>
      <c r="P369" s="46">
        <v>0</v>
      </c>
      <c r="Q369" s="46">
        <v>0</v>
      </c>
      <c r="R369" s="46">
        <v>0</v>
      </c>
      <c r="S369" s="46">
        <v>14</v>
      </c>
    </row>
    <row r="370" spans="2:19" x14ac:dyDescent="0.25">
      <c r="B370" s="46" t="s">
        <v>16</v>
      </c>
      <c r="C370" s="46">
        <v>0</v>
      </c>
      <c r="D370" s="46">
        <v>0</v>
      </c>
      <c r="E370" s="46">
        <v>0</v>
      </c>
      <c r="F370" s="46">
        <v>0</v>
      </c>
      <c r="G370" s="46">
        <v>0</v>
      </c>
      <c r="H370" s="46">
        <v>0</v>
      </c>
      <c r="I370" s="46">
        <v>0</v>
      </c>
      <c r="J370" s="46">
        <v>0</v>
      </c>
      <c r="K370" s="46">
        <v>0</v>
      </c>
      <c r="L370" s="46">
        <v>1</v>
      </c>
      <c r="M370" s="46">
        <v>0</v>
      </c>
      <c r="N370" s="46">
        <v>1</v>
      </c>
      <c r="O370" s="46">
        <v>10</v>
      </c>
      <c r="P370" s="46">
        <v>2</v>
      </c>
      <c r="Q370" s="46">
        <v>1</v>
      </c>
      <c r="R370" s="46">
        <v>0</v>
      </c>
      <c r="S370" s="46">
        <v>15</v>
      </c>
    </row>
    <row r="371" spans="2:19" x14ac:dyDescent="0.25">
      <c r="B371" s="46" t="s">
        <v>17</v>
      </c>
      <c r="C371" s="46">
        <v>0</v>
      </c>
      <c r="D371" s="46">
        <v>0</v>
      </c>
      <c r="E371" s="46">
        <v>9</v>
      </c>
      <c r="F371" s="46">
        <v>0</v>
      </c>
      <c r="G371" s="46">
        <v>2</v>
      </c>
      <c r="H371" s="46">
        <v>1</v>
      </c>
      <c r="I371" s="46">
        <v>1</v>
      </c>
      <c r="J371" s="46">
        <v>1</v>
      </c>
      <c r="K371" s="46">
        <v>1</v>
      </c>
      <c r="L371" s="46">
        <v>0</v>
      </c>
      <c r="M371" s="46">
        <v>0</v>
      </c>
      <c r="N371" s="46">
        <v>0</v>
      </c>
      <c r="O371" s="46">
        <v>0</v>
      </c>
      <c r="P371" s="46">
        <v>0</v>
      </c>
      <c r="Q371" s="46">
        <v>0</v>
      </c>
      <c r="R371" s="46">
        <v>0</v>
      </c>
      <c r="S371" s="46">
        <v>15</v>
      </c>
    </row>
    <row r="372" spans="2:19" x14ac:dyDescent="0.25">
      <c r="B372" s="46" t="s">
        <v>18</v>
      </c>
      <c r="C372" s="46">
        <v>0</v>
      </c>
      <c r="D372" s="46">
        <v>0</v>
      </c>
      <c r="E372" s="46">
        <v>0</v>
      </c>
      <c r="F372" s="46">
        <v>0</v>
      </c>
      <c r="G372" s="46">
        <v>0</v>
      </c>
      <c r="H372" s="46">
        <v>3</v>
      </c>
      <c r="I372" s="46">
        <v>7</v>
      </c>
      <c r="J372" s="46">
        <v>2</v>
      </c>
      <c r="K372" s="46">
        <v>1</v>
      </c>
      <c r="L372" s="46">
        <v>2</v>
      </c>
      <c r="M372" s="46">
        <v>0</v>
      </c>
      <c r="N372" s="46">
        <v>0</v>
      </c>
      <c r="O372" s="46">
        <v>0</v>
      </c>
      <c r="P372" s="46">
        <v>0</v>
      </c>
      <c r="Q372" s="46">
        <v>0</v>
      </c>
      <c r="R372" s="46">
        <v>0</v>
      </c>
      <c r="S372" s="46">
        <v>15</v>
      </c>
    </row>
    <row r="373" spans="2:19" x14ac:dyDescent="0.25">
      <c r="B373" s="46" t="s">
        <v>19</v>
      </c>
      <c r="C373" s="46">
        <v>0</v>
      </c>
      <c r="D373" s="46">
        <v>0</v>
      </c>
      <c r="E373" s="46">
        <v>0</v>
      </c>
      <c r="F373" s="46">
        <v>0</v>
      </c>
      <c r="G373" s="46">
        <v>2</v>
      </c>
      <c r="H373" s="46">
        <v>8</v>
      </c>
      <c r="I373" s="46">
        <v>3</v>
      </c>
      <c r="J373" s="46">
        <v>0</v>
      </c>
      <c r="K373" s="46">
        <v>1</v>
      </c>
      <c r="L373" s="46">
        <v>0</v>
      </c>
      <c r="M373" s="46">
        <v>1</v>
      </c>
      <c r="N373" s="46">
        <v>0</v>
      </c>
      <c r="O373" s="46">
        <v>0</v>
      </c>
      <c r="P373" s="46">
        <v>0</v>
      </c>
      <c r="Q373" s="46">
        <v>0</v>
      </c>
      <c r="R373" s="46">
        <v>0</v>
      </c>
      <c r="S373" s="46">
        <v>15</v>
      </c>
    </row>
    <row r="374" spans="2:19" x14ac:dyDescent="0.25">
      <c r="B374" s="46" t="s">
        <v>20</v>
      </c>
      <c r="C374" s="46">
        <v>0</v>
      </c>
      <c r="D374" s="46">
        <v>0</v>
      </c>
      <c r="E374" s="46">
        <v>0</v>
      </c>
      <c r="F374" s="46">
        <v>3</v>
      </c>
      <c r="G374" s="46">
        <v>6</v>
      </c>
      <c r="H374" s="46">
        <v>3</v>
      </c>
      <c r="I374" s="46">
        <v>1</v>
      </c>
      <c r="J374" s="46">
        <v>1</v>
      </c>
      <c r="K374" s="46">
        <v>0</v>
      </c>
      <c r="L374" s="46">
        <v>1</v>
      </c>
      <c r="M374" s="46">
        <v>0</v>
      </c>
      <c r="N374" s="46">
        <v>0</v>
      </c>
      <c r="O374" s="46">
        <v>0</v>
      </c>
      <c r="P374" s="46">
        <v>0</v>
      </c>
      <c r="Q374" s="46">
        <v>0</v>
      </c>
      <c r="R374" s="46">
        <v>0</v>
      </c>
      <c r="S374" s="46">
        <v>15</v>
      </c>
    </row>
    <row r="375" spans="2:19" x14ac:dyDescent="0.25">
      <c r="B375" s="46" t="s">
        <v>21</v>
      </c>
      <c r="C375" s="46">
        <v>0</v>
      </c>
      <c r="D375" s="46">
        <v>0</v>
      </c>
      <c r="E375" s="46">
        <v>0</v>
      </c>
      <c r="F375" s="46">
        <v>0</v>
      </c>
      <c r="G375" s="46">
        <v>0</v>
      </c>
      <c r="H375" s="46">
        <v>2</v>
      </c>
      <c r="I375" s="46">
        <v>5</v>
      </c>
      <c r="J375" s="46">
        <v>7</v>
      </c>
      <c r="K375" s="46">
        <v>1</v>
      </c>
      <c r="L375" s="46">
        <v>0</v>
      </c>
      <c r="M375" s="46">
        <v>0</v>
      </c>
      <c r="N375" s="46">
        <v>0</v>
      </c>
      <c r="O375" s="46">
        <v>0</v>
      </c>
      <c r="P375" s="46">
        <v>0</v>
      </c>
      <c r="Q375" s="46">
        <v>0</v>
      </c>
      <c r="R375" s="46">
        <v>0</v>
      </c>
      <c r="S375" s="46">
        <v>15</v>
      </c>
    </row>
    <row r="376" spans="2:19" x14ac:dyDescent="0.25">
      <c r="B376" s="46" t="s">
        <v>22</v>
      </c>
      <c r="C376" s="46">
        <v>0</v>
      </c>
      <c r="D376" s="46">
        <v>0</v>
      </c>
      <c r="E376" s="46">
        <v>0</v>
      </c>
      <c r="F376" s="46">
        <v>2</v>
      </c>
      <c r="G376" s="46">
        <v>10</v>
      </c>
      <c r="H376" s="46">
        <v>2</v>
      </c>
      <c r="I376" s="46">
        <v>0</v>
      </c>
      <c r="J376" s="46">
        <v>1</v>
      </c>
      <c r="K376" s="46">
        <v>0</v>
      </c>
      <c r="L376" s="46">
        <v>0</v>
      </c>
      <c r="M376" s="46">
        <v>0</v>
      </c>
      <c r="N376" s="46">
        <v>0</v>
      </c>
      <c r="O376" s="46">
        <v>0</v>
      </c>
      <c r="P376" s="46">
        <v>0</v>
      </c>
      <c r="Q376" s="46">
        <v>0</v>
      </c>
      <c r="R376" s="46">
        <v>0</v>
      </c>
      <c r="S376" s="46">
        <v>15</v>
      </c>
    </row>
    <row r="377" spans="2:19" x14ac:dyDescent="0.25">
      <c r="B377" s="46" t="s">
        <v>86</v>
      </c>
      <c r="C377" s="46">
        <v>0</v>
      </c>
      <c r="D377" s="46">
        <v>0</v>
      </c>
      <c r="E377" s="46">
        <v>0</v>
      </c>
      <c r="F377" s="46">
        <v>0</v>
      </c>
      <c r="G377" s="46">
        <v>0</v>
      </c>
      <c r="H377" s="46">
        <v>1</v>
      </c>
      <c r="I377" s="46">
        <v>0</v>
      </c>
      <c r="J377" s="46">
        <v>9</v>
      </c>
      <c r="K377" s="46">
        <v>2</v>
      </c>
      <c r="L377" s="46">
        <v>2</v>
      </c>
      <c r="M377" s="46">
        <v>1</v>
      </c>
      <c r="N377" s="46">
        <v>0</v>
      </c>
      <c r="O377" s="46">
        <v>0</v>
      </c>
      <c r="P377" s="46">
        <v>0</v>
      </c>
      <c r="Q377" s="46">
        <v>0</v>
      </c>
      <c r="R377" s="46">
        <v>0</v>
      </c>
      <c r="S377" s="46">
        <v>15</v>
      </c>
    </row>
    <row r="378" spans="2:19" x14ac:dyDescent="0.25">
      <c r="B378" s="46" t="s">
        <v>102</v>
      </c>
      <c r="C378" s="46">
        <v>0</v>
      </c>
      <c r="D378" s="46">
        <v>0</v>
      </c>
      <c r="E378" s="46">
        <v>0</v>
      </c>
      <c r="F378" s="46">
        <v>0</v>
      </c>
      <c r="G378" s="46">
        <v>0</v>
      </c>
      <c r="H378" s="46">
        <v>0</v>
      </c>
      <c r="I378" s="46">
        <v>0</v>
      </c>
      <c r="J378" s="46">
        <v>0</v>
      </c>
      <c r="K378" s="46">
        <v>0</v>
      </c>
      <c r="L378" s="46">
        <v>0</v>
      </c>
      <c r="M378" s="46">
        <v>13</v>
      </c>
      <c r="N378" s="46">
        <v>0</v>
      </c>
      <c r="O378" s="46">
        <v>0</v>
      </c>
      <c r="P378" s="46">
        <v>0</v>
      </c>
      <c r="Q378" s="46">
        <v>0</v>
      </c>
      <c r="R378" s="46">
        <v>0</v>
      </c>
      <c r="S378" s="46">
        <v>13</v>
      </c>
    </row>
    <row r="379" spans="2:19" x14ac:dyDescent="0.25">
      <c r="B379" s="46" t="s">
        <v>90</v>
      </c>
      <c r="C379" s="46">
        <v>0</v>
      </c>
      <c r="D379" s="46">
        <v>0</v>
      </c>
      <c r="E379" s="46">
        <v>0</v>
      </c>
      <c r="F379" s="46">
        <v>0</v>
      </c>
      <c r="G379" s="46">
        <v>0</v>
      </c>
      <c r="H379" s="46">
        <v>1</v>
      </c>
      <c r="I379" s="46">
        <v>0</v>
      </c>
      <c r="J379" s="46">
        <v>1</v>
      </c>
      <c r="K379" s="46">
        <v>2</v>
      </c>
      <c r="L379" s="46">
        <v>3</v>
      </c>
      <c r="M379" s="46">
        <v>1</v>
      </c>
      <c r="N379" s="46">
        <v>1</v>
      </c>
      <c r="O379" s="46">
        <v>6</v>
      </c>
      <c r="P379" s="46">
        <v>0</v>
      </c>
      <c r="Q379" s="46">
        <v>0</v>
      </c>
      <c r="R379" s="46">
        <v>0</v>
      </c>
      <c r="S379" s="46">
        <v>15</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1"/>
  <sheetViews>
    <sheetView topLeftCell="A10" zoomScale="75" zoomScaleNormal="75" workbookViewId="0">
      <selection activeCell="T25" sqref="T25"/>
    </sheetView>
  </sheetViews>
  <sheetFormatPr baseColWidth="10" defaultRowHeight="15" x14ac:dyDescent="0.25"/>
  <cols>
    <col min="2" max="2" width="11.7109375" customWidth="1"/>
    <col min="3" max="18" width="8.28515625" customWidth="1"/>
    <col min="23" max="27" width="8.28515625" customWidth="1"/>
    <col min="28" max="28" width="8.28515625" style="1" customWidth="1"/>
    <col min="31" max="35" width="8.28515625" customWidth="1"/>
    <col min="36" max="36" width="8.28515625" style="1" customWidth="1"/>
    <col min="39" max="43" width="8.28515625" customWidth="1"/>
    <col min="44" max="44" width="8.28515625" style="1" customWidth="1"/>
    <col min="47" max="47" width="2.42578125" bestFit="1" customWidth="1"/>
    <col min="48" max="48" width="9.7109375" bestFit="1" customWidth="1"/>
    <col min="49" max="49" width="6.42578125" bestFit="1" customWidth="1"/>
    <col min="50" max="50" width="6.140625" customWidth="1"/>
    <col min="51" max="51" width="7.5703125" customWidth="1"/>
    <col min="52" max="52" width="7" customWidth="1"/>
  </cols>
  <sheetData>
    <row r="1" spans="1:55" s="1" customFormat="1" x14ac:dyDescent="0.25">
      <c r="AE1" s="29"/>
      <c r="AF1" s="29"/>
      <c r="AG1" s="29"/>
      <c r="AH1" s="29"/>
      <c r="AI1" s="29"/>
      <c r="AJ1" s="29"/>
      <c r="AK1" s="29"/>
      <c r="AM1" s="29"/>
      <c r="AN1" s="29"/>
      <c r="AO1" s="29"/>
      <c r="AP1" s="29"/>
      <c r="AQ1" s="29"/>
      <c r="AR1" s="29"/>
      <c r="AS1" s="29"/>
      <c r="AT1" s="29"/>
    </row>
    <row r="2" spans="1:55" s="1" customFormat="1" x14ac:dyDescent="0.25">
      <c r="AE2" s="29"/>
      <c r="AF2" s="29"/>
      <c r="AG2" s="29"/>
      <c r="AH2" s="29"/>
      <c r="AI2" s="29"/>
      <c r="AJ2" s="29"/>
      <c r="AK2" s="29"/>
      <c r="AM2" s="29"/>
      <c r="AN2" s="29"/>
      <c r="AO2" s="29"/>
      <c r="AP2" s="29"/>
      <c r="AQ2" s="29"/>
      <c r="AR2" s="29"/>
      <c r="AS2" s="29"/>
      <c r="AT2" s="29"/>
    </row>
    <row r="3" spans="1:55" s="1" customFormat="1" x14ac:dyDescent="0.25">
      <c r="A3" s="1" t="s">
        <v>91</v>
      </c>
      <c r="W3" s="1" t="str">
        <f>A3</f>
        <v>Candida albicans</v>
      </c>
      <c r="AE3" s="29" t="str">
        <f>A3</f>
        <v>Candida albicans</v>
      </c>
      <c r="AF3" s="29"/>
      <c r="AG3" s="29"/>
      <c r="AH3" s="29"/>
      <c r="AI3" s="29"/>
      <c r="AJ3" s="29"/>
      <c r="AK3" s="29"/>
      <c r="AM3" s="29" t="str">
        <f>A3</f>
        <v>Candida albicans</v>
      </c>
      <c r="AN3" s="29"/>
      <c r="AO3" s="29"/>
      <c r="AP3" s="29"/>
      <c r="AQ3" s="29"/>
      <c r="AR3" s="29"/>
      <c r="AS3" s="29"/>
      <c r="AT3" s="29"/>
      <c r="AV3" s="9"/>
      <c r="AW3" s="9"/>
      <c r="AX3" s="9"/>
      <c r="AY3" s="9"/>
      <c r="AZ3" s="9"/>
      <c r="BA3" s="9"/>
      <c r="BB3" s="9"/>
      <c r="BC3" s="9"/>
    </row>
    <row r="4" spans="1:55"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Amphotericin B</v>
      </c>
      <c r="X4" s="1" t="str">
        <f>B6</f>
        <v>Fluconazol</v>
      </c>
      <c r="Y4" s="1" t="str">
        <f>B7</f>
        <v>Posaconazol</v>
      </c>
      <c r="Z4" s="1" t="str">
        <f>B8</f>
        <v>Voriconazol</v>
      </c>
      <c r="AA4" s="1" t="str">
        <f>B9</f>
        <v>Caspofungin</v>
      </c>
      <c r="AB4" s="1" t="str">
        <f>B10</f>
        <v>Anidulafungin</v>
      </c>
      <c r="AE4" s="29" t="str">
        <f t="shared" ref="AE4:AJ4" si="0">W4</f>
        <v>Amphotericin B</v>
      </c>
      <c r="AF4" s="29" t="str">
        <f t="shared" si="0"/>
        <v>Fluconazol</v>
      </c>
      <c r="AG4" s="29" t="str">
        <f t="shared" si="0"/>
        <v>Posaconazol</v>
      </c>
      <c r="AH4" s="29" t="str">
        <f t="shared" si="0"/>
        <v>Voriconazol</v>
      </c>
      <c r="AI4" s="29" t="str">
        <f t="shared" si="0"/>
        <v>Caspofungin</v>
      </c>
      <c r="AJ4" s="29" t="str">
        <f t="shared" si="0"/>
        <v>Anidulafungin</v>
      </c>
      <c r="AM4" s="29" t="str">
        <f t="shared" ref="AM4:AR4" si="1">W4</f>
        <v>Amphotericin B</v>
      </c>
      <c r="AN4" s="29" t="str">
        <f t="shared" si="1"/>
        <v>Fluconazol</v>
      </c>
      <c r="AO4" s="29" t="str">
        <f t="shared" si="1"/>
        <v>Posaconazol</v>
      </c>
      <c r="AP4" s="29" t="str">
        <f t="shared" si="1"/>
        <v>Voriconazol</v>
      </c>
      <c r="AQ4" s="29" t="str">
        <f t="shared" si="1"/>
        <v>Caspofungin</v>
      </c>
      <c r="AR4" s="29" t="str">
        <f t="shared" si="1"/>
        <v>Anidulafungin</v>
      </c>
      <c r="AS4" s="29"/>
      <c r="AU4" s="38"/>
      <c r="AV4" s="23" t="s">
        <v>45</v>
      </c>
      <c r="AW4" s="23" t="s">
        <v>81</v>
      </c>
      <c r="AX4" s="23" t="s">
        <v>82</v>
      </c>
      <c r="AY4" s="23" t="s">
        <v>83</v>
      </c>
      <c r="AZ4" s="23" t="s">
        <v>84</v>
      </c>
      <c r="BA4" s="22" t="s">
        <v>100</v>
      </c>
    </row>
    <row r="5" spans="1:55" s="1" customFormat="1" ht="18.75" x14ac:dyDescent="0.25">
      <c r="B5" s="1" t="s">
        <v>25</v>
      </c>
      <c r="C5" s="2">
        <v>0</v>
      </c>
      <c r="D5" s="2">
        <v>0</v>
      </c>
      <c r="E5" s="2">
        <v>1</v>
      </c>
      <c r="F5" s="2">
        <v>0</v>
      </c>
      <c r="G5" s="2">
        <v>6</v>
      </c>
      <c r="H5" s="2">
        <v>0</v>
      </c>
      <c r="I5" s="2">
        <v>0</v>
      </c>
      <c r="J5" s="3">
        <v>0</v>
      </c>
      <c r="K5" s="3">
        <v>0</v>
      </c>
      <c r="L5" s="3">
        <v>0</v>
      </c>
      <c r="M5" s="3">
        <v>0</v>
      </c>
      <c r="N5" s="3">
        <v>0</v>
      </c>
      <c r="O5" s="3">
        <v>0</v>
      </c>
      <c r="P5" s="3">
        <v>0</v>
      </c>
      <c r="Q5" s="3">
        <v>0</v>
      </c>
      <c r="R5" s="3">
        <v>0</v>
      </c>
      <c r="S5" s="1">
        <v>7</v>
      </c>
      <c r="V5" s="1">
        <v>1.5625E-2</v>
      </c>
      <c r="W5" s="30">
        <f>C5</f>
        <v>0</v>
      </c>
      <c r="X5" s="30">
        <f>C6</f>
        <v>0</v>
      </c>
      <c r="Y5" s="30">
        <f>C7</f>
        <v>0</v>
      </c>
      <c r="Z5" s="30">
        <f>C8</f>
        <v>1</v>
      </c>
      <c r="AA5" s="29">
        <f>C9</f>
        <v>0</v>
      </c>
      <c r="AB5" s="30">
        <f>C10</f>
        <v>4</v>
      </c>
      <c r="AD5" s="1">
        <v>1.5625E-2</v>
      </c>
      <c r="AE5" s="30">
        <f t="shared" ref="AE5:AJ5" si="2">PRODUCT(W5*100*1/W21)</f>
        <v>0</v>
      </c>
      <c r="AF5" s="30">
        <f t="shared" si="2"/>
        <v>0</v>
      </c>
      <c r="AG5" s="30">
        <f t="shared" si="2"/>
        <v>0</v>
      </c>
      <c r="AH5" s="30">
        <f t="shared" si="2"/>
        <v>33.333333333333336</v>
      </c>
      <c r="AI5" s="29">
        <f t="shared" si="2"/>
        <v>0</v>
      </c>
      <c r="AJ5" s="30">
        <f t="shared" si="2"/>
        <v>66.666666666666671</v>
      </c>
      <c r="AL5" s="1">
        <v>1.5625E-2</v>
      </c>
      <c r="AM5" s="30">
        <f t="shared" ref="AM5:AR5" si="3">AE5</f>
        <v>0</v>
      </c>
      <c r="AN5" s="30">
        <f t="shared" si="3"/>
        <v>0</v>
      </c>
      <c r="AO5" s="30">
        <f t="shared" si="3"/>
        <v>0</v>
      </c>
      <c r="AP5" s="30">
        <f t="shared" si="3"/>
        <v>33.333333333333336</v>
      </c>
      <c r="AQ5" s="29">
        <f t="shared" si="3"/>
        <v>0</v>
      </c>
      <c r="AR5" s="30">
        <f t="shared" si="3"/>
        <v>66.666666666666671</v>
      </c>
      <c r="AU5" s="24" t="s">
        <v>46</v>
      </c>
      <c r="AV5" s="25">
        <f t="shared" ref="AV5:BA5" si="4">W21</f>
        <v>7</v>
      </c>
      <c r="AW5" s="25">
        <f t="shared" si="4"/>
        <v>7</v>
      </c>
      <c r="AX5" s="25">
        <f t="shared" si="4"/>
        <v>3</v>
      </c>
      <c r="AY5" s="25">
        <f t="shared" si="4"/>
        <v>3</v>
      </c>
      <c r="AZ5" s="25">
        <f t="shared" si="4"/>
        <v>7</v>
      </c>
      <c r="BA5" s="25">
        <f t="shared" si="4"/>
        <v>6</v>
      </c>
    </row>
    <row r="6" spans="1:55" s="1" customFormat="1" ht="18.75" x14ac:dyDescent="0.25">
      <c r="B6" s="1" t="s">
        <v>37</v>
      </c>
      <c r="C6" s="2">
        <v>0</v>
      </c>
      <c r="D6" s="2">
        <v>0</v>
      </c>
      <c r="E6" s="2">
        <v>0</v>
      </c>
      <c r="F6" s="2">
        <v>0</v>
      </c>
      <c r="G6" s="2">
        <v>1</v>
      </c>
      <c r="H6" s="2">
        <v>4</v>
      </c>
      <c r="I6" s="2">
        <v>1</v>
      </c>
      <c r="J6" s="2">
        <v>1</v>
      </c>
      <c r="K6" s="4">
        <v>0</v>
      </c>
      <c r="L6" s="3">
        <v>0</v>
      </c>
      <c r="M6" s="3">
        <v>0</v>
      </c>
      <c r="N6" s="3">
        <v>0</v>
      </c>
      <c r="O6" s="3">
        <v>0</v>
      </c>
      <c r="P6" s="3">
        <v>0</v>
      </c>
      <c r="Q6" s="3">
        <v>0</v>
      </c>
      <c r="R6" s="3">
        <v>0</v>
      </c>
      <c r="S6" s="1">
        <v>7</v>
      </c>
      <c r="V6" s="1">
        <v>3.125E-2</v>
      </c>
      <c r="W6" s="30">
        <f>D5</f>
        <v>0</v>
      </c>
      <c r="X6" s="30">
        <f>D6</f>
        <v>0</v>
      </c>
      <c r="Y6" s="30">
        <f>D7</f>
        <v>1</v>
      </c>
      <c r="Z6" s="30">
        <f>D8</f>
        <v>2</v>
      </c>
      <c r="AA6" s="29">
        <f>D9</f>
        <v>1</v>
      </c>
      <c r="AB6" s="30">
        <f>D10</f>
        <v>2</v>
      </c>
      <c r="AD6" s="1">
        <v>3.125E-2</v>
      </c>
      <c r="AE6" s="30">
        <f t="shared" ref="AE6:AJ6" si="5">PRODUCT(W6*100*1/W21)</f>
        <v>0</v>
      </c>
      <c r="AF6" s="30">
        <f t="shared" si="5"/>
        <v>0</v>
      </c>
      <c r="AG6" s="30">
        <f t="shared" si="5"/>
        <v>33.333333333333336</v>
      </c>
      <c r="AH6" s="30">
        <f t="shared" si="5"/>
        <v>66.666666666666671</v>
      </c>
      <c r="AI6" s="29">
        <f t="shared" si="5"/>
        <v>14.285714285714286</v>
      </c>
      <c r="AJ6" s="30">
        <f t="shared" si="5"/>
        <v>33.333333333333336</v>
      </c>
      <c r="AL6" s="1">
        <v>3.125E-2</v>
      </c>
      <c r="AM6" s="30">
        <f t="shared" ref="AM6:AR6" si="6">AE5+AE6</f>
        <v>0</v>
      </c>
      <c r="AN6" s="30">
        <f t="shared" si="6"/>
        <v>0</v>
      </c>
      <c r="AO6" s="30">
        <f t="shared" si="6"/>
        <v>33.333333333333336</v>
      </c>
      <c r="AP6" s="30">
        <f t="shared" si="6"/>
        <v>100</v>
      </c>
      <c r="AQ6" s="29">
        <f t="shared" si="6"/>
        <v>14.285714285714286</v>
      </c>
      <c r="AR6" s="30">
        <f t="shared" si="6"/>
        <v>100</v>
      </c>
      <c r="AU6" s="24" t="s">
        <v>47</v>
      </c>
      <c r="AV6" s="17">
        <f>AM11</f>
        <v>100</v>
      </c>
      <c r="AW6" s="17">
        <f>AN12</f>
        <v>100.00000000000001</v>
      </c>
      <c r="AX6" s="17">
        <f>AO7</f>
        <v>100</v>
      </c>
      <c r="AY6" s="17">
        <f>AP7</f>
        <v>100</v>
      </c>
      <c r="AZ6" s="17"/>
      <c r="BA6" s="17">
        <f>AR6</f>
        <v>100</v>
      </c>
    </row>
    <row r="7" spans="1:55" s="1" customFormat="1" ht="18.75" x14ac:dyDescent="0.25">
      <c r="B7" s="1" t="s">
        <v>26</v>
      </c>
      <c r="C7" s="2">
        <v>0</v>
      </c>
      <c r="D7" s="2">
        <v>1</v>
      </c>
      <c r="E7" s="2">
        <v>2</v>
      </c>
      <c r="F7" s="3">
        <v>0</v>
      </c>
      <c r="G7" s="3">
        <v>0</v>
      </c>
      <c r="H7" s="3">
        <v>0</v>
      </c>
      <c r="I7" s="3">
        <v>0</v>
      </c>
      <c r="J7" s="3">
        <v>0</v>
      </c>
      <c r="K7" s="3">
        <v>0</v>
      </c>
      <c r="L7" s="3">
        <v>0</v>
      </c>
      <c r="M7" s="3">
        <v>0</v>
      </c>
      <c r="N7" s="3">
        <v>0</v>
      </c>
      <c r="O7" s="3">
        <v>0</v>
      </c>
      <c r="P7" s="3">
        <v>0</v>
      </c>
      <c r="Q7" s="3">
        <v>0</v>
      </c>
      <c r="R7" s="3">
        <v>0</v>
      </c>
      <c r="S7" s="1">
        <v>3</v>
      </c>
      <c r="V7" s="1">
        <v>6.25E-2</v>
      </c>
      <c r="W7" s="30">
        <f>E5</f>
        <v>1</v>
      </c>
      <c r="X7" s="30">
        <f>E6</f>
        <v>0</v>
      </c>
      <c r="Y7" s="30">
        <f>E7</f>
        <v>2</v>
      </c>
      <c r="Z7" s="30">
        <f>E8</f>
        <v>0</v>
      </c>
      <c r="AA7" s="29">
        <f>E9</f>
        <v>4</v>
      </c>
      <c r="AB7" s="32">
        <f>E10</f>
        <v>0</v>
      </c>
      <c r="AD7" s="1">
        <v>6.25E-2</v>
      </c>
      <c r="AE7" s="30">
        <f t="shared" ref="AE7:AJ7" si="7">PRODUCT(W7*100*1/W21)</f>
        <v>14.285714285714286</v>
      </c>
      <c r="AF7" s="30">
        <f t="shared" si="7"/>
        <v>0</v>
      </c>
      <c r="AG7" s="30">
        <f t="shared" si="7"/>
        <v>66.666666666666671</v>
      </c>
      <c r="AH7" s="30">
        <f t="shared" si="7"/>
        <v>0</v>
      </c>
      <c r="AI7" s="29">
        <f t="shared" si="7"/>
        <v>57.142857142857146</v>
      </c>
      <c r="AJ7" s="32">
        <f t="shared" si="7"/>
        <v>0</v>
      </c>
      <c r="AL7" s="1">
        <v>6.25E-2</v>
      </c>
      <c r="AM7" s="30">
        <f t="shared" ref="AM7:AR7" si="8">AE5+AE6+AE7</f>
        <v>14.285714285714286</v>
      </c>
      <c r="AN7" s="30">
        <f t="shared" si="8"/>
        <v>0</v>
      </c>
      <c r="AO7" s="30">
        <f t="shared" si="8"/>
        <v>100</v>
      </c>
      <c r="AP7" s="30">
        <f t="shared" si="8"/>
        <v>100</v>
      </c>
      <c r="AQ7" s="29">
        <f t="shared" si="8"/>
        <v>71.428571428571431</v>
      </c>
      <c r="AR7" s="32">
        <f t="shared" si="8"/>
        <v>100</v>
      </c>
      <c r="AU7" s="24" t="s">
        <v>48</v>
      </c>
      <c r="AV7" s="17"/>
      <c r="AW7" s="17">
        <f>AN13-AN12</f>
        <v>0</v>
      </c>
      <c r="AX7" s="17"/>
      <c r="AY7" s="17">
        <f>AP9-AP7</f>
        <v>0</v>
      </c>
      <c r="AZ7" s="17"/>
      <c r="BA7" s="17"/>
    </row>
    <row r="8" spans="1:55" s="1" customFormat="1" ht="18.75" x14ac:dyDescent="0.25">
      <c r="B8" s="1" t="s">
        <v>27</v>
      </c>
      <c r="C8" s="2">
        <v>1</v>
      </c>
      <c r="D8" s="2">
        <v>2</v>
      </c>
      <c r="E8" s="2">
        <v>0</v>
      </c>
      <c r="F8" s="4">
        <v>0</v>
      </c>
      <c r="G8" s="4">
        <v>0</v>
      </c>
      <c r="H8" s="3">
        <v>0</v>
      </c>
      <c r="I8" s="3">
        <v>0</v>
      </c>
      <c r="J8" s="3">
        <v>0</v>
      </c>
      <c r="K8" s="3">
        <v>0</v>
      </c>
      <c r="L8" s="3">
        <v>0</v>
      </c>
      <c r="M8" s="3">
        <v>0</v>
      </c>
      <c r="N8" s="3">
        <v>0</v>
      </c>
      <c r="O8" s="3">
        <v>0</v>
      </c>
      <c r="P8" s="3">
        <v>0</v>
      </c>
      <c r="Q8" s="3">
        <v>0</v>
      </c>
      <c r="R8" s="3">
        <v>0</v>
      </c>
      <c r="S8" s="1">
        <v>3</v>
      </c>
      <c r="V8" s="1">
        <v>0.125</v>
      </c>
      <c r="W8" s="30">
        <f>F5</f>
        <v>0</v>
      </c>
      <c r="X8" s="30">
        <f>F6</f>
        <v>0</v>
      </c>
      <c r="Y8" s="32">
        <f>F7</f>
        <v>0</v>
      </c>
      <c r="Z8" s="31">
        <f>F8</f>
        <v>0</v>
      </c>
      <c r="AA8" s="29">
        <f>F9</f>
        <v>1</v>
      </c>
      <c r="AB8" s="32">
        <f>F10</f>
        <v>0</v>
      </c>
      <c r="AD8" s="1">
        <v>0.125</v>
      </c>
      <c r="AE8" s="30">
        <f t="shared" ref="AE8:AJ8" si="9">PRODUCT(W8*100*1/W21)</f>
        <v>0</v>
      </c>
      <c r="AF8" s="30">
        <f t="shared" si="9"/>
        <v>0</v>
      </c>
      <c r="AG8" s="32">
        <f t="shared" si="9"/>
        <v>0</v>
      </c>
      <c r="AH8" s="31">
        <f t="shared" si="9"/>
        <v>0</v>
      </c>
      <c r="AI8" s="29">
        <f t="shared" si="9"/>
        <v>14.285714285714286</v>
      </c>
      <c r="AJ8" s="32">
        <f t="shared" si="9"/>
        <v>0</v>
      </c>
      <c r="AL8" s="1">
        <v>0.125</v>
      </c>
      <c r="AM8" s="30">
        <f t="shared" ref="AM8:AR8" si="10">AE5+AE6+AE7+AE8</f>
        <v>14.285714285714286</v>
      </c>
      <c r="AN8" s="30">
        <f t="shared" si="10"/>
        <v>0</v>
      </c>
      <c r="AO8" s="32">
        <f t="shared" si="10"/>
        <v>100</v>
      </c>
      <c r="AP8" s="31">
        <f t="shared" si="10"/>
        <v>100</v>
      </c>
      <c r="AQ8" s="29">
        <f t="shared" si="10"/>
        <v>85.714285714285722</v>
      </c>
      <c r="AR8" s="32">
        <f t="shared" si="10"/>
        <v>100</v>
      </c>
      <c r="AU8" s="24" t="s">
        <v>49</v>
      </c>
      <c r="AV8" s="17">
        <f>AM20-AM11</f>
        <v>0</v>
      </c>
      <c r="AW8" s="17">
        <f>AN20-AN13</f>
        <v>0</v>
      </c>
      <c r="AX8" s="17">
        <f>AO20-AO7</f>
        <v>0</v>
      </c>
      <c r="AY8" s="17">
        <f>AP20-AP9</f>
        <v>0</v>
      </c>
      <c r="AZ8" s="17"/>
      <c r="BA8" s="17">
        <f>AR20-AR6</f>
        <v>0</v>
      </c>
    </row>
    <row r="9" spans="1:55" s="1" customFormat="1" x14ac:dyDescent="0.25">
      <c r="B9" s="1" t="s">
        <v>28</v>
      </c>
      <c r="C9" s="1">
        <v>0</v>
      </c>
      <c r="D9" s="1">
        <v>1</v>
      </c>
      <c r="E9" s="1">
        <v>4</v>
      </c>
      <c r="F9" s="1">
        <v>1</v>
      </c>
      <c r="G9" s="1">
        <v>1</v>
      </c>
      <c r="H9" s="1">
        <v>0</v>
      </c>
      <c r="I9" s="1">
        <v>0</v>
      </c>
      <c r="J9" s="1">
        <v>0</v>
      </c>
      <c r="K9" s="1">
        <v>0</v>
      </c>
      <c r="L9" s="1">
        <v>0</v>
      </c>
      <c r="M9" s="1">
        <v>0</v>
      </c>
      <c r="N9" s="1">
        <v>0</v>
      </c>
      <c r="O9" s="1">
        <v>0</v>
      </c>
      <c r="P9" s="1">
        <v>0</v>
      </c>
      <c r="Q9" s="1">
        <v>0</v>
      </c>
      <c r="R9" s="1">
        <v>0</v>
      </c>
      <c r="S9" s="1">
        <v>7</v>
      </c>
      <c r="V9" s="1">
        <v>0.25</v>
      </c>
      <c r="W9" s="30">
        <f>G5</f>
        <v>6</v>
      </c>
      <c r="X9" s="30">
        <f>G6</f>
        <v>1</v>
      </c>
      <c r="Y9" s="32">
        <f>G7</f>
        <v>0</v>
      </c>
      <c r="Z9" s="31">
        <f>G8</f>
        <v>0</v>
      </c>
      <c r="AA9" s="29">
        <f>G9</f>
        <v>1</v>
      </c>
      <c r="AB9" s="32">
        <f>G10</f>
        <v>0</v>
      </c>
      <c r="AD9" s="1">
        <v>0.25</v>
      </c>
      <c r="AE9" s="30">
        <f t="shared" ref="AE9:AJ9" si="11">PRODUCT(W9*100*1/W21)</f>
        <v>85.714285714285708</v>
      </c>
      <c r="AF9" s="30">
        <f t="shared" si="11"/>
        <v>14.285714285714286</v>
      </c>
      <c r="AG9" s="32">
        <f t="shared" si="11"/>
        <v>0</v>
      </c>
      <c r="AH9" s="31">
        <f t="shared" si="11"/>
        <v>0</v>
      </c>
      <c r="AI9" s="29">
        <f t="shared" si="11"/>
        <v>14.285714285714286</v>
      </c>
      <c r="AJ9" s="32">
        <f t="shared" si="11"/>
        <v>0</v>
      </c>
      <c r="AL9" s="1">
        <v>0.25</v>
      </c>
      <c r="AM9" s="30">
        <f t="shared" ref="AM9:AR9" si="12">AE5+AE6+AE7+AE8+AE9</f>
        <v>100</v>
      </c>
      <c r="AN9" s="30">
        <f t="shared" si="12"/>
        <v>14.285714285714286</v>
      </c>
      <c r="AO9" s="32">
        <f t="shared" si="12"/>
        <v>100</v>
      </c>
      <c r="AP9" s="31">
        <f t="shared" si="12"/>
        <v>100</v>
      </c>
      <c r="AQ9" s="29">
        <f t="shared" si="12"/>
        <v>100.00000000000001</v>
      </c>
      <c r="AR9" s="32">
        <f t="shared" si="12"/>
        <v>100</v>
      </c>
      <c r="AU9" s="9"/>
      <c r="AV9" s="9"/>
      <c r="AW9" s="9"/>
      <c r="AX9" s="9"/>
      <c r="AY9" s="9"/>
      <c r="AZ9" s="9"/>
      <c r="BA9" s="9"/>
    </row>
    <row r="10" spans="1:55" s="1" customFormat="1" x14ac:dyDescent="0.25">
      <c r="B10" s="1" t="s">
        <v>101</v>
      </c>
      <c r="C10" s="2">
        <v>4</v>
      </c>
      <c r="D10" s="2">
        <v>2</v>
      </c>
      <c r="E10" s="3">
        <v>0</v>
      </c>
      <c r="F10" s="3">
        <v>0</v>
      </c>
      <c r="G10" s="3">
        <v>0</v>
      </c>
      <c r="H10" s="3">
        <v>0</v>
      </c>
      <c r="I10" s="3">
        <v>0</v>
      </c>
      <c r="J10" s="3">
        <v>0</v>
      </c>
      <c r="K10" s="3">
        <v>0</v>
      </c>
      <c r="L10" s="3">
        <v>0</v>
      </c>
      <c r="M10" s="3">
        <v>0</v>
      </c>
      <c r="N10" s="3">
        <v>0</v>
      </c>
      <c r="O10" s="3">
        <v>0</v>
      </c>
      <c r="P10" s="3">
        <v>0</v>
      </c>
      <c r="Q10" s="3">
        <v>0</v>
      </c>
      <c r="R10" s="3">
        <v>0</v>
      </c>
      <c r="S10" s="44">
        <v>6</v>
      </c>
      <c r="V10" s="1">
        <v>0.5</v>
      </c>
      <c r="W10" s="30">
        <f>H5</f>
        <v>0</v>
      </c>
      <c r="X10" s="30">
        <f>H6</f>
        <v>4</v>
      </c>
      <c r="Y10" s="32">
        <f>H7</f>
        <v>0</v>
      </c>
      <c r="Z10" s="32">
        <f>H8</f>
        <v>0</v>
      </c>
      <c r="AA10" s="29">
        <f>H9</f>
        <v>0</v>
      </c>
      <c r="AB10" s="32">
        <f>H10</f>
        <v>0</v>
      </c>
      <c r="AD10" s="1">
        <v>0.5</v>
      </c>
      <c r="AE10" s="30">
        <f t="shared" ref="AE10:AJ10" si="13">PRODUCT(W10*100*1/W21)</f>
        <v>0</v>
      </c>
      <c r="AF10" s="30">
        <f t="shared" si="13"/>
        <v>57.142857142857146</v>
      </c>
      <c r="AG10" s="32">
        <f t="shared" si="13"/>
        <v>0</v>
      </c>
      <c r="AH10" s="32">
        <f t="shared" si="13"/>
        <v>0</v>
      </c>
      <c r="AI10" s="29">
        <f t="shared" si="13"/>
        <v>0</v>
      </c>
      <c r="AJ10" s="32">
        <f t="shared" si="13"/>
        <v>0</v>
      </c>
      <c r="AL10" s="1">
        <v>0.5</v>
      </c>
      <c r="AM10" s="30">
        <f t="shared" ref="AM10:AR10" si="14">AE5+AE6+AE7+AE8+AE9+AE10</f>
        <v>100</v>
      </c>
      <c r="AN10" s="30">
        <f t="shared" si="14"/>
        <v>71.428571428571431</v>
      </c>
      <c r="AO10" s="32">
        <f t="shared" si="14"/>
        <v>100</v>
      </c>
      <c r="AP10" s="32">
        <f t="shared" si="14"/>
        <v>100</v>
      </c>
      <c r="AQ10" s="29">
        <f t="shared" si="14"/>
        <v>100.00000000000001</v>
      </c>
      <c r="AR10" s="32">
        <f t="shared" si="14"/>
        <v>100</v>
      </c>
      <c r="AU10" s="9"/>
      <c r="AV10" s="9"/>
      <c r="AW10" s="9"/>
      <c r="AX10" s="9"/>
      <c r="AY10" s="9"/>
      <c r="AZ10" s="9"/>
      <c r="BA10" s="9"/>
    </row>
    <row r="11" spans="1:55" s="1" customFormat="1" x14ac:dyDescent="0.25">
      <c r="V11" s="1">
        <v>1</v>
      </c>
      <c r="W11" s="30">
        <f>I5</f>
        <v>0</v>
      </c>
      <c r="X11" s="30">
        <f>I6</f>
        <v>1</v>
      </c>
      <c r="Y11" s="32">
        <f>I7</f>
        <v>0</v>
      </c>
      <c r="Z11" s="32">
        <f>I8</f>
        <v>0</v>
      </c>
      <c r="AA11" s="29">
        <f>I9</f>
        <v>0</v>
      </c>
      <c r="AB11" s="32">
        <f>I10</f>
        <v>0</v>
      </c>
      <c r="AD11" s="1">
        <v>1</v>
      </c>
      <c r="AE11" s="30">
        <f t="shared" ref="AE11:AJ11" si="15">PRODUCT(W11*100*1/W21)</f>
        <v>0</v>
      </c>
      <c r="AF11" s="30">
        <f t="shared" si="15"/>
        <v>14.285714285714286</v>
      </c>
      <c r="AG11" s="32">
        <f t="shared" si="15"/>
        <v>0</v>
      </c>
      <c r="AH11" s="32">
        <f t="shared" si="15"/>
        <v>0</v>
      </c>
      <c r="AI11" s="29">
        <f t="shared" si="15"/>
        <v>0</v>
      </c>
      <c r="AJ11" s="32">
        <f t="shared" si="15"/>
        <v>0</v>
      </c>
      <c r="AL11" s="1">
        <v>1</v>
      </c>
      <c r="AM11" s="30">
        <f t="shared" ref="AM11:AR11" si="16">AE5+AE6+AE7+AE8+AE9+AE10+AE11</f>
        <v>100</v>
      </c>
      <c r="AN11" s="30">
        <f t="shared" si="16"/>
        <v>85.714285714285722</v>
      </c>
      <c r="AO11" s="32">
        <f t="shared" si="16"/>
        <v>100</v>
      </c>
      <c r="AP11" s="32">
        <f t="shared" si="16"/>
        <v>100</v>
      </c>
      <c r="AQ11" s="29">
        <f t="shared" si="16"/>
        <v>100.00000000000001</v>
      </c>
      <c r="AR11" s="32">
        <f t="shared" si="16"/>
        <v>100</v>
      </c>
      <c r="AU11" s="9"/>
      <c r="AV11" s="9" t="str">
        <f>A3</f>
        <v>Candida albicans</v>
      </c>
      <c r="AW11" s="9"/>
      <c r="AX11" s="9"/>
      <c r="AY11" s="9"/>
      <c r="AZ11" s="9"/>
      <c r="BA11" s="9"/>
    </row>
    <row r="12" spans="1:55" s="1" customFormat="1" x14ac:dyDescent="0.25">
      <c r="V12" s="1">
        <v>2</v>
      </c>
      <c r="W12" s="32">
        <f>J5</f>
        <v>0</v>
      </c>
      <c r="X12" s="30">
        <f>J6</f>
        <v>1</v>
      </c>
      <c r="Y12" s="32">
        <f>J7</f>
        <v>0</v>
      </c>
      <c r="Z12" s="32">
        <f>J8</f>
        <v>0</v>
      </c>
      <c r="AA12" s="29">
        <f>J9</f>
        <v>0</v>
      </c>
      <c r="AB12" s="32">
        <f>J10</f>
        <v>0</v>
      </c>
      <c r="AD12" s="1">
        <v>2</v>
      </c>
      <c r="AE12" s="32">
        <f t="shared" ref="AE12:AJ12" si="17">PRODUCT(W12*100*1/W21)</f>
        <v>0</v>
      </c>
      <c r="AF12" s="30">
        <f t="shared" si="17"/>
        <v>14.285714285714286</v>
      </c>
      <c r="AG12" s="32">
        <f t="shared" si="17"/>
        <v>0</v>
      </c>
      <c r="AH12" s="32">
        <f t="shared" si="17"/>
        <v>0</v>
      </c>
      <c r="AI12" s="29">
        <f t="shared" si="17"/>
        <v>0</v>
      </c>
      <c r="AJ12" s="32">
        <f t="shared" si="17"/>
        <v>0</v>
      </c>
      <c r="AL12" s="1">
        <v>2</v>
      </c>
      <c r="AM12" s="32">
        <f t="shared" ref="AM12:AR12" si="18">AE5+AE6+AE7+AE8+AE9+AE10+AE11+AE12</f>
        <v>100</v>
      </c>
      <c r="AN12" s="30">
        <f t="shared" si="18"/>
        <v>100.00000000000001</v>
      </c>
      <c r="AO12" s="32">
        <f t="shared" si="18"/>
        <v>100</v>
      </c>
      <c r="AP12" s="32">
        <f t="shared" si="18"/>
        <v>100</v>
      </c>
      <c r="AQ12" s="29">
        <f t="shared" si="18"/>
        <v>100.00000000000001</v>
      </c>
      <c r="AR12" s="32">
        <f t="shared" si="18"/>
        <v>100</v>
      </c>
      <c r="AU12" s="9"/>
      <c r="AV12" s="9"/>
      <c r="AW12" s="9"/>
      <c r="AX12" s="9"/>
      <c r="AY12" s="9"/>
      <c r="AZ12" s="9"/>
      <c r="BA12" s="9"/>
    </row>
    <row r="13" spans="1:55" s="1" customFormat="1" x14ac:dyDescent="0.25">
      <c r="V13" s="1">
        <v>4</v>
      </c>
      <c r="W13" s="32">
        <f>K5</f>
        <v>0</v>
      </c>
      <c r="X13" s="31">
        <f>K6</f>
        <v>0</v>
      </c>
      <c r="Y13" s="32">
        <f>K7</f>
        <v>0</v>
      </c>
      <c r="Z13" s="32">
        <f>K8</f>
        <v>0</v>
      </c>
      <c r="AA13" s="29">
        <f>K9</f>
        <v>0</v>
      </c>
      <c r="AB13" s="32">
        <f>K10</f>
        <v>0</v>
      </c>
      <c r="AD13" s="1">
        <v>4</v>
      </c>
      <c r="AE13" s="32">
        <f t="shared" ref="AE13:AJ13" si="19">PRODUCT(W13*100*1/W21)</f>
        <v>0</v>
      </c>
      <c r="AF13" s="31">
        <f t="shared" si="19"/>
        <v>0</v>
      </c>
      <c r="AG13" s="32">
        <f t="shared" si="19"/>
        <v>0</v>
      </c>
      <c r="AH13" s="32">
        <f t="shared" si="19"/>
        <v>0</v>
      </c>
      <c r="AI13" s="29">
        <f t="shared" si="19"/>
        <v>0</v>
      </c>
      <c r="AJ13" s="32">
        <f t="shared" si="19"/>
        <v>0</v>
      </c>
      <c r="AL13" s="1">
        <v>4</v>
      </c>
      <c r="AM13" s="32">
        <f t="shared" ref="AM13:AR13" si="20">AE5+AE6+AE7+AE8+AE9+AE10+AE11+AE12+AE13</f>
        <v>100</v>
      </c>
      <c r="AN13" s="31">
        <f t="shared" si="20"/>
        <v>100.00000000000001</v>
      </c>
      <c r="AO13" s="32">
        <f t="shared" si="20"/>
        <v>100</v>
      </c>
      <c r="AP13" s="32">
        <f t="shared" si="20"/>
        <v>100</v>
      </c>
      <c r="AQ13" s="29">
        <f t="shared" si="20"/>
        <v>100.00000000000001</v>
      </c>
      <c r="AR13" s="32">
        <f t="shared" si="20"/>
        <v>100</v>
      </c>
      <c r="AU13" s="9"/>
      <c r="AV13" s="9"/>
      <c r="AW13" s="9"/>
      <c r="AX13" s="9"/>
      <c r="AY13" s="9"/>
      <c r="AZ13" s="9"/>
      <c r="BA13" s="9"/>
    </row>
    <row r="14" spans="1:55" s="1" customFormat="1" x14ac:dyDescent="0.25">
      <c r="V14" s="1">
        <v>8</v>
      </c>
      <c r="W14" s="32">
        <f>L5</f>
        <v>0</v>
      </c>
      <c r="X14" s="32">
        <f>L6</f>
        <v>0</v>
      </c>
      <c r="Y14" s="32">
        <f>L7</f>
        <v>0</v>
      </c>
      <c r="Z14" s="32">
        <f>L8</f>
        <v>0</v>
      </c>
      <c r="AA14" s="29">
        <f>L9</f>
        <v>0</v>
      </c>
      <c r="AB14" s="32">
        <f>L10</f>
        <v>0</v>
      </c>
      <c r="AD14" s="1">
        <v>8</v>
      </c>
      <c r="AE14" s="32">
        <f t="shared" ref="AE14:AJ14" si="21">PRODUCT(W14*100*1/W21)</f>
        <v>0</v>
      </c>
      <c r="AF14" s="32">
        <f t="shared" si="21"/>
        <v>0</v>
      </c>
      <c r="AG14" s="32">
        <f t="shared" si="21"/>
        <v>0</v>
      </c>
      <c r="AH14" s="32">
        <f t="shared" si="21"/>
        <v>0</v>
      </c>
      <c r="AI14" s="29">
        <f t="shared" si="21"/>
        <v>0</v>
      </c>
      <c r="AJ14" s="32">
        <f t="shared" si="21"/>
        <v>0</v>
      </c>
      <c r="AL14" s="1">
        <v>8</v>
      </c>
      <c r="AM14" s="32">
        <f t="shared" ref="AM14:AR14" si="22">AE5+AE6+AE7+AE8+AE9+AE10+AE11+AE12+AE13+AE14</f>
        <v>100</v>
      </c>
      <c r="AN14" s="32">
        <f t="shared" si="22"/>
        <v>100.00000000000001</v>
      </c>
      <c r="AO14" s="32">
        <f t="shared" si="22"/>
        <v>100</v>
      </c>
      <c r="AP14" s="32">
        <f t="shared" si="22"/>
        <v>100</v>
      </c>
      <c r="AQ14" s="29">
        <f t="shared" si="22"/>
        <v>100.00000000000001</v>
      </c>
      <c r="AR14" s="32">
        <f t="shared" si="22"/>
        <v>100</v>
      </c>
      <c r="AU14" s="9"/>
      <c r="AV14" s="9"/>
      <c r="AW14" s="9"/>
      <c r="AX14" s="9"/>
      <c r="AY14" s="9"/>
      <c r="AZ14" s="9"/>
      <c r="BA14" s="9"/>
    </row>
    <row r="15" spans="1:55" s="1" customFormat="1" x14ac:dyDescent="0.25">
      <c r="V15" s="1">
        <v>16</v>
      </c>
      <c r="W15" s="32">
        <f>M5</f>
        <v>0</v>
      </c>
      <c r="X15" s="32">
        <f>M6</f>
        <v>0</v>
      </c>
      <c r="Y15" s="32">
        <f>M7</f>
        <v>0</v>
      </c>
      <c r="Z15" s="32">
        <f>M8</f>
        <v>0</v>
      </c>
      <c r="AA15" s="29">
        <f>M9</f>
        <v>0</v>
      </c>
      <c r="AB15" s="32">
        <f>M10</f>
        <v>0</v>
      </c>
      <c r="AD15" s="1">
        <v>16</v>
      </c>
      <c r="AE15" s="32">
        <f t="shared" ref="AE15:AJ15" si="23">PRODUCT(W15*100*1/W21)</f>
        <v>0</v>
      </c>
      <c r="AF15" s="32">
        <f t="shared" si="23"/>
        <v>0</v>
      </c>
      <c r="AG15" s="32">
        <f t="shared" si="23"/>
        <v>0</v>
      </c>
      <c r="AH15" s="32">
        <f t="shared" si="23"/>
        <v>0</v>
      </c>
      <c r="AI15" s="29">
        <f t="shared" si="23"/>
        <v>0</v>
      </c>
      <c r="AJ15" s="32">
        <f t="shared" si="23"/>
        <v>0</v>
      </c>
      <c r="AL15" s="1">
        <v>16</v>
      </c>
      <c r="AM15" s="32">
        <f t="shared" ref="AM15:AR15" si="24">AE5+AE6+AE7+AE8+AE9+AE10+AE11+AE12+AE13+AE14+AE15</f>
        <v>100</v>
      </c>
      <c r="AN15" s="32">
        <f t="shared" si="24"/>
        <v>100.00000000000001</v>
      </c>
      <c r="AO15" s="32">
        <f t="shared" si="24"/>
        <v>100</v>
      </c>
      <c r="AP15" s="32">
        <f t="shared" si="24"/>
        <v>100</v>
      </c>
      <c r="AQ15" s="29">
        <f t="shared" si="24"/>
        <v>100.00000000000001</v>
      </c>
      <c r="AR15" s="32">
        <f t="shared" si="24"/>
        <v>100</v>
      </c>
      <c r="AU15" s="9"/>
      <c r="AV15" s="9"/>
      <c r="AW15" s="9"/>
      <c r="AX15" s="9"/>
      <c r="AY15" s="9"/>
      <c r="AZ15" s="9"/>
      <c r="BA15" s="9"/>
    </row>
    <row r="16" spans="1:55" s="1" customFormat="1" x14ac:dyDescent="0.25">
      <c r="V16" s="1">
        <v>32</v>
      </c>
      <c r="W16" s="32">
        <f>N5</f>
        <v>0</v>
      </c>
      <c r="X16" s="32">
        <f>N6</f>
        <v>0</v>
      </c>
      <c r="Y16" s="32">
        <f>N7</f>
        <v>0</v>
      </c>
      <c r="Z16" s="32">
        <f>N8</f>
        <v>0</v>
      </c>
      <c r="AA16" s="29">
        <f>N9</f>
        <v>0</v>
      </c>
      <c r="AB16" s="32">
        <f>N10</f>
        <v>0</v>
      </c>
      <c r="AD16" s="1">
        <v>32</v>
      </c>
      <c r="AE16" s="32">
        <f t="shared" ref="AE16:AJ16" si="25">PRODUCT(W16*100*1/W21)</f>
        <v>0</v>
      </c>
      <c r="AF16" s="32">
        <f t="shared" si="25"/>
        <v>0</v>
      </c>
      <c r="AG16" s="32">
        <f t="shared" si="25"/>
        <v>0</v>
      </c>
      <c r="AH16" s="32">
        <f t="shared" si="25"/>
        <v>0</v>
      </c>
      <c r="AI16" s="29">
        <f t="shared" si="25"/>
        <v>0</v>
      </c>
      <c r="AJ16" s="32">
        <f t="shared" si="25"/>
        <v>0</v>
      </c>
      <c r="AL16" s="1">
        <v>32</v>
      </c>
      <c r="AM16" s="32">
        <f t="shared" ref="AM16:AR16" si="26">AE5+AE6+AE7+AE8+AE9+AE10+AE11+AE12+AE13+AE14+AE15+AE16</f>
        <v>100</v>
      </c>
      <c r="AN16" s="32">
        <f t="shared" si="26"/>
        <v>100.00000000000001</v>
      </c>
      <c r="AO16" s="32">
        <f t="shared" si="26"/>
        <v>100</v>
      </c>
      <c r="AP16" s="32">
        <f t="shared" si="26"/>
        <v>100</v>
      </c>
      <c r="AQ16" s="29">
        <f t="shared" si="26"/>
        <v>100.00000000000001</v>
      </c>
      <c r="AR16" s="32">
        <f t="shared" si="26"/>
        <v>100</v>
      </c>
      <c r="AU16" s="9"/>
      <c r="AV16" s="9"/>
      <c r="AW16" s="9"/>
      <c r="AX16" s="9"/>
      <c r="AY16" s="9"/>
      <c r="AZ16" s="9"/>
      <c r="BA16" s="9"/>
    </row>
    <row r="17" spans="22:55" s="1" customFormat="1" x14ac:dyDescent="0.25">
      <c r="V17" s="1">
        <v>64</v>
      </c>
      <c r="W17" s="32">
        <f>O5</f>
        <v>0</v>
      </c>
      <c r="X17" s="32">
        <f>O6</f>
        <v>0</v>
      </c>
      <c r="Y17" s="32">
        <f>O7</f>
        <v>0</v>
      </c>
      <c r="Z17" s="32">
        <f>O8</f>
        <v>0</v>
      </c>
      <c r="AA17" s="29">
        <f>O9</f>
        <v>0</v>
      </c>
      <c r="AB17" s="32">
        <f>O10</f>
        <v>0</v>
      </c>
      <c r="AD17" s="1">
        <v>64</v>
      </c>
      <c r="AE17" s="32">
        <f t="shared" ref="AE17:AJ17" si="27">PRODUCT(W17*100*1/W21)</f>
        <v>0</v>
      </c>
      <c r="AF17" s="32">
        <f t="shared" si="27"/>
        <v>0</v>
      </c>
      <c r="AG17" s="32">
        <f t="shared" si="27"/>
        <v>0</v>
      </c>
      <c r="AH17" s="32">
        <f t="shared" si="27"/>
        <v>0</v>
      </c>
      <c r="AI17" s="29">
        <f t="shared" si="27"/>
        <v>0</v>
      </c>
      <c r="AJ17" s="32">
        <f t="shared" si="27"/>
        <v>0</v>
      </c>
      <c r="AL17" s="1">
        <v>64</v>
      </c>
      <c r="AM17" s="32">
        <f t="shared" ref="AM17:AR17" si="28">AE5+AE6+AE7+AE8+AE9+AE10+AE11+AE12+AE13+AE14+AE15+AE16+AE17</f>
        <v>100</v>
      </c>
      <c r="AN17" s="32">
        <f t="shared" si="28"/>
        <v>100.00000000000001</v>
      </c>
      <c r="AO17" s="32">
        <f t="shared" si="28"/>
        <v>100</v>
      </c>
      <c r="AP17" s="32">
        <f t="shared" si="28"/>
        <v>100</v>
      </c>
      <c r="AQ17" s="29">
        <f t="shared" si="28"/>
        <v>100.00000000000001</v>
      </c>
      <c r="AR17" s="32">
        <f t="shared" si="28"/>
        <v>100</v>
      </c>
      <c r="AU17" s="9"/>
      <c r="AV17" s="9"/>
      <c r="AW17" s="9"/>
      <c r="AX17" s="9"/>
      <c r="AY17" s="9"/>
      <c r="AZ17" s="9"/>
      <c r="BA17" s="9"/>
    </row>
    <row r="18" spans="22:55" s="1" customFormat="1" x14ac:dyDescent="0.25">
      <c r="V18" s="1">
        <v>128</v>
      </c>
      <c r="W18" s="32">
        <f>P5</f>
        <v>0</v>
      </c>
      <c r="X18" s="32">
        <f>P6</f>
        <v>0</v>
      </c>
      <c r="Y18" s="32">
        <f>P7</f>
        <v>0</v>
      </c>
      <c r="Z18" s="32">
        <f>P8</f>
        <v>0</v>
      </c>
      <c r="AA18" s="29">
        <f>P9</f>
        <v>0</v>
      </c>
      <c r="AB18" s="32">
        <f>P10</f>
        <v>0</v>
      </c>
      <c r="AD18" s="1">
        <v>128</v>
      </c>
      <c r="AE18" s="32">
        <f t="shared" ref="AE18:AJ18" si="29">PRODUCT(W18*100*1/W21)</f>
        <v>0</v>
      </c>
      <c r="AF18" s="32">
        <f t="shared" si="29"/>
        <v>0</v>
      </c>
      <c r="AG18" s="32">
        <f t="shared" si="29"/>
        <v>0</v>
      </c>
      <c r="AH18" s="32">
        <f t="shared" si="29"/>
        <v>0</v>
      </c>
      <c r="AI18" s="29">
        <f t="shared" si="29"/>
        <v>0</v>
      </c>
      <c r="AJ18" s="32">
        <f t="shared" si="29"/>
        <v>0</v>
      </c>
      <c r="AL18" s="1">
        <v>128</v>
      </c>
      <c r="AM18" s="32">
        <f t="shared" ref="AM18:AR18" si="30">AE5+AE6+AE7+AE8+AE9+AE10+AE11+AE12+AE13+AE14+AE15+AE16+AE17+AE18</f>
        <v>100</v>
      </c>
      <c r="AN18" s="32">
        <f t="shared" si="30"/>
        <v>100.00000000000001</v>
      </c>
      <c r="AO18" s="32">
        <f t="shared" si="30"/>
        <v>100</v>
      </c>
      <c r="AP18" s="32">
        <f t="shared" si="30"/>
        <v>100</v>
      </c>
      <c r="AQ18" s="29">
        <f t="shared" si="30"/>
        <v>100.00000000000001</v>
      </c>
      <c r="AR18" s="32">
        <f t="shared" si="30"/>
        <v>100</v>
      </c>
      <c r="AU18" s="9"/>
      <c r="AV18" s="9"/>
      <c r="AW18" s="9"/>
      <c r="AX18" s="9"/>
      <c r="AY18" s="9"/>
      <c r="AZ18" s="9"/>
      <c r="BA18" s="9"/>
    </row>
    <row r="19" spans="22:55" s="1" customFormat="1" x14ac:dyDescent="0.25">
      <c r="V19" s="1">
        <v>256</v>
      </c>
      <c r="W19" s="32">
        <f>Q5</f>
        <v>0</v>
      </c>
      <c r="X19" s="32">
        <f>Q6</f>
        <v>0</v>
      </c>
      <c r="Y19" s="32">
        <f>Q7</f>
        <v>0</v>
      </c>
      <c r="Z19" s="32">
        <f>Q8</f>
        <v>0</v>
      </c>
      <c r="AA19" s="29">
        <f>Q9</f>
        <v>0</v>
      </c>
      <c r="AB19" s="32">
        <f>Q10</f>
        <v>0</v>
      </c>
      <c r="AD19" s="1">
        <v>256</v>
      </c>
      <c r="AE19" s="32">
        <f t="shared" ref="AE19:AJ19" si="31">PRODUCT(W19*100*1/W21)</f>
        <v>0</v>
      </c>
      <c r="AF19" s="32">
        <f t="shared" si="31"/>
        <v>0</v>
      </c>
      <c r="AG19" s="32">
        <f t="shared" si="31"/>
        <v>0</v>
      </c>
      <c r="AH19" s="32">
        <f t="shared" si="31"/>
        <v>0</v>
      </c>
      <c r="AI19" s="29">
        <f t="shared" si="31"/>
        <v>0</v>
      </c>
      <c r="AJ19" s="32">
        <f t="shared" si="31"/>
        <v>0</v>
      </c>
      <c r="AL19" s="1">
        <v>256</v>
      </c>
      <c r="AM19" s="32">
        <f t="shared" ref="AM19:AR19" si="32">AE5+AE6+AE7+AE8+AE9+AE10+AE11+AE12+AE13+AE14+AE15+AE16+AE17+AE18+AE19</f>
        <v>100</v>
      </c>
      <c r="AN19" s="32">
        <f t="shared" si="32"/>
        <v>100.00000000000001</v>
      </c>
      <c r="AO19" s="32">
        <f t="shared" si="32"/>
        <v>100</v>
      </c>
      <c r="AP19" s="32">
        <f t="shared" si="32"/>
        <v>100</v>
      </c>
      <c r="AQ19" s="29">
        <f t="shared" si="32"/>
        <v>100.00000000000001</v>
      </c>
      <c r="AR19" s="32">
        <f t="shared" si="32"/>
        <v>100</v>
      </c>
      <c r="AU19" s="9"/>
      <c r="AV19" s="9"/>
      <c r="AW19" s="9"/>
      <c r="AX19" s="9"/>
      <c r="AY19" s="9"/>
      <c r="AZ19" s="9"/>
      <c r="BA19" s="9"/>
    </row>
    <row r="20" spans="22:55" s="1" customFormat="1" x14ac:dyDescent="0.25">
      <c r="V20" s="1">
        <v>512</v>
      </c>
      <c r="W20" s="32">
        <f>R5</f>
        <v>0</v>
      </c>
      <c r="X20" s="32">
        <f>R6</f>
        <v>0</v>
      </c>
      <c r="Y20" s="32">
        <f>R7</f>
        <v>0</v>
      </c>
      <c r="Z20" s="32">
        <f>R8</f>
        <v>0</v>
      </c>
      <c r="AA20" s="29">
        <f>R9</f>
        <v>0</v>
      </c>
      <c r="AB20" s="32">
        <f>R10</f>
        <v>0</v>
      </c>
      <c r="AD20" s="1">
        <v>512</v>
      </c>
      <c r="AE20" s="32">
        <f t="shared" ref="AE20:AJ20" si="33">PRODUCT(W20*100*1/W21)</f>
        <v>0</v>
      </c>
      <c r="AF20" s="32">
        <f t="shared" si="33"/>
        <v>0</v>
      </c>
      <c r="AG20" s="32">
        <f t="shared" si="33"/>
        <v>0</v>
      </c>
      <c r="AH20" s="32">
        <f t="shared" si="33"/>
        <v>0</v>
      </c>
      <c r="AI20" s="29">
        <f t="shared" si="33"/>
        <v>0</v>
      </c>
      <c r="AJ20" s="32">
        <f t="shared" si="33"/>
        <v>0</v>
      </c>
      <c r="AL20" s="1">
        <v>512</v>
      </c>
      <c r="AM20" s="32">
        <f t="shared" ref="AM20:AR20" si="34">AE5+AE6+AE7+AE8+AE9+AE10+AE11+AE12+AE13+AE14+AE15+AE16+AE17+AE18+AE19+AE20</f>
        <v>100</v>
      </c>
      <c r="AN20" s="32">
        <f t="shared" si="34"/>
        <v>100.00000000000001</v>
      </c>
      <c r="AO20" s="32">
        <f t="shared" si="34"/>
        <v>100</v>
      </c>
      <c r="AP20" s="32">
        <f t="shared" si="34"/>
        <v>100</v>
      </c>
      <c r="AQ20" s="29">
        <f t="shared" si="34"/>
        <v>100.00000000000001</v>
      </c>
      <c r="AR20" s="32">
        <f t="shared" si="34"/>
        <v>100</v>
      </c>
      <c r="AU20" s="9"/>
      <c r="AV20" s="9"/>
      <c r="AW20" s="9"/>
      <c r="AX20" s="9"/>
      <c r="AY20" s="9"/>
      <c r="AZ20" s="9"/>
      <c r="BA20" s="9"/>
    </row>
    <row r="21" spans="22:55" s="1" customFormat="1" x14ac:dyDescent="0.25">
      <c r="V21" s="1" t="s">
        <v>1</v>
      </c>
      <c r="W21" s="1">
        <f>S5</f>
        <v>7</v>
      </c>
      <c r="X21" s="1">
        <f>S6</f>
        <v>7</v>
      </c>
      <c r="Y21" s="1">
        <f>S7</f>
        <v>3</v>
      </c>
      <c r="Z21" s="1">
        <f>S8</f>
        <v>3</v>
      </c>
      <c r="AA21" s="1">
        <f>S9</f>
        <v>7</v>
      </c>
      <c r="AB21" s="1">
        <f>S10</f>
        <v>6</v>
      </c>
      <c r="AD21" s="1" t="s">
        <v>1</v>
      </c>
      <c r="AE21" s="29">
        <f t="shared" ref="AE21:AJ21" si="35">SUM(AE5:AE20)</f>
        <v>100</v>
      </c>
      <c r="AF21" s="29">
        <f t="shared" si="35"/>
        <v>100.00000000000001</v>
      </c>
      <c r="AG21" s="29">
        <f t="shared" si="35"/>
        <v>100</v>
      </c>
      <c r="AH21" s="29">
        <f t="shared" si="35"/>
        <v>100</v>
      </c>
      <c r="AI21" s="29">
        <f t="shared" si="35"/>
        <v>100.00000000000001</v>
      </c>
      <c r="AJ21" s="29">
        <f t="shared" si="35"/>
        <v>100</v>
      </c>
      <c r="AM21" s="29"/>
      <c r="AN21" s="29"/>
      <c r="AO21" s="29"/>
      <c r="AP21" s="29"/>
      <c r="AQ21" s="29"/>
      <c r="AR21" s="29"/>
      <c r="AS21" s="29"/>
      <c r="AV21" s="9"/>
      <c r="AW21" s="9"/>
      <c r="AX21" s="9"/>
      <c r="AY21" s="9"/>
      <c r="AZ21" s="9"/>
      <c r="BA21" s="9"/>
      <c r="BB21" s="9"/>
    </row>
    <row r="22" spans="22:55" s="1" customFormat="1" x14ac:dyDescent="0.25">
      <c r="AE22" s="29"/>
      <c r="AF22" s="29"/>
      <c r="AG22" s="29"/>
      <c r="AH22" s="29"/>
      <c r="AI22" s="29"/>
      <c r="AJ22" s="29"/>
      <c r="AK22" s="29"/>
      <c r="AM22" s="29"/>
      <c r="AN22" s="29"/>
      <c r="AO22" s="29"/>
      <c r="AP22" s="29"/>
      <c r="AQ22" s="29"/>
      <c r="AR22" s="29"/>
      <c r="AS22" s="29"/>
      <c r="AT22" s="29"/>
      <c r="AV22" s="9"/>
      <c r="AW22" s="9"/>
      <c r="AX22" s="9"/>
      <c r="AY22" s="9"/>
      <c r="AZ22" s="9"/>
      <c r="BA22" s="9"/>
      <c r="BB22" s="9"/>
      <c r="BC22" s="9"/>
    </row>
    <row r="23" spans="22:55" s="1" customFormat="1" x14ac:dyDescent="0.25">
      <c r="AE23" s="29"/>
      <c r="AF23" s="29"/>
      <c r="AG23" s="29"/>
      <c r="AH23" s="29"/>
      <c r="AI23" s="29"/>
      <c r="AJ23" s="29"/>
      <c r="AK23" s="29"/>
      <c r="AM23" s="29"/>
      <c r="AN23" s="29"/>
      <c r="AO23" s="29"/>
      <c r="AP23" s="29"/>
      <c r="AQ23" s="29"/>
      <c r="AR23" s="29"/>
      <c r="AS23" s="29"/>
      <c r="AT23" s="29"/>
      <c r="AV23" s="9"/>
      <c r="AW23" s="9"/>
      <c r="AX23" s="9"/>
      <c r="AY23" s="9"/>
      <c r="AZ23" s="9"/>
      <c r="BA23" s="9"/>
      <c r="BB23" s="9"/>
      <c r="BC23" s="9"/>
    </row>
    <row r="24" spans="22:55" s="1" customFormat="1" x14ac:dyDescent="0.25">
      <c r="AE24" s="29"/>
      <c r="AF24" s="29"/>
      <c r="AG24" s="29"/>
      <c r="AH24" s="29"/>
      <c r="AI24" s="29"/>
      <c r="AJ24" s="29"/>
      <c r="AK24" s="29"/>
      <c r="AM24" s="29"/>
      <c r="AN24" s="29"/>
      <c r="AO24" s="29"/>
      <c r="AP24" s="29"/>
      <c r="AQ24" s="29"/>
      <c r="AR24" s="29"/>
      <c r="AS24" s="29"/>
      <c r="AT24" s="29"/>
      <c r="AV24" s="9"/>
      <c r="AW24" s="9"/>
      <c r="AX24" s="9"/>
      <c r="AY24" s="9"/>
      <c r="AZ24" s="9"/>
      <c r="BA24" s="9"/>
      <c r="BB24" s="9"/>
      <c r="BC24" s="9"/>
    </row>
    <row r="25" spans="22:55" s="1" customFormat="1" x14ac:dyDescent="0.25">
      <c r="AE25" s="29"/>
      <c r="AF25" s="29"/>
      <c r="AG25" s="29"/>
      <c r="AH25" s="29"/>
      <c r="AI25" s="29"/>
      <c r="AJ25" s="29"/>
      <c r="AK25" s="29"/>
      <c r="AM25" s="29"/>
      <c r="AN25" s="29"/>
      <c r="AO25" s="29"/>
      <c r="AP25" s="29"/>
      <c r="AQ25" s="29"/>
      <c r="AR25" s="29"/>
      <c r="AS25" s="29"/>
      <c r="AT25" s="29"/>
      <c r="AV25" s="9"/>
      <c r="AW25" s="9"/>
      <c r="AX25" s="9"/>
      <c r="AY25" s="9"/>
      <c r="AZ25" s="9"/>
      <c r="BA25" s="9"/>
      <c r="BB25" s="9"/>
      <c r="BC25" s="9"/>
    </row>
    <row r="26" spans="22:55" s="1" customFormat="1" x14ac:dyDescent="0.25">
      <c r="AE26" s="29"/>
      <c r="AF26" s="29"/>
      <c r="AG26" s="29"/>
      <c r="AH26" s="29"/>
      <c r="AI26" s="29"/>
      <c r="AJ26" s="29"/>
      <c r="AK26" s="29"/>
      <c r="AM26" s="29"/>
      <c r="AN26" s="29"/>
      <c r="AO26" s="29"/>
      <c r="AP26" s="29"/>
      <c r="AQ26" s="29"/>
      <c r="AR26" s="29"/>
      <c r="AS26" s="29"/>
      <c r="AT26" s="29"/>
      <c r="AV26" s="9"/>
      <c r="AW26" s="9"/>
      <c r="AX26" s="9"/>
      <c r="AY26" s="9"/>
      <c r="AZ26" s="9"/>
      <c r="BA26" s="9"/>
      <c r="BB26" s="9"/>
      <c r="BC26" s="9"/>
    </row>
    <row r="27" spans="22:55" s="1" customFormat="1" x14ac:dyDescent="0.25">
      <c r="AE27" s="29"/>
      <c r="AF27" s="29"/>
      <c r="AG27" s="29"/>
      <c r="AH27" s="29"/>
      <c r="AI27" s="29"/>
      <c r="AJ27" s="29"/>
      <c r="AK27" s="29"/>
      <c r="AM27" s="29"/>
      <c r="AN27" s="29"/>
      <c r="AO27" s="29"/>
      <c r="AP27" s="29"/>
      <c r="AQ27" s="29"/>
      <c r="AR27" s="29"/>
      <c r="AS27" s="29"/>
      <c r="AT27" s="29"/>
      <c r="AV27" s="9"/>
      <c r="AW27" s="9"/>
      <c r="AX27" s="9"/>
      <c r="AY27" s="9"/>
      <c r="AZ27" s="9"/>
      <c r="BA27" s="9"/>
      <c r="BB27" s="9"/>
      <c r="BC27" s="9"/>
    </row>
    <row r="28" spans="22:55" s="1" customFormat="1" x14ac:dyDescent="0.25">
      <c r="AE28" s="29"/>
      <c r="AF28" s="29"/>
      <c r="AG28" s="29"/>
      <c r="AH28" s="29"/>
      <c r="AI28" s="29"/>
      <c r="AJ28" s="29"/>
      <c r="AK28" s="29"/>
      <c r="AM28" s="29"/>
      <c r="AN28" s="29"/>
      <c r="AO28" s="29"/>
      <c r="AP28" s="29"/>
      <c r="AQ28" s="29"/>
      <c r="AR28" s="29"/>
      <c r="AS28" s="29"/>
      <c r="AT28" s="29"/>
      <c r="AV28" s="9"/>
      <c r="AW28" s="9"/>
      <c r="AX28" s="9"/>
      <c r="AY28" s="9"/>
      <c r="AZ28" s="9"/>
      <c r="BA28" s="9"/>
      <c r="BB28" s="9"/>
      <c r="BC28" s="9"/>
    </row>
    <row r="29" spans="22:55" s="1" customFormat="1" x14ac:dyDescent="0.25">
      <c r="AE29" s="29"/>
      <c r="AF29" s="29"/>
      <c r="AG29" s="29"/>
      <c r="AH29" s="29"/>
      <c r="AI29" s="29"/>
      <c r="AJ29" s="29"/>
      <c r="AK29" s="29"/>
      <c r="AM29" s="29"/>
      <c r="AN29" s="29"/>
      <c r="AO29" s="29"/>
      <c r="AP29" s="29"/>
      <c r="AQ29" s="29"/>
      <c r="AR29" s="29"/>
      <c r="AS29" s="29"/>
      <c r="AT29" s="29"/>
      <c r="AV29" s="9"/>
      <c r="AW29" s="9"/>
      <c r="AX29" s="9"/>
      <c r="AY29" s="9"/>
      <c r="AZ29" s="9"/>
      <c r="BA29" s="9"/>
      <c r="BB29" s="9"/>
      <c r="BC29" s="9"/>
    </row>
    <row r="30" spans="22:55" s="1" customFormat="1" x14ac:dyDescent="0.25">
      <c r="AE30" s="29"/>
      <c r="AF30" s="29"/>
      <c r="AG30" s="29"/>
      <c r="AH30" s="29"/>
      <c r="AI30" s="29"/>
      <c r="AJ30" s="29"/>
      <c r="AK30" s="29"/>
      <c r="AM30" s="29"/>
      <c r="AN30" s="29"/>
      <c r="AO30" s="29"/>
      <c r="AP30" s="29"/>
      <c r="AQ30" s="29"/>
      <c r="AR30" s="29"/>
      <c r="AS30" s="29"/>
      <c r="AT30" s="29"/>
      <c r="AV30" s="9"/>
      <c r="AW30" s="9"/>
      <c r="AX30" s="9"/>
      <c r="AY30" s="9"/>
      <c r="AZ30" s="9"/>
      <c r="BA30" s="9"/>
      <c r="BB30" s="9"/>
      <c r="BC30" s="9"/>
    </row>
    <row r="31" spans="22:55" s="1" customFormat="1" x14ac:dyDescent="0.25">
      <c r="AE31" s="29"/>
      <c r="AF31" s="29"/>
      <c r="AG31" s="29"/>
      <c r="AH31" s="29"/>
      <c r="AI31" s="29"/>
      <c r="AJ31" s="29"/>
      <c r="AK31" s="29"/>
      <c r="AM31" s="29"/>
      <c r="AN31" s="29"/>
      <c r="AO31" s="29"/>
      <c r="AP31" s="29"/>
      <c r="AQ31" s="29"/>
      <c r="AR31" s="29"/>
      <c r="AS31" s="29"/>
      <c r="AT31" s="29"/>
      <c r="AV31" s="9"/>
      <c r="AW31" s="9"/>
      <c r="AX31" s="9"/>
      <c r="AY31" s="9"/>
      <c r="AZ31" s="9"/>
      <c r="BA31" s="9"/>
      <c r="BB31" s="9"/>
      <c r="BC31" s="9"/>
    </row>
    <row r="32" spans="22:55" s="1" customFormat="1" x14ac:dyDescent="0.25">
      <c r="AE32" s="29"/>
      <c r="AF32" s="29"/>
      <c r="AG32" s="29"/>
      <c r="AH32" s="29"/>
      <c r="AI32" s="29"/>
      <c r="AJ32" s="29"/>
      <c r="AK32" s="29"/>
      <c r="AM32" s="29"/>
      <c r="AN32" s="29"/>
      <c r="AO32" s="29"/>
      <c r="AP32" s="29"/>
      <c r="AQ32" s="29"/>
      <c r="AR32" s="29"/>
      <c r="AS32" s="29"/>
      <c r="AT32" s="29"/>
      <c r="AV32" s="9"/>
      <c r="AW32" s="9"/>
      <c r="AX32" s="9"/>
      <c r="AY32" s="9"/>
      <c r="AZ32" s="9"/>
      <c r="BA32" s="9"/>
      <c r="BB32" s="9"/>
      <c r="BC32" s="9"/>
    </row>
    <row r="33" spans="1:55" s="1" customFormat="1" x14ac:dyDescent="0.25">
      <c r="AE33" s="29"/>
      <c r="AF33" s="29"/>
      <c r="AG33" s="29"/>
      <c r="AH33" s="29"/>
      <c r="AI33" s="29"/>
      <c r="AJ33" s="29"/>
      <c r="AK33" s="29"/>
      <c r="AM33" s="29"/>
      <c r="AN33" s="29"/>
      <c r="AO33" s="29"/>
      <c r="AP33" s="29"/>
      <c r="AQ33" s="29"/>
      <c r="AR33" s="29"/>
      <c r="AS33" s="29"/>
      <c r="AT33" s="29"/>
      <c r="AV33" s="9"/>
      <c r="AW33" s="9"/>
      <c r="AX33" s="9"/>
      <c r="AY33" s="9"/>
      <c r="AZ33" s="9"/>
      <c r="BA33" s="9"/>
      <c r="BB33" s="9"/>
      <c r="BC33" s="9"/>
    </row>
    <row r="34" spans="1:55" s="1" customFormat="1" x14ac:dyDescent="0.25">
      <c r="AE34" s="29"/>
      <c r="AF34" s="29"/>
      <c r="AG34" s="29"/>
      <c r="AH34" s="29"/>
      <c r="AI34" s="29"/>
      <c r="AJ34" s="29"/>
      <c r="AK34" s="29"/>
      <c r="AM34" s="29"/>
      <c r="AN34" s="29"/>
      <c r="AO34" s="29"/>
      <c r="AP34" s="29"/>
      <c r="AQ34" s="29"/>
      <c r="AR34" s="29"/>
      <c r="AS34" s="29"/>
      <c r="AT34" s="29"/>
      <c r="AV34" s="9"/>
      <c r="AW34" s="9"/>
      <c r="AX34" s="9"/>
      <c r="AY34" s="9"/>
      <c r="AZ34" s="9"/>
      <c r="BA34" s="9"/>
      <c r="BB34" s="9"/>
      <c r="BC34" s="9"/>
    </row>
    <row r="35" spans="1:55" s="1" customFormat="1" x14ac:dyDescent="0.25">
      <c r="AE35" s="29"/>
      <c r="AF35" s="29"/>
      <c r="AG35" s="29"/>
      <c r="AH35" s="29"/>
      <c r="AI35" s="29"/>
      <c r="AJ35" s="29"/>
      <c r="AK35" s="29"/>
      <c r="AM35" s="29"/>
      <c r="AN35" s="29"/>
      <c r="AO35" s="29"/>
      <c r="AP35" s="29"/>
      <c r="AQ35" s="29"/>
      <c r="AR35" s="29"/>
      <c r="AS35" s="29"/>
      <c r="AT35" s="29"/>
      <c r="AV35" s="9"/>
      <c r="AW35" s="9"/>
      <c r="AX35" s="9"/>
      <c r="AY35" s="9"/>
      <c r="AZ35" s="9"/>
      <c r="BA35" s="9"/>
      <c r="BB35" s="9"/>
      <c r="BC35" s="9"/>
    </row>
    <row r="37" spans="1:55" s="1" customFormat="1" x14ac:dyDescent="0.25">
      <c r="A37" s="1" t="s">
        <v>92</v>
      </c>
      <c r="W37" s="1" t="str">
        <f>A37</f>
        <v>Candida glabrata</v>
      </c>
      <c r="AE37" s="29" t="str">
        <f>A37</f>
        <v>Candida glabrata</v>
      </c>
      <c r="AF37" s="29"/>
      <c r="AG37" s="29"/>
      <c r="AH37" s="29"/>
      <c r="AI37" s="29"/>
      <c r="AJ37" s="29"/>
      <c r="AK37" s="29"/>
      <c r="AM37" s="29" t="str">
        <f>A37</f>
        <v>Candida glabrata</v>
      </c>
      <c r="AN37" s="29"/>
      <c r="AO37" s="29"/>
      <c r="AP37" s="29"/>
      <c r="AQ37" s="29"/>
      <c r="AR37" s="29"/>
      <c r="AS37" s="29"/>
      <c r="AT37" s="29"/>
      <c r="AV37" s="9"/>
      <c r="AW37" s="9"/>
      <c r="AX37" s="9"/>
      <c r="AY37" s="9"/>
      <c r="AZ37" s="9"/>
      <c r="BA37" s="9"/>
      <c r="BB37" s="9"/>
      <c r="BC37" s="9"/>
    </row>
    <row r="38" spans="1:55" s="1" customFormat="1" ht="18.75" x14ac:dyDescent="0.25">
      <c r="B38" s="1" t="s">
        <v>0</v>
      </c>
      <c r="C38" s="1">
        <v>1.5625E-2</v>
      </c>
      <c r="D38" s="1">
        <v>3.125E-2</v>
      </c>
      <c r="E38" s="1">
        <v>6.25E-2</v>
      </c>
      <c r="F38" s="1">
        <v>0.125</v>
      </c>
      <c r="G38" s="1">
        <v>0.25</v>
      </c>
      <c r="H38" s="1">
        <v>0.5</v>
      </c>
      <c r="I38" s="1">
        <v>1</v>
      </c>
      <c r="J38" s="1">
        <v>2</v>
      </c>
      <c r="K38" s="1">
        <v>4</v>
      </c>
      <c r="L38" s="1">
        <v>8</v>
      </c>
      <c r="M38" s="1">
        <v>16</v>
      </c>
      <c r="N38" s="1">
        <v>32</v>
      </c>
      <c r="O38" s="1">
        <v>64</v>
      </c>
      <c r="P38" s="1">
        <v>128</v>
      </c>
      <c r="Q38" s="1">
        <v>256</v>
      </c>
      <c r="R38" s="1">
        <v>512</v>
      </c>
      <c r="S38" s="1" t="s">
        <v>1</v>
      </c>
      <c r="V38" s="1" t="s">
        <v>0</v>
      </c>
      <c r="W38" s="1" t="str">
        <f>B39</f>
        <v>Amphotericin B</v>
      </c>
      <c r="X38" s="1" t="str">
        <f>B40</f>
        <v>Fluconazol</v>
      </c>
      <c r="Y38" s="1" t="str">
        <f>B41</f>
        <v>Posaconazol</v>
      </c>
      <c r="Z38" s="1" t="str">
        <f>B42</f>
        <v>Voriconazol</v>
      </c>
      <c r="AA38" s="1" t="str">
        <f>B43</f>
        <v>Caspofungin</v>
      </c>
      <c r="AB38" s="45" t="str">
        <f>B44</f>
        <v>Anidulafungin</v>
      </c>
      <c r="AE38" s="29" t="str">
        <f>W38</f>
        <v>Amphotericin B</v>
      </c>
      <c r="AF38" s="29" t="str">
        <f>X38</f>
        <v>Fluconazol</v>
      </c>
      <c r="AG38" s="29" t="str">
        <f>Y38</f>
        <v>Posaconazol</v>
      </c>
      <c r="AH38" s="29" t="str">
        <f>Z38</f>
        <v>Voriconazol</v>
      </c>
      <c r="AI38" s="29" t="str">
        <f>AA38</f>
        <v>Caspofungin</v>
      </c>
      <c r="AJ38" s="29" t="str">
        <f t="shared" ref="AJ38" si="36">AB38</f>
        <v>Anidulafungin</v>
      </c>
      <c r="AM38" s="29" t="str">
        <f>W38</f>
        <v>Amphotericin B</v>
      </c>
      <c r="AN38" s="29" t="str">
        <f>X38</f>
        <v>Fluconazol</v>
      </c>
      <c r="AO38" s="29" t="str">
        <f>Y38</f>
        <v>Posaconazol</v>
      </c>
      <c r="AP38" s="29" t="str">
        <f>Z38</f>
        <v>Voriconazol</v>
      </c>
      <c r="AQ38" s="29" t="str">
        <f>AA38</f>
        <v>Caspofungin</v>
      </c>
      <c r="AR38" s="29" t="str">
        <f t="shared" ref="AR38" si="37">AB38</f>
        <v>Anidulafungin</v>
      </c>
      <c r="AS38" s="29"/>
      <c r="AU38" s="38"/>
      <c r="AV38" s="23" t="s">
        <v>45</v>
      </c>
      <c r="AW38" s="23" t="s">
        <v>81</v>
      </c>
      <c r="AX38" s="23" t="s">
        <v>82</v>
      </c>
      <c r="AY38" s="23" t="s">
        <v>83</v>
      </c>
      <c r="AZ38" s="23" t="s">
        <v>84</v>
      </c>
      <c r="BA38" s="22" t="s">
        <v>100</v>
      </c>
    </row>
    <row r="39" spans="1:55" s="1" customFormat="1" ht="18.75" x14ac:dyDescent="0.25">
      <c r="B39" s="1" t="s">
        <v>25</v>
      </c>
      <c r="C39" s="2">
        <v>0</v>
      </c>
      <c r="D39" s="2">
        <v>0</v>
      </c>
      <c r="E39" s="2">
        <v>0</v>
      </c>
      <c r="F39" s="2">
        <v>0</v>
      </c>
      <c r="G39" s="2">
        <v>2</v>
      </c>
      <c r="H39" s="2">
        <v>2</v>
      </c>
      <c r="I39" s="2">
        <v>0</v>
      </c>
      <c r="J39" s="3">
        <v>0</v>
      </c>
      <c r="K39" s="3">
        <v>0</v>
      </c>
      <c r="L39" s="3">
        <v>0</v>
      </c>
      <c r="M39" s="3">
        <v>0</v>
      </c>
      <c r="N39" s="3">
        <v>0</v>
      </c>
      <c r="O39" s="3">
        <v>0</v>
      </c>
      <c r="P39" s="3">
        <v>0</v>
      </c>
      <c r="Q39" s="3">
        <v>0</v>
      </c>
      <c r="R39" s="3">
        <v>0</v>
      </c>
      <c r="S39" s="1">
        <v>4</v>
      </c>
      <c r="V39" s="1">
        <v>1.5625E-2</v>
      </c>
      <c r="W39" s="30">
        <f>C39</f>
        <v>0</v>
      </c>
      <c r="X39" s="31">
        <f>C40</f>
        <v>0</v>
      </c>
      <c r="Y39" s="36">
        <f>C41</f>
        <v>0</v>
      </c>
      <c r="Z39" s="36">
        <f>C42</f>
        <v>0</v>
      </c>
      <c r="AA39" s="29">
        <f>C43</f>
        <v>0</v>
      </c>
      <c r="AB39" s="30">
        <f>C44</f>
        <v>1</v>
      </c>
      <c r="AD39" s="1">
        <v>1.5625E-2</v>
      </c>
      <c r="AE39" s="30">
        <f>PRODUCT(W39*100*1/W55)</f>
        <v>0</v>
      </c>
      <c r="AF39" s="31">
        <f>PRODUCT(X39*100*1/X55)</f>
        <v>0</v>
      </c>
      <c r="AG39" s="36">
        <f>PRODUCT(Y39*100*1/Y55)</f>
        <v>0</v>
      </c>
      <c r="AH39" s="36">
        <f>PRODUCT(Z39*100*1/Z55)</f>
        <v>0</v>
      </c>
      <c r="AI39" s="29">
        <f>PRODUCT(AA39*100*1/AA55)</f>
        <v>0</v>
      </c>
      <c r="AJ39" s="30">
        <f t="shared" ref="AJ39" si="38">PRODUCT(AB39*100*1/AB55)</f>
        <v>25</v>
      </c>
      <c r="AL39" s="1">
        <v>1.5625E-2</v>
      </c>
      <c r="AM39" s="30">
        <f>AE39</f>
        <v>0</v>
      </c>
      <c r="AN39" s="31">
        <f>AF39</f>
        <v>0</v>
      </c>
      <c r="AO39" s="36">
        <f>AG39</f>
        <v>0</v>
      </c>
      <c r="AP39" s="36">
        <f>AH39</f>
        <v>0</v>
      </c>
      <c r="AQ39" s="29">
        <f>AI39</f>
        <v>0</v>
      </c>
      <c r="AR39" s="30">
        <f t="shared" ref="AR39" si="39">AJ39</f>
        <v>25</v>
      </c>
      <c r="AU39" s="24" t="s">
        <v>46</v>
      </c>
      <c r="AV39" s="25">
        <f>W55</f>
        <v>4</v>
      </c>
      <c r="AW39" s="25">
        <f>X55</f>
        <v>4</v>
      </c>
      <c r="AX39" s="25">
        <f>Y55</f>
        <v>4</v>
      </c>
      <c r="AY39" s="25">
        <f>Z55</f>
        <v>4</v>
      </c>
      <c r="AZ39" s="25">
        <f>AA55</f>
        <v>4</v>
      </c>
      <c r="BA39" s="25">
        <f t="shared" ref="BA39" si="40">AB55</f>
        <v>4</v>
      </c>
    </row>
    <row r="40" spans="1:55" s="1" customFormat="1" ht="18.75" x14ac:dyDescent="0.25">
      <c r="B40" s="1" t="s">
        <v>37</v>
      </c>
      <c r="C40" s="4">
        <v>0</v>
      </c>
      <c r="D40" s="4">
        <v>0</v>
      </c>
      <c r="E40" s="4">
        <v>0</v>
      </c>
      <c r="F40" s="4">
        <v>0</v>
      </c>
      <c r="G40" s="4">
        <v>0</v>
      </c>
      <c r="H40" s="4">
        <v>0</v>
      </c>
      <c r="I40" s="4">
        <v>0</v>
      </c>
      <c r="J40" s="4">
        <v>0</v>
      </c>
      <c r="K40" s="4">
        <v>2</v>
      </c>
      <c r="L40" s="4">
        <v>1</v>
      </c>
      <c r="M40" s="4">
        <v>0</v>
      </c>
      <c r="N40" s="3">
        <v>0</v>
      </c>
      <c r="O40" s="3">
        <v>1</v>
      </c>
      <c r="P40" s="3">
        <v>0</v>
      </c>
      <c r="Q40" s="3">
        <v>0</v>
      </c>
      <c r="R40" s="3">
        <v>0</v>
      </c>
      <c r="S40" s="1">
        <v>4</v>
      </c>
      <c r="V40" s="1">
        <v>3.125E-2</v>
      </c>
      <c r="W40" s="30">
        <f>D39</f>
        <v>0</v>
      </c>
      <c r="X40" s="31">
        <f>D40</f>
        <v>0</v>
      </c>
      <c r="Y40" s="36">
        <f>D41</f>
        <v>0</v>
      </c>
      <c r="Z40" s="36">
        <f>D42</f>
        <v>2</v>
      </c>
      <c r="AA40" s="29">
        <f>D43</f>
        <v>0</v>
      </c>
      <c r="AB40" s="30">
        <f>D44</f>
        <v>3</v>
      </c>
      <c r="AD40" s="1">
        <v>3.125E-2</v>
      </c>
      <c r="AE40" s="30">
        <f>PRODUCT(W40*100*1/W55)</f>
        <v>0</v>
      </c>
      <c r="AF40" s="31">
        <f>PRODUCT(X40*100*1/X55)</f>
        <v>0</v>
      </c>
      <c r="AG40" s="36">
        <f>PRODUCT(Y40*100*1/Y55)</f>
        <v>0</v>
      </c>
      <c r="AH40" s="36">
        <f>PRODUCT(Z40*100*1/Z55)</f>
        <v>50</v>
      </c>
      <c r="AI40" s="29">
        <f>PRODUCT(AA40*100*1/AA55)</f>
        <v>0</v>
      </c>
      <c r="AJ40" s="30">
        <f t="shared" ref="AJ40" si="41">PRODUCT(AB40*100*1/AB55)</f>
        <v>75</v>
      </c>
      <c r="AL40" s="1">
        <v>3.125E-2</v>
      </c>
      <c r="AM40" s="30">
        <f>AE39+AE40</f>
        <v>0</v>
      </c>
      <c r="AN40" s="31">
        <f>AF39+AF40</f>
        <v>0</v>
      </c>
      <c r="AO40" s="36">
        <f>AG39+AG40</f>
        <v>0</v>
      </c>
      <c r="AP40" s="36">
        <f>AH39+AH40</f>
        <v>50</v>
      </c>
      <c r="AQ40" s="29">
        <f>AI39+AI40</f>
        <v>0</v>
      </c>
      <c r="AR40" s="30">
        <f t="shared" ref="AR40" si="42">AJ39+AJ40</f>
        <v>100</v>
      </c>
      <c r="AU40" s="24" t="s">
        <v>47</v>
      </c>
      <c r="AV40" s="17">
        <f>AM45</f>
        <v>100</v>
      </c>
      <c r="AW40" s="17"/>
      <c r="AX40" s="17"/>
      <c r="AY40" s="17"/>
      <c r="AZ40" s="17"/>
      <c r="BA40" s="17">
        <f>AR41</f>
        <v>100</v>
      </c>
    </row>
    <row r="41" spans="1:55" s="1" customFormat="1" ht="18.75" x14ac:dyDescent="0.25">
      <c r="B41" s="1" t="s">
        <v>26</v>
      </c>
      <c r="C41" s="1">
        <v>0</v>
      </c>
      <c r="D41" s="1">
        <v>0</v>
      </c>
      <c r="E41" s="1">
        <v>0</v>
      </c>
      <c r="F41" s="1">
        <v>1</v>
      </c>
      <c r="G41" s="1">
        <v>1</v>
      </c>
      <c r="H41" s="1">
        <v>1</v>
      </c>
      <c r="I41" s="1">
        <v>0</v>
      </c>
      <c r="J41" s="1">
        <v>1</v>
      </c>
      <c r="K41" s="1">
        <v>0</v>
      </c>
      <c r="L41" s="1">
        <v>0</v>
      </c>
      <c r="M41" s="1">
        <v>0</v>
      </c>
      <c r="N41" s="1">
        <v>0</v>
      </c>
      <c r="O41" s="1">
        <v>0</v>
      </c>
      <c r="P41" s="1">
        <v>0</v>
      </c>
      <c r="Q41" s="1">
        <v>0</v>
      </c>
      <c r="R41" s="1">
        <v>0</v>
      </c>
      <c r="S41" s="1">
        <v>4</v>
      </c>
      <c r="V41" s="1">
        <v>6.25E-2</v>
      </c>
      <c r="W41" s="30">
        <f>E39</f>
        <v>0</v>
      </c>
      <c r="X41" s="31">
        <f>E40</f>
        <v>0</v>
      </c>
      <c r="Y41" s="36">
        <f>E41</f>
        <v>0</v>
      </c>
      <c r="Z41" s="36">
        <f>E42</f>
        <v>0</v>
      </c>
      <c r="AA41" s="29">
        <f>E43</f>
        <v>0</v>
      </c>
      <c r="AB41" s="30">
        <f>E44</f>
        <v>0</v>
      </c>
      <c r="AD41" s="1">
        <v>6.25E-2</v>
      </c>
      <c r="AE41" s="30">
        <f>PRODUCT(W41*100*1/W55)</f>
        <v>0</v>
      </c>
      <c r="AF41" s="31">
        <f>PRODUCT(X41*100*1/X55)</f>
        <v>0</v>
      </c>
      <c r="AG41" s="36">
        <f>PRODUCT(Y41*100*1/Y55)</f>
        <v>0</v>
      </c>
      <c r="AH41" s="36">
        <f>PRODUCT(Z41*100*1/Z55)</f>
        <v>0</v>
      </c>
      <c r="AI41" s="29">
        <f>PRODUCT(AA41*100*1/AA55)</f>
        <v>0</v>
      </c>
      <c r="AJ41" s="30">
        <f t="shared" ref="AJ41" si="43">PRODUCT(AB41*100*1/AB55)</f>
        <v>0</v>
      </c>
      <c r="AL41" s="1">
        <v>6.25E-2</v>
      </c>
      <c r="AM41" s="30">
        <f>AE39+AE40+AE41</f>
        <v>0</v>
      </c>
      <c r="AN41" s="31">
        <f>AF39+AF40+AF41</f>
        <v>0</v>
      </c>
      <c r="AO41" s="36">
        <f>AG39+AG40+AG41</f>
        <v>0</v>
      </c>
      <c r="AP41" s="36">
        <f>AH39+AH40+AH41</f>
        <v>50</v>
      </c>
      <c r="AQ41" s="29">
        <f>AI39+AI40+AI41</f>
        <v>0</v>
      </c>
      <c r="AR41" s="30">
        <f t="shared" ref="AR41" si="44">AJ39+AJ40+AJ41</f>
        <v>100</v>
      </c>
      <c r="AU41" s="24" t="s">
        <v>48</v>
      </c>
      <c r="AV41" s="17"/>
      <c r="AW41" s="17">
        <f>AN49</f>
        <v>75</v>
      </c>
      <c r="AX41" s="17"/>
      <c r="AY41" s="17"/>
      <c r="AZ41" s="17"/>
      <c r="BA41" s="17"/>
    </row>
    <row r="42" spans="1:55" s="1" customFormat="1" ht="18.75" x14ac:dyDescent="0.25">
      <c r="B42" s="1" t="s">
        <v>27</v>
      </c>
      <c r="C42" s="1">
        <v>0</v>
      </c>
      <c r="D42" s="1">
        <v>2</v>
      </c>
      <c r="E42" s="1">
        <v>0</v>
      </c>
      <c r="F42" s="1">
        <v>0</v>
      </c>
      <c r="G42" s="1">
        <v>1</v>
      </c>
      <c r="H42" s="1">
        <v>0</v>
      </c>
      <c r="I42" s="1">
        <v>0</v>
      </c>
      <c r="J42" s="1">
        <v>0</v>
      </c>
      <c r="K42" s="1">
        <v>1</v>
      </c>
      <c r="L42" s="1">
        <v>0</v>
      </c>
      <c r="M42" s="1">
        <v>0</v>
      </c>
      <c r="N42" s="1">
        <v>0</v>
      </c>
      <c r="O42" s="1">
        <v>0</v>
      </c>
      <c r="P42" s="1">
        <v>0</v>
      </c>
      <c r="Q42" s="1">
        <v>0</v>
      </c>
      <c r="R42" s="1">
        <v>0</v>
      </c>
      <c r="S42" s="1">
        <v>4</v>
      </c>
      <c r="V42" s="1">
        <v>0.125</v>
      </c>
      <c r="W42" s="30">
        <f>F39</f>
        <v>0</v>
      </c>
      <c r="X42" s="31">
        <f>F40</f>
        <v>0</v>
      </c>
      <c r="Y42" s="37">
        <f>F41</f>
        <v>1</v>
      </c>
      <c r="Z42" s="40">
        <f>F42</f>
        <v>0</v>
      </c>
      <c r="AA42" s="29">
        <f>F43</f>
        <v>2</v>
      </c>
      <c r="AB42" s="32">
        <f>F44</f>
        <v>0</v>
      </c>
      <c r="AD42" s="1">
        <v>0.125</v>
      </c>
      <c r="AE42" s="30">
        <f>PRODUCT(W42*100*1/W55)</f>
        <v>0</v>
      </c>
      <c r="AF42" s="31">
        <f>PRODUCT(X42*100*1/X55)</f>
        <v>0</v>
      </c>
      <c r="AG42" s="37">
        <f>PRODUCT(Y42*100*1/Y55)</f>
        <v>25</v>
      </c>
      <c r="AH42" s="40">
        <f>PRODUCT(Z42*100*1/Z55)</f>
        <v>0</v>
      </c>
      <c r="AI42" s="29">
        <f>PRODUCT(AA42*100*1/AA55)</f>
        <v>50</v>
      </c>
      <c r="AJ42" s="32">
        <f t="shared" ref="AJ42" si="45">PRODUCT(AB42*100*1/AB55)</f>
        <v>0</v>
      </c>
      <c r="AL42" s="1">
        <v>0.125</v>
      </c>
      <c r="AM42" s="30">
        <f>AE39+AE40+AE41+AE42</f>
        <v>0</v>
      </c>
      <c r="AN42" s="31">
        <f>AF39+AF40+AF41+AF42</f>
        <v>0</v>
      </c>
      <c r="AO42" s="37">
        <f>AG39+AG40+AG41+AG42</f>
        <v>25</v>
      </c>
      <c r="AP42" s="40">
        <f>AH39+AH40+AH41+AH42</f>
        <v>50</v>
      </c>
      <c r="AQ42" s="29">
        <f>AI39+AI40+AI41+AI42</f>
        <v>50</v>
      </c>
      <c r="AR42" s="32">
        <f t="shared" ref="AR42" si="46">AJ39+AJ40+AJ41+AJ42</f>
        <v>100</v>
      </c>
      <c r="AU42" s="24" t="s">
        <v>49</v>
      </c>
      <c r="AV42" s="17">
        <f>AM54-AM45</f>
        <v>0</v>
      </c>
      <c r="AW42" s="17">
        <f>AN54-AN49</f>
        <v>25</v>
      </c>
      <c r="AX42" s="17"/>
      <c r="AY42" s="17"/>
      <c r="AZ42" s="17"/>
      <c r="BA42" s="17">
        <f>AR54-AR41</f>
        <v>0</v>
      </c>
    </row>
    <row r="43" spans="1:55" s="1" customFormat="1" x14ac:dyDescent="0.25">
      <c r="B43" s="1" t="s">
        <v>28</v>
      </c>
      <c r="C43" s="1">
        <v>0</v>
      </c>
      <c r="D43" s="1">
        <v>0</v>
      </c>
      <c r="E43" s="1">
        <v>0</v>
      </c>
      <c r="F43" s="1">
        <v>2</v>
      </c>
      <c r="G43" s="1">
        <v>2</v>
      </c>
      <c r="H43" s="1">
        <v>0</v>
      </c>
      <c r="I43" s="1">
        <v>0</v>
      </c>
      <c r="J43" s="1">
        <v>0</v>
      </c>
      <c r="K43" s="1">
        <v>0</v>
      </c>
      <c r="L43" s="1">
        <v>0</v>
      </c>
      <c r="M43" s="1">
        <v>0</v>
      </c>
      <c r="N43" s="1">
        <v>0</v>
      </c>
      <c r="O43" s="1">
        <v>0</v>
      </c>
      <c r="P43" s="1">
        <v>0</v>
      </c>
      <c r="Q43" s="1">
        <v>0</v>
      </c>
      <c r="R43" s="1">
        <v>0</v>
      </c>
      <c r="S43" s="1">
        <v>4</v>
      </c>
      <c r="V43" s="1">
        <v>0.25</v>
      </c>
      <c r="W43" s="30">
        <f>G39</f>
        <v>2</v>
      </c>
      <c r="X43" s="31">
        <f>G40</f>
        <v>0</v>
      </c>
      <c r="Y43" s="37">
        <f>G41</f>
        <v>1</v>
      </c>
      <c r="Z43" s="40">
        <f>G42</f>
        <v>1</v>
      </c>
      <c r="AA43" s="29">
        <f>G43</f>
        <v>2</v>
      </c>
      <c r="AB43" s="32">
        <f>G44</f>
        <v>0</v>
      </c>
      <c r="AD43" s="1">
        <v>0.25</v>
      </c>
      <c r="AE43" s="30">
        <f>PRODUCT(W43*100*1/W55)</f>
        <v>50</v>
      </c>
      <c r="AF43" s="31">
        <f>PRODUCT(X43*100*1/X55)</f>
        <v>0</v>
      </c>
      <c r="AG43" s="37">
        <f>PRODUCT(Y43*100*1/Y55)</f>
        <v>25</v>
      </c>
      <c r="AH43" s="40">
        <f>PRODUCT(Z43*100*1/Z55)</f>
        <v>25</v>
      </c>
      <c r="AI43" s="29">
        <f>PRODUCT(AA43*100*1/AA55)</f>
        <v>50</v>
      </c>
      <c r="AJ43" s="32">
        <f t="shared" ref="AJ43" si="47">PRODUCT(AB43*100*1/AB55)</f>
        <v>0</v>
      </c>
      <c r="AL43" s="1">
        <v>0.25</v>
      </c>
      <c r="AM43" s="30">
        <f>AE39+AE40+AE41+AE42+AE43</f>
        <v>50</v>
      </c>
      <c r="AN43" s="31">
        <f>AF39+AF40+AF41+AF42+AF43</f>
        <v>0</v>
      </c>
      <c r="AO43" s="37">
        <f>AG39+AG40+AG41+AG42+AG43</f>
        <v>50</v>
      </c>
      <c r="AP43" s="40">
        <f>AH39+AH40+AH41+AH42+AH43</f>
        <v>75</v>
      </c>
      <c r="AQ43" s="29">
        <f>AI39+AI40+AI41+AI42+AI43</f>
        <v>100</v>
      </c>
      <c r="AR43" s="32">
        <f t="shared" ref="AR43" si="48">AJ39+AJ40+AJ41+AJ42+AJ43</f>
        <v>100</v>
      </c>
      <c r="AU43" s="9"/>
      <c r="AV43" s="9"/>
      <c r="AW43" s="9"/>
      <c r="AX43" s="9"/>
      <c r="AY43" s="9"/>
      <c r="AZ43" s="9"/>
      <c r="BA43" s="9"/>
    </row>
    <row r="44" spans="1:55" s="1" customFormat="1" x14ac:dyDescent="0.25">
      <c r="B44" s="1" t="s">
        <v>101</v>
      </c>
      <c r="C44" s="2">
        <v>1</v>
      </c>
      <c r="D44" s="2">
        <v>3</v>
      </c>
      <c r="E44" s="2">
        <v>0</v>
      </c>
      <c r="F44" s="3">
        <v>0</v>
      </c>
      <c r="G44" s="3">
        <v>0</v>
      </c>
      <c r="H44" s="3">
        <v>0</v>
      </c>
      <c r="I44" s="3">
        <v>0</v>
      </c>
      <c r="J44" s="3">
        <v>0</v>
      </c>
      <c r="K44" s="3">
        <v>0</v>
      </c>
      <c r="L44" s="3">
        <v>0</v>
      </c>
      <c r="M44" s="3">
        <v>0</v>
      </c>
      <c r="N44" s="3">
        <v>0</v>
      </c>
      <c r="O44" s="3">
        <v>0</v>
      </c>
      <c r="P44" s="3">
        <v>0</v>
      </c>
      <c r="Q44" s="3">
        <v>0</v>
      </c>
      <c r="R44" s="3">
        <v>0</v>
      </c>
      <c r="S44" s="46">
        <v>4</v>
      </c>
      <c r="V44" s="1">
        <v>0.5</v>
      </c>
      <c r="W44" s="30">
        <f>H39</f>
        <v>2</v>
      </c>
      <c r="X44" s="31">
        <f>H40</f>
        <v>0</v>
      </c>
      <c r="Y44" s="37">
        <f>H41</f>
        <v>1</v>
      </c>
      <c r="Z44" s="37">
        <f>H42</f>
        <v>0</v>
      </c>
      <c r="AA44" s="29">
        <f>H43</f>
        <v>0</v>
      </c>
      <c r="AB44" s="32">
        <f>H44</f>
        <v>0</v>
      </c>
      <c r="AD44" s="1">
        <v>0.5</v>
      </c>
      <c r="AE44" s="30">
        <f>PRODUCT(W44*100*1/W55)</f>
        <v>50</v>
      </c>
      <c r="AF44" s="31">
        <f>PRODUCT(X44*100*1/X55)</f>
        <v>0</v>
      </c>
      <c r="AG44" s="37">
        <f>PRODUCT(Y44*100*1/Y55)</f>
        <v>25</v>
      </c>
      <c r="AH44" s="37">
        <f>PRODUCT(Z44*100*1/Z55)</f>
        <v>0</v>
      </c>
      <c r="AI44" s="29">
        <f>PRODUCT(AA44*100*1/AA55)</f>
        <v>0</v>
      </c>
      <c r="AJ44" s="32">
        <f t="shared" ref="AJ44" si="49">PRODUCT(AB44*100*1/AB55)</f>
        <v>0</v>
      </c>
      <c r="AL44" s="1">
        <v>0.5</v>
      </c>
      <c r="AM44" s="30">
        <f>AE39+AE40+AE41+AE42+AE43+AE44</f>
        <v>100</v>
      </c>
      <c r="AN44" s="31">
        <f>AF39+AF40+AF41+AF42+AF43+AF44</f>
        <v>0</v>
      </c>
      <c r="AO44" s="37">
        <f>AG39+AG40+AG41+AG42+AG43+AG44</f>
        <v>75</v>
      </c>
      <c r="AP44" s="37">
        <f>AH39+AH40+AH41+AH42+AH43+AH44</f>
        <v>75</v>
      </c>
      <c r="AQ44" s="29">
        <f>AI39+AI40+AI41+AI42+AI43+AI44</f>
        <v>100</v>
      </c>
      <c r="AR44" s="32">
        <f t="shared" ref="AR44" si="50">AJ39+AJ40+AJ41+AJ42+AJ43+AJ44</f>
        <v>100</v>
      </c>
      <c r="AU44" s="9"/>
      <c r="AV44" s="9"/>
      <c r="AW44" s="9"/>
      <c r="AX44" s="9"/>
      <c r="AY44" s="9"/>
      <c r="AZ44" s="9"/>
      <c r="BA44" s="9"/>
    </row>
    <row r="45" spans="1:55" s="1" customFormat="1" x14ac:dyDescent="0.25">
      <c r="V45" s="1">
        <v>1</v>
      </c>
      <c r="W45" s="30">
        <f>I39</f>
        <v>0</v>
      </c>
      <c r="X45" s="31">
        <f>I40</f>
        <v>0</v>
      </c>
      <c r="Y45" s="37">
        <f>I41</f>
        <v>0</v>
      </c>
      <c r="Z45" s="37">
        <f>I42</f>
        <v>0</v>
      </c>
      <c r="AA45" s="29">
        <f>I43</f>
        <v>0</v>
      </c>
      <c r="AB45" s="32">
        <f>I44</f>
        <v>0</v>
      </c>
      <c r="AD45" s="1">
        <v>1</v>
      </c>
      <c r="AE45" s="30">
        <f>PRODUCT(W45*100*1/W55)</f>
        <v>0</v>
      </c>
      <c r="AF45" s="31">
        <f>PRODUCT(X45*100*1/X55)</f>
        <v>0</v>
      </c>
      <c r="AG45" s="37">
        <f>PRODUCT(Y45*100*1/Y55)</f>
        <v>0</v>
      </c>
      <c r="AH45" s="37">
        <f>PRODUCT(Z45*100*1/Z55)</f>
        <v>0</v>
      </c>
      <c r="AI45" s="29">
        <f>PRODUCT(AA45*100*1/AA55)</f>
        <v>0</v>
      </c>
      <c r="AJ45" s="32">
        <f t="shared" ref="AJ45" si="51">PRODUCT(AB45*100*1/AB55)</f>
        <v>0</v>
      </c>
      <c r="AL45" s="1">
        <v>1</v>
      </c>
      <c r="AM45" s="30">
        <f>AE39+AE40+AE41+AE42+AE43+AE44+AE45</f>
        <v>100</v>
      </c>
      <c r="AN45" s="31">
        <f>AF39+AF40+AF41+AF42+AF43+AF44+AF45</f>
        <v>0</v>
      </c>
      <c r="AO45" s="37">
        <f>AG39+AG40+AG41+AG42+AG43+AG44+AG45</f>
        <v>75</v>
      </c>
      <c r="AP45" s="37">
        <f>AH39+AH40+AH41+AH42+AH43+AH44+AH45</f>
        <v>75</v>
      </c>
      <c r="AQ45" s="29">
        <f>AI39+AI40+AI41+AI42+AI43+AI44+AI45</f>
        <v>100</v>
      </c>
      <c r="AR45" s="32">
        <f t="shared" ref="AR45" si="52">AJ39+AJ40+AJ41+AJ42+AJ43+AJ44+AJ45</f>
        <v>100</v>
      </c>
      <c r="AU45" s="9"/>
      <c r="AV45" s="9" t="str">
        <f>A37</f>
        <v>Candida glabrata</v>
      </c>
      <c r="AW45" s="9"/>
      <c r="AX45" s="9"/>
      <c r="AY45" s="9"/>
      <c r="AZ45" s="9"/>
      <c r="BA45" s="9"/>
    </row>
    <row r="46" spans="1:55" s="1" customFormat="1" x14ac:dyDescent="0.25">
      <c r="V46" s="1">
        <v>2</v>
      </c>
      <c r="W46" s="32">
        <f>J39</f>
        <v>0</v>
      </c>
      <c r="X46" s="31">
        <f>J40</f>
        <v>0</v>
      </c>
      <c r="Y46" s="37">
        <f>J41</f>
        <v>1</v>
      </c>
      <c r="Z46" s="37">
        <f>J42</f>
        <v>0</v>
      </c>
      <c r="AA46" s="29">
        <f>J43</f>
        <v>0</v>
      </c>
      <c r="AB46" s="32">
        <f>J44</f>
        <v>0</v>
      </c>
      <c r="AD46" s="1">
        <v>2</v>
      </c>
      <c r="AE46" s="32">
        <f>PRODUCT(W46*100*1/W55)</f>
        <v>0</v>
      </c>
      <c r="AF46" s="31">
        <f>PRODUCT(X46*100*1/X55)</f>
        <v>0</v>
      </c>
      <c r="AG46" s="37">
        <f>PRODUCT(Y46*100*1/Y55)</f>
        <v>25</v>
      </c>
      <c r="AH46" s="37">
        <f>PRODUCT(Z46*100*1/Z55)</f>
        <v>0</v>
      </c>
      <c r="AI46" s="29">
        <f>PRODUCT(AA46*100*1/AA55)</f>
        <v>0</v>
      </c>
      <c r="AJ46" s="32">
        <f t="shared" ref="AJ46" si="53">PRODUCT(AB46*100*1/AB55)</f>
        <v>0</v>
      </c>
      <c r="AL46" s="1">
        <v>2</v>
      </c>
      <c r="AM46" s="32">
        <f>AE39+AE40+AE41+AE42+AE43+AE44+AE45+AE46</f>
        <v>100</v>
      </c>
      <c r="AN46" s="31">
        <f>AF39+AF40+AF41+AF42+AF43+AF44+AF45+AF46</f>
        <v>0</v>
      </c>
      <c r="AO46" s="37">
        <f>AG39+AG40+AG41+AG42+AG43+AG44+AG45+AG46</f>
        <v>100</v>
      </c>
      <c r="AP46" s="37">
        <f>AH39+AH40+AH41+AH42+AH43+AH44+AH45+AH46</f>
        <v>75</v>
      </c>
      <c r="AQ46" s="29">
        <f>AI39+AI40+AI41+AI42+AI43+AI44+AI45+AI46</f>
        <v>100</v>
      </c>
      <c r="AR46" s="32">
        <f t="shared" ref="AR46" si="54">AJ39+AJ40+AJ41+AJ42+AJ43+AJ44+AJ45+AJ46</f>
        <v>100</v>
      </c>
      <c r="AU46" s="9"/>
      <c r="AV46" s="9"/>
      <c r="AW46" s="9"/>
      <c r="AX46" s="9"/>
      <c r="AY46" s="9"/>
      <c r="AZ46" s="9"/>
      <c r="BA46" s="9"/>
    </row>
    <row r="47" spans="1:55" s="1" customFormat="1" x14ac:dyDescent="0.25">
      <c r="V47" s="1">
        <v>4</v>
      </c>
      <c r="W47" s="32">
        <f>K39</f>
        <v>0</v>
      </c>
      <c r="X47" s="31">
        <f>K40</f>
        <v>2</v>
      </c>
      <c r="Y47" s="37">
        <f>K41</f>
        <v>0</v>
      </c>
      <c r="Z47" s="37">
        <f>K42</f>
        <v>1</v>
      </c>
      <c r="AA47" s="29">
        <f>K43</f>
        <v>0</v>
      </c>
      <c r="AB47" s="32">
        <f>K44</f>
        <v>0</v>
      </c>
      <c r="AD47" s="1">
        <v>4</v>
      </c>
      <c r="AE47" s="32">
        <f>PRODUCT(W47*100*1/W55)</f>
        <v>0</v>
      </c>
      <c r="AF47" s="31">
        <f>PRODUCT(X47*100*1/X55)</f>
        <v>50</v>
      </c>
      <c r="AG47" s="37">
        <f>PRODUCT(Y47*100*1/Y55)</f>
        <v>0</v>
      </c>
      <c r="AH47" s="37">
        <f>PRODUCT(Z47*100*1/Z55)</f>
        <v>25</v>
      </c>
      <c r="AI47" s="29">
        <f>PRODUCT(AA47*100*1/AA55)</f>
        <v>0</v>
      </c>
      <c r="AJ47" s="32">
        <f t="shared" ref="AJ47" si="55">PRODUCT(AB47*100*1/AB55)</f>
        <v>0</v>
      </c>
      <c r="AL47" s="1">
        <v>4</v>
      </c>
      <c r="AM47" s="32">
        <f>AE39+AE40+AE41+AE42+AE43+AE44+AE45+AE46+AE47</f>
        <v>100</v>
      </c>
      <c r="AN47" s="31">
        <f>AF39+AF40+AF41+AF42+AF43+AF44+AF45+AF46+AF47</f>
        <v>50</v>
      </c>
      <c r="AO47" s="37">
        <f>AG39+AG40+AG41+AG42+AG43+AG44+AG45+AG46+AG47</f>
        <v>100</v>
      </c>
      <c r="AP47" s="37">
        <f>AH39+AH40+AH41+AH42+AH43+AH44+AH45+AH46+AH47</f>
        <v>100</v>
      </c>
      <c r="AQ47" s="29">
        <f>AI39+AI40+AI41+AI42+AI43+AI44+AI45+AI46+AI47</f>
        <v>100</v>
      </c>
      <c r="AR47" s="32">
        <f t="shared" ref="AR47" si="56">AJ39+AJ40+AJ41+AJ42+AJ43+AJ44+AJ45+AJ46+AJ47</f>
        <v>100</v>
      </c>
      <c r="AU47" s="9"/>
      <c r="AV47" s="9"/>
      <c r="AW47" s="9"/>
      <c r="AX47" s="9"/>
      <c r="AY47" s="9"/>
      <c r="AZ47" s="9"/>
      <c r="BA47" s="9"/>
    </row>
    <row r="48" spans="1:55" s="1" customFormat="1" x14ac:dyDescent="0.25">
      <c r="V48" s="1">
        <v>8</v>
      </c>
      <c r="W48" s="32">
        <f>L39</f>
        <v>0</v>
      </c>
      <c r="X48" s="31">
        <f>L40</f>
        <v>1</v>
      </c>
      <c r="Y48" s="37">
        <f>L41</f>
        <v>0</v>
      </c>
      <c r="Z48" s="37">
        <f>L42</f>
        <v>0</v>
      </c>
      <c r="AA48" s="29">
        <f>L43</f>
        <v>0</v>
      </c>
      <c r="AB48" s="32">
        <f>L44</f>
        <v>0</v>
      </c>
      <c r="AD48" s="1">
        <v>8</v>
      </c>
      <c r="AE48" s="32">
        <f>PRODUCT(W48*100*1/W55)</f>
        <v>0</v>
      </c>
      <c r="AF48" s="31">
        <f>PRODUCT(X48*100*1/X55)</f>
        <v>25</v>
      </c>
      <c r="AG48" s="37">
        <f>PRODUCT(Y48*100*1/Y55)</f>
        <v>0</v>
      </c>
      <c r="AH48" s="37">
        <f>PRODUCT(Z48*100*1/Z55)</f>
        <v>0</v>
      </c>
      <c r="AI48" s="29">
        <f>PRODUCT(AA48*100*1/AA55)</f>
        <v>0</v>
      </c>
      <c r="AJ48" s="32">
        <f t="shared" ref="AJ48" si="57">PRODUCT(AB48*100*1/AB55)</f>
        <v>0</v>
      </c>
      <c r="AL48" s="1">
        <v>8</v>
      </c>
      <c r="AM48" s="32">
        <f>AE39+AE40+AE41+AE42+AE43+AE44+AE45+AE46+AE47+AE48</f>
        <v>100</v>
      </c>
      <c r="AN48" s="31">
        <f>AF39+AF40+AF41+AF42+AF43+AF44+AF45+AF46+AF47+AF48</f>
        <v>75</v>
      </c>
      <c r="AO48" s="37">
        <f>AG39+AG40+AG41+AG42+AG43+AG44+AG45+AG46+AG47+AG48</f>
        <v>100</v>
      </c>
      <c r="AP48" s="37">
        <f>AH39+AH40+AH41+AH42+AH43+AH44+AH45+AH46+AH47+AH48</f>
        <v>100</v>
      </c>
      <c r="AQ48" s="29">
        <f>AI39+AI40+AI41+AI42+AI43+AI44+AI45+AI46+AI47+AI48</f>
        <v>100</v>
      </c>
      <c r="AR48" s="32">
        <f t="shared" ref="AR48" si="58">AJ39+AJ40+AJ41+AJ42+AJ43+AJ44+AJ45+AJ46+AJ47+AJ48</f>
        <v>100</v>
      </c>
      <c r="AU48" s="9"/>
      <c r="AV48" s="9"/>
      <c r="AW48" s="9"/>
      <c r="AX48" s="9"/>
      <c r="AY48" s="9"/>
      <c r="AZ48" s="9"/>
      <c r="BA48" s="9"/>
    </row>
    <row r="49" spans="22:55" s="1" customFormat="1" x14ac:dyDescent="0.25">
      <c r="V49" s="1">
        <v>16</v>
      </c>
      <c r="W49" s="32">
        <f>M39</f>
        <v>0</v>
      </c>
      <c r="X49" s="31">
        <f>M40</f>
        <v>0</v>
      </c>
      <c r="Y49" s="37">
        <f>M41</f>
        <v>0</v>
      </c>
      <c r="Z49" s="37">
        <f>M42</f>
        <v>0</v>
      </c>
      <c r="AA49" s="29">
        <f>M43</f>
        <v>0</v>
      </c>
      <c r="AB49" s="32">
        <f>M44</f>
        <v>0</v>
      </c>
      <c r="AD49" s="1">
        <v>16</v>
      </c>
      <c r="AE49" s="32">
        <f>PRODUCT(W49*100*1/W55)</f>
        <v>0</v>
      </c>
      <c r="AF49" s="31">
        <f>PRODUCT(X49*100*1/X55)</f>
        <v>0</v>
      </c>
      <c r="AG49" s="37">
        <f>PRODUCT(Y49*100*1/Y55)</f>
        <v>0</v>
      </c>
      <c r="AH49" s="37">
        <f>PRODUCT(Z49*100*1/Z55)</f>
        <v>0</v>
      </c>
      <c r="AI49" s="29">
        <f>PRODUCT(AA49*100*1/AA55)</f>
        <v>0</v>
      </c>
      <c r="AJ49" s="32">
        <f t="shared" ref="AJ49" si="59">PRODUCT(AB49*100*1/AB55)</f>
        <v>0</v>
      </c>
      <c r="AL49" s="1">
        <v>16</v>
      </c>
      <c r="AM49" s="32">
        <f>AE39+AE40+AE41+AE42+AE43+AE44+AE45+AE46+AE47+AE48+AE49</f>
        <v>100</v>
      </c>
      <c r="AN49" s="31">
        <f>AF39+AF40+AF41+AF42+AF43+AF44+AF45+AF46+AF47+AF48+AF49</f>
        <v>75</v>
      </c>
      <c r="AO49" s="37">
        <f>AG39+AG40+AG41+AG42+AG43+AG44+AG45+AG46+AG47+AG48+AG49</f>
        <v>100</v>
      </c>
      <c r="AP49" s="37">
        <f>AH39+AH40+AH41+AH42+AH43+AH44+AH45+AH46+AH47+AH48+AH49</f>
        <v>100</v>
      </c>
      <c r="AQ49" s="29">
        <f>AI39+AI40+AI41+AI42+AI43+AI44+AI45+AI46+AI47+AI48+AI49</f>
        <v>100</v>
      </c>
      <c r="AR49" s="32">
        <f t="shared" ref="AR49" si="60">AJ39+AJ40+AJ41+AJ42+AJ43+AJ44+AJ45+AJ46+AJ47+AJ48+AJ49</f>
        <v>100</v>
      </c>
      <c r="AU49" s="9"/>
      <c r="AV49" s="9"/>
      <c r="AW49" s="9"/>
      <c r="AX49" s="9"/>
      <c r="AY49" s="9"/>
      <c r="AZ49" s="9"/>
      <c r="BA49" s="9"/>
    </row>
    <row r="50" spans="22:55" s="1" customFormat="1" x14ac:dyDescent="0.25">
      <c r="V50" s="1">
        <v>32</v>
      </c>
      <c r="W50" s="32">
        <f>N39</f>
        <v>0</v>
      </c>
      <c r="X50" s="32">
        <f>N40</f>
        <v>0</v>
      </c>
      <c r="Y50" s="37">
        <f>N41</f>
        <v>0</v>
      </c>
      <c r="Z50" s="37">
        <f>N42</f>
        <v>0</v>
      </c>
      <c r="AA50" s="29">
        <f>N43</f>
        <v>0</v>
      </c>
      <c r="AB50" s="32">
        <f>N44</f>
        <v>0</v>
      </c>
      <c r="AD50" s="1">
        <v>32</v>
      </c>
      <c r="AE50" s="32">
        <f>PRODUCT(W50*100*1/W55)</f>
        <v>0</v>
      </c>
      <c r="AF50" s="32">
        <f>PRODUCT(X50*100*1/X55)</f>
        <v>0</v>
      </c>
      <c r="AG50" s="37">
        <f>PRODUCT(Y50*100*1/Y55)</f>
        <v>0</v>
      </c>
      <c r="AH50" s="37">
        <f>PRODUCT(Z50*100*1/Z55)</f>
        <v>0</v>
      </c>
      <c r="AI50" s="29">
        <f>PRODUCT(AA50*100*1/AA55)</f>
        <v>0</v>
      </c>
      <c r="AJ50" s="32">
        <f t="shared" ref="AJ50" si="61">PRODUCT(AB50*100*1/AB55)</f>
        <v>0</v>
      </c>
      <c r="AL50" s="1">
        <v>32</v>
      </c>
      <c r="AM50" s="32">
        <f>AE39+AE40+AE41+AE42+AE43+AE44+AE45+AE46+AE47+AE48+AE49+AE50</f>
        <v>100</v>
      </c>
      <c r="AN50" s="32">
        <f>AF39+AF40+AF41+AF42+AF43+AF44+AF45+AF46+AF47+AF48+AF49+AF50</f>
        <v>75</v>
      </c>
      <c r="AO50" s="37">
        <f>AG39+AG40+AG41+AG42+AG43+AG44+AG45+AG46+AG47+AG48+AG49+AG50</f>
        <v>100</v>
      </c>
      <c r="AP50" s="37">
        <f>AH39+AH40+AH41+AH42+AH43+AH44+AH45+AH46+AH47+AH48+AH49+AH50</f>
        <v>100</v>
      </c>
      <c r="AQ50" s="29">
        <f>AI39+AI40+AI41+AI42+AI43+AI44+AI45+AI46+AI47+AI48+AI49+AI50</f>
        <v>100</v>
      </c>
      <c r="AR50" s="32">
        <f t="shared" ref="AR50" si="62">AJ39+AJ40+AJ41+AJ42+AJ43+AJ44+AJ45+AJ46+AJ47+AJ48+AJ49+AJ50</f>
        <v>100</v>
      </c>
      <c r="AU50" s="9"/>
      <c r="AV50" s="9"/>
      <c r="AW50" s="9"/>
      <c r="AX50" s="9"/>
      <c r="AY50" s="9"/>
      <c r="AZ50" s="9"/>
      <c r="BA50" s="9"/>
    </row>
    <row r="51" spans="22:55" s="1" customFormat="1" x14ac:dyDescent="0.25">
      <c r="V51" s="1">
        <v>64</v>
      </c>
      <c r="W51" s="32">
        <f>O39</f>
        <v>0</v>
      </c>
      <c r="X51" s="32">
        <f>O40</f>
        <v>1</v>
      </c>
      <c r="Y51" s="37">
        <f>O41</f>
        <v>0</v>
      </c>
      <c r="Z51" s="37">
        <f>O42</f>
        <v>0</v>
      </c>
      <c r="AA51" s="29">
        <f>O43</f>
        <v>0</v>
      </c>
      <c r="AB51" s="32">
        <f>O44</f>
        <v>0</v>
      </c>
      <c r="AD51" s="1">
        <v>64</v>
      </c>
      <c r="AE51" s="32">
        <f>PRODUCT(W51*100*1/W55)</f>
        <v>0</v>
      </c>
      <c r="AF51" s="32">
        <f>PRODUCT(X51*100*1/X55)</f>
        <v>25</v>
      </c>
      <c r="AG51" s="37">
        <f>PRODUCT(Y51*100*1/Y55)</f>
        <v>0</v>
      </c>
      <c r="AH51" s="37">
        <f>PRODUCT(Z51*100*1/Z55)</f>
        <v>0</v>
      </c>
      <c r="AI51" s="29">
        <f>PRODUCT(AA51*100*1/AA55)</f>
        <v>0</v>
      </c>
      <c r="AJ51" s="32">
        <f t="shared" ref="AJ51" si="63">PRODUCT(AB51*100*1/AB55)</f>
        <v>0</v>
      </c>
      <c r="AL51" s="1">
        <v>64</v>
      </c>
      <c r="AM51" s="32">
        <f>AE39+AE40+AE41+AE42+AE43+AE44+AE45+AE46+AE47+AE48+AE49+AE50+AE51</f>
        <v>100</v>
      </c>
      <c r="AN51" s="32">
        <f>AF39+AF40+AF41+AF42+AF43+AF44+AF45+AF46+AF47+AF48+AF49+AF50+AF51</f>
        <v>100</v>
      </c>
      <c r="AO51" s="37">
        <f>AG39+AG40+AG41+AG42+AG43+AG44+AG45+AG46+AG47+AG48+AG49+AG50+AG51</f>
        <v>100</v>
      </c>
      <c r="AP51" s="37">
        <f>AH39+AH40+AH41+AH42+AH43+AH44+AH45+AH46+AH47+AH48+AH49+AH50+AH51</f>
        <v>100</v>
      </c>
      <c r="AQ51" s="29">
        <f>AI39+AI40+AI41+AI42+AI43+AI44+AI45+AI46+AI47+AI48+AI49+AI50+AI51</f>
        <v>100</v>
      </c>
      <c r="AR51" s="32">
        <f t="shared" ref="AR51" si="64">AJ39+AJ40+AJ41+AJ42+AJ43+AJ44+AJ45+AJ46+AJ47+AJ48+AJ49+AJ50+AJ51</f>
        <v>100</v>
      </c>
      <c r="AU51" s="9"/>
      <c r="AV51" s="9"/>
      <c r="AW51" s="9"/>
      <c r="AX51" s="9"/>
      <c r="AY51" s="9"/>
      <c r="AZ51" s="9"/>
      <c r="BA51" s="9"/>
    </row>
    <row r="52" spans="22:55" s="1" customFormat="1" x14ac:dyDescent="0.25">
      <c r="V52" s="1">
        <v>128</v>
      </c>
      <c r="W52" s="32">
        <f>P39</f>
        <v>0</v>
      </c>
      <c r="X52" s="32">
        <f>P40</f>
        <v>0</v>
      </c>
      <c r="Y52" s="37">
        <f>P41</f>
        <v>0</v>
      </c>
      <c r="Z52" s="37">
        <f>P42</f>
        <v>0</v>
      </c>
      <c r="AA52" s="29">
        <f>P43</f>
        <v>0</v>
      </c>
      <c r="AB52" s="32">
        <f>P44</f>
        <v>0</v>
      </c>
      <c r="AD52" s="1">
        <v>128</v>
      </c>
      <c r="AE52" s="32">
        <f>PRODUCT(W52*100*1/W55)</f>
        <v>0</v>
      </c>
      <c r="AF52" s="32">
        <f>PRODUCT(X52*100*1/X55)</f>
        <v>0</v>
      </c>
      <c r="AG52" s="37">
        <f>PRODUCT(Y52*100*1/Y55)</f>
        <v>0</v>
      </c>
      <c r="AH52" s="37">
        <f>PRODUCT(Z52*100*1/Z55)</f>
        <v>0</v>
      </c>
      <c r="AI52" s="29">
        <f>PRODUCT(AA52*100*1/AA55)</f>
        <v>0</v>
      </c>
      <c r="AJ52" s="32">
        <f t="shared" ref="AJ52" si="65">PRODUCT(AB52*100*1/AB55)</f>
        <v>0</v>
      </c>
      <c r="AL52" s="1">
        <v>128</v>
      </c>
      <c r="AM52" s="32">
        <f>AE39+AE40+AE41+AE42+AE43+AE44+AE45+AE46+AE47+AE48+AE49+AE50+AE51+AE52</f>
        <v>100</v>
      </c>
      <c r="AN52" s="32">
        <f>AF39+AF40+AF41+AF42+AF43+AF44+AF45+AF46+AF47+AF48+AF49+AF50+AF51+AF52</f>
        <v>100</v>
      </c>
      <c r="AO52" s="37">
        <f>AG39+AG40+AG41+AG42+AG43+AG44+AG45+AG46+AG47+AG48+AG49+AG50+AG51+AG52</f>
        <v>100</v>
      </c>
      <c r="AP52" s="37">
        <f>AH39+AH40+AH41+AH42+AH43+AH44+AH45+AH46+AH47+AH48+AH49+AH50+AH51+AH52</f>
        <v>100</v>
      </c>
      <c r="AQ52" s="29">
        <f>AI39+AI40+AI41+AI42+AI43+AI44+AI45+AI46+AI47+AI48+AI49+AI50+AI51+AI52</f>
        <v>100</v>
      </c>
      <c r="AR52" s="32">
        <f t="shared" ref="AR52" si="66">AJ39+AJ40+AJ41+AJ42+AJ43+AJ44+AJ45+AJ46+AJ47+AJ48+AJ49+AJ50+AJ51+AJ52</f>
        <v>100</v>
      </c>
      <c r="AU52" s="9"/>
      <c r="AV52" s="9"/>
      <c r="AW52" s="9"/>
      <c r="AX52" s="9"/>
      <c r="AY52" s="9"/>
      <c r="AZ52" s="9"/>
      <c r="BA52" s="9"/>
    </row>
    <row r="53" spans="22:55" s="1" customFormat="1" x14ac:dyDescent="0.25">
      <c r="V53" s="1">
        <v>256</v>
      </c>
      <c r="W53" s="32">
        <f>Q39</f>
        <v>0</v>
      </c>
      <c r="X53" s="32">
        <f>Q40</f>
        <v>0</v>
      </c>
      <c r="Y53" s="37">
        <f>Q41</f>
        <v>0</v>
      </c>
      <c r="Z53" s="37">
        <f>Q42</f>
        <v>0</v>
      </c>
      <c r="AA53" s="29">
        <f>Q43</f>
        <v>0</v>
      </c>
      <c r="AB53" s="32">
        <f>Q44</f>
        <v>0</v>
      </c>
      <c r="AD53" s="1">
        <v>256</v>
      </c>
      <c r="AE53" s="32">
        <f>PRODUCT(W53*100*1/W55)</f>
        <v>0</v>
      </c>
      <c r="AF53" s="32">
        <f>PRODUCT(X53*100*1/X55)</f>
        <v>0</v>
      </c>
      <c r="AG53" s="37">
        <f>PRODUCT(Y53*100*1/Y55)</f>
        <v>0</v>
      </c>
      <c r="AH53" s="37">
        <f>PRODUCT(Z53*100*1/Z55)</f>
        <v>0</v>
      </c>
      <c r="AI53" s="29">
        <f>PRODUCT(AA53*100*1/AA55)</f>
        <v>0</v>
      </c>
      <c r="AJ53" s="32">
        <f t="shared" ref="AJ53" si="67">PRODUCT(AB53*100*1/AB55)</f>
        <v>0</v>
      </c>
      <c r="AL53" s="1">
        <v>256</v>
      </c>
      <c r="AM53" s="32">
        <f>AE39+AE40+AE41+AE42+AE43+AE44+AE45+AE46+AE47+AE48+AE49+AE50+AE51+AE52+AE53</f>
        <v>100</v>
      </c>
      <c r="AN53" s="32">
        <f>AF39+AF40+AF41+AF42+AF43+AF44+AF45+AF46+AF47+AF48+AF49+AF50+AF51+AF52+AF53</f>
        <v>100</v>
      </c>
      <c r="AO53" s="37">
        <f>AG39+AG40+AG41+AG42+AG43+AG44+AG45+AG46+AG47+AG48+AG49+AG50+AG51+AG52+AG53</f>
        <v>100</v>
      </c>
      <c r="AP53" s="37">
        <f>AH39+AH40+AH41+AH42+AH43+AH44+AH45+AH46+AH47+AH48+AH49+AH50+AH51+AH52+AH53</f>
        <v>100</v>
      </c>
      <c r="AQ53" s="29">
        <f>AI39+AI40+AI41+AI42+AI43+AI44+AI45+AI46+AI47+AI48+AI49+AI50+AI51+AI52+AI53</f>
        <v>100</v>
      </c>
      <c r="AR53" s="32">
        <f t="shared" ref="AR53" si="68">AJ39+AJ40+AJ41+AJ42+AJ43+AJ44+AJ45+AJ46+AJ47+AJ48+AJ49+AJ50+AJ51+AJ52+AJ53</f>
        <v>100</v>
      </c>
      <c r="AU53" s="9"/>
      <c r="AV53" s="9"/>
      <c r="AW53" s="9"/>
      <c r="AX53" s="9"/>
      <c r="AY53" s="9"/>
      <c r="AZ53" s="9"/>
      <c r="BA53" s="9"/>
    </row>
    <row r="54" spans="22:55" s="1" customFormat="1" x14ac:dyDescent="0.25">
      <c r="V54" s="1">
        <v>512</v>
      </c>
      <c r="W54" s="32">
        <f>R39</f>
        <v>0</v>
      </c>
      <c r="X54" s="32">
        <f>R40</f>
        <v>0</v>
      </c>
      <c r="Y54" s="37">
        <f>R41</f>
        <v>0</v>
      </c>
      <c r="Z54" s="37">
        <f>R42</f>
        <v>0</v>
      </c>
      <c r="AA54" s="29">
        <f>R43</f>
        <v>0</v>
      </c>
      <c r="AB54" s="32">
        <f>R44</f>
        <v>0</v>
      </c>
      <c r="AD54" s="1">
        <v>512</v>
      </c>
      <c r="AE54" s="32">
        <f>PRODUCT(W54*100*1/W55)</f>
        <v>0</v>
      </c>
      <c r="AF54" s="32">
        <f>PRODUCT(X54*100*1/X55)</f>
        <v>0</v>
      </c>
      <c r="AG54" s="37">
        <f>PRODUCT(Y54*100*1/Y55)</f>
        <v>0</v>
      </c>
      <c r="AH54" s="37">
        <f>PRODUCT(Z54*100*1/Z55)</f>
        <v>0</v>
      </c>
      <c r="AI54" s="29">
        <f>PRODUCT(AA54*100*1/AA55)</f>
        <v>0</v>
      </c>
      <c r="AJ54" s="32">
        <f t="shared" ref="AJ54" si="69">PRODUCT(AB54*100*1/AB55)</f>
        <v>0</v>
      </c>
      <c r="AL54" s="1">
        <v>512</v>
      </c>
      <c r="AM54" s="32">
        <f>AE39+AE40+AE41+AE42+AE43+AE44+AE45+AE46+AE47+AE48+AE49+AE50+AE51+AE52+AE53+AE54</f>
        <v>100</v>
      </c>
      <c r="AN54" s="32">
        <f>AF39+AF40+AF41+AF42+AF43+AF44+AF45+AF46+AF47+AF48+AF49+AF50+AF51+AF52+AF53+AF54</f>
        <v>100</v>
      </c>
      <c r="AO54" s="37">
        <f>AG39+AG40+AG41+AG42+AG43+AG44+AG45+AG46+AG47+AG48+AG49+AG50+AG51+AG52+AG53+AG54</f>
        <v>100</v>
      </c>
      <c r="AP54" s="37">
        <f>AH39+AH40+AH41+AH42+AH43+AH44+AH45+AH46+AH47+AH48+AH49+AH50+AH51+AH52+AH53+AH54</f>
        <v>100</v>
      </c>
      <c r="AQ54" s="29">
        <f>AI39+AI40+AI41+AI42+AI43+AI44+AI45+AI46+AI47+AI48+AI49+AI50+AI51+AI52+AI53+AI54</f>
        <v>100</v>
      </c>
      <c r="AR54" s="32">
        <f t="shared" ref="AR54" si="70">AJ39+AJ40+AJ41+AJ42+AJ43+AJ44+AJ45+AJ46+AJ47+AJ48+AJ49+AJ50+AJ51+AJ52+AJ53+AJ54</f>
        <v>100</v>
      </c>
      <c r="AU54" s="9"/>
      <c r="AV54" s="9"/>
      <c r="AW54" s="9"/>
      <c r="AX54" s="9"/>
      <c r="AY54" s="9"/>
      <c r="AZ54" s="9"/>
      <c r="BA54" s="9"/>
    </row>
    <row r="55" spans="22:55" s="1" customFormat="1" x14ac:dyDescent="0.25">
      <c r="V55" s="1" t="s">
        <v>1</v>
      </c>
      <c r="W55" s="1">
        <f>S39</f>
        <v>4</v>
      </c>
      <c r="X55" s="1">
        <f>S40</f>
        <v>4</v>
      </c>
      <c r="Y55" s="1">
        <f>S41</f>
        <v>4</v>
      </c>
      <c r="Z55" s="1">
        <f>S42</f>
        <v>4</v>
      </c>
      <c r="AA55" s="1">
        <f>S43</f>
        <v>4</v>
      </c>
      <c r="AB55" s="45">
        <f>S44</f>
        <v>4</v>
      </c>
      <c r="AD55" s="1" t="s">
        <v>1</v>
      </c>
      <c r="AE55" s="29">
        <f>SUM(AE39:AE54)</f>
        <v>100</v>
      </c>
      <c r="AF55" s="29">
        <f>SUM(AF39:AF54)</f>
        <v>100</v>
      </c>
      <c r="AG55" s="29">
        <f>SUM(AG39:AG54)</f>
        <v>100</v>
      </c>
      <c r="AH55" s="29">
        <f>SUM(AH39:AH54)</f>
        <v>100</v>
      </c>
      <c r="AI55" s="29">
        <f>SUM(AI39:AI54)</f>
        <v>100</v>
      </c>
      <c r="AJ55" s="29">
        <f t="shared" ref="AJ55" si="71">SUM(AJ39:AJ54)</f>
        <v>100</v>
      </c>
      <c r="AM55" s="29"/>
      <c r="AN55" s="29"/>
      <c r="AO55" s="29"/>
      <c r="AP55" s="29"/>
      <c r="AQ55" s="29"/>
      <c r="AR55" s="29"/>
      <c r="AS55" s="29"/>
      <c r="AV55" s="9"/>
      <c r="AW55" s="9"/>
      <c r="AX55" s="9"/>
      <c r="AY55" s="9"/>
      <c r="AZ55" s="9"/>
      <c r="BA55" s="9"/>
      <c r="BB55" s="9"/>
    </row>
    <row r="56" spans="22:55" s="1" customFormat="1" x14ac:dyDescent="0.25">
      <c r="AE56" s="29"/>
      <c r="AF56" s="29"/>
      <c r="AG56" s="29"/>
      <c r="AH56" s="29"/>
      <c r="AI56" s="29"/>
      <c r="AJ56" s="29"/>
      <c r="AK56" s="29"/>
      <c r="AM56" s="29"/>
      <c r="AN56" s="29"/>
      <c r="AO56" s="29"/>
      <c r="AP56" s="29"/>
      <c r="AQ56" s="29"/>
      <c r="AR56" s="29"/>
      <c r="AS56" s="29"/>
      <c r="AT56" s="29"/>
      <c r="AV56" s="9"/>
      <c r="AW56" s="9"/>
      <c r="AX56" s="9"/>
      <c r="AY56" s="9"/>
      <c r="AZ56" s="9"/>
      <c r="BA56" s="9"/>
      <c r="BB56" s="9"/>
      <c r="BC56" s="9"/>
    </row>
    <row r="57" spans="22:55" s="1" customFormat="1" x14ac:dyDescent="0.25">
      <c r="AE57" s="29"/>
      <c r="AF57" s="29"/>
      <c r="AG57" s="29"/>
      <c r="AH57" s="29"/>
      <c r="AI57" s="29"/>
      <c r="AJ57" s="29"/>
      <c r="AK57" s="29"/>
      <c r="AM57" s="29"/>
      <c r="AN57" s="29"/>
      <c r="AO57" s="29"/>
      <c r="AP57" s="29"/>
      <c r="AQ57" s="29"/>
      <c r="AR57" s="29"/>
      <c r="AS57" s="29"/>
      <c r="AT57" s="29"/>
      <c r="AV57" s="9"/>
      <c r="AW57" s="9"/>
      <c r="AX57" s="9"/>
      <c r="AY57" s="9"/>
      <c r="AZ57" s="9"/>
      <c r="BA57" s="9"/>
      <c r="BB57" s="9"/>
      <c r="BC57" s="9"/>
    </row>
    <row r="58" spans="22:55" s="1" customFormat="1" x14ac:dyDescent="0.25">
      <c r="AE58" s="29"/>
      <c r="AF58" s="29"/>
      <c r="AG58" s="29"/>
      <c r="AH58" s="29"/>
      <c r="AI58" s="29"/>
      <c r="AJ58" s="29"/>
      <c r="AK58" s="29"/>
      <c r="AM58" s="29"/>
      <c r="AN58" s="29"/>
      <c r="AO58" s="29"/>
      <c r="AP58" s="29"/>
      <c r="AQ58" s="29"/>
      <c r="AR58" s="29"/>
      <c r="AS58" s="29"/>
      <c r="AT58" s="29"/>
      <c r="AV58" s="9"/>
      <c r="AW58" s="9"/>
      <c r="AX58" s="9"/>
      <c r="AY58" s="9"/>
      <c r="AZ58" s="9"/>
      <c r="BA58" s="9"/>
      <c r="BB58" s="9"/>
      <c r="BC58" s="9"/>
    </row>
    <row r="59" spans="22:55" s="1" customFormat="1" x14ac:dyDescent="0.25">
      <c r="AE59" s="29"/>
      <c r="AF59" s="29"/>
      <c r="AG59" s="29"/>
      <c r="AH59" s="29"/>
      <c r="AI59" s="29"/>
      <c r="AJ59" s="29"/>
      <c r="AK59" s="29"/>
      <c r="AM59" s="29"/>
      <c r="AN59" s="29"/>
      <c r="AO59" s="29"/>
      <c r="AP59" s="29"/>
      <c r="AQ59" s="29"/>
      <c r="AR59" s="29"/>
      <c r="AS59" s="29"/>
      <c r="AT59" s="29"/>
      <c r="AV59" s="9"/>
      <c r="AW59" s="9"/>
      <c r="AX59" s="9"/>
      <c r="AY59" s="9"/>
      <c r="AZ59" s="9"/>
      <c r="BA59" s="9"/>
      <c r="BB59" s="9"/>
      <c r="BC59" s="9"/>
    </row>
    <row r="60" spans="22:55" s="1" customFormat="1" x14ac:dyDescent="0.25">
      <c r="AE60" s="29"/>
      <c r="AF60" s="29"/>
      <c r="AG60" s="29"/>
      <c r="AH60" s="29"/>
      <c r="AI60" s="29"/>
      <c r="AJ60" s="29"/>
      <c r="AK60" s="29"/>
      <c r="AM60" s="29"/>
      <c r="AN60" s="29"/>
      <c r="AO60" s="29"/>
      <c r="AP60" s="29"/>
      <c r="AQ60" s="29"/>
      <c r="AR60" s="29"/>
      <c r="AS60" s="29"/>
      <c r="AT60" s="29"/>
      <c r="AV60" s="9"/>
      <c r="AW60" s="9"/>
      <c r="AX60" s="9"/>
      <c r="AY60" s="9"/>
      <c r="AZ60" s="9"/>
      <c r="BA60" s="9"/>
      <c r="BB60" s="9"/>
      <c r="BC60" s="9"/>
    </row>
    <row r="61" spans="22:55" s="1" customFormat="1" x14ac:dyDescent="0.25">
      <c r="AE61" s="29"/>
      <c r="AF61" s="29"/>
      <c r="AG61" s="29"/>
      <c r="AH61" s="29"/>
      <c r="AI61" s="29"/>
      <c r="AJ61" s="29"/>
      <c r="AK61" s="29"/>
      <c r="AM61" s="29"/>
      <c r="AN61" s="29"/>
      <c r="AO61" s="29"/>
      <c r="AP61" s="29"/>
      <c r="AQ61" s="29"/>
      <c r="AR61" s="29"/>
      <c r="AS61" s="29"/>
      <c r="AT61" s="29"/>
      <c r="AV61" s="9"/>
      <c r="AW61" s="9"/>
      <c r="AX61" s="9"/>
      <c r="AY61" s="9"/>
      <c r="AZ61" s="9"/>
      <c r="BA61" s="9"/>
      <c r="BB61" s="9"/>
      <c r="BC61" s="9"/>
    </row>
    <row r="62" spans="22:55" s="1" customFormat="1" x14ac:dyDescent="0.25">
      <c r="AE62" s="29"/>
      <c r="AF62" s="29"/>
      <c r="AG62" s="29"/>
      <c r="AH62" s="29"/>
      <c r="AI62" s="29"/>
      <c r="AJ62" s="29"/>
      <c r="AK62" s="29"/>
      <c r="AM62" s="29"/>
      <c r="AN62" s="29"/>
      <c r="AO62" s="29"/>
      <c r="AP62" s="29"/>
      <c r="AQ62" s="29"/>
      <c r="AR62" s="29"/>
      <c r="AS62" s="29"/>
      <c r="AT62" s="29"/>
      <c r="AV62" s="9"/>
      <c r="AW62" s="9"/>
      <c r="AX62" s="9"/>
      <c r="AY62" s="9"/>
      <c r="AZ62" s="9"/>
      <c r="BA62" s="9"/>
      <c r="BB62" s="9"/>
      <c r="BC62" s="9"/>
    </row>
    <row r="63" spans="22:55" s="1" customFormat="1" x14ac:dyDescent="0.25">
      <c r="AE63" s="29"/>
      <c r="AF63" s="29"/>
      <c r="AG63" s="29"/>
      <c r="AH63" s="29"/>
      <c r="AI63" s="29"/>
      <c r="AJ63" s="29"/>
      <c r="AK63" s="29"/>
      <c r="AM63" s="29"/>
      <c r="AN63" s="29"/>
      <c r="AO63" s="29"/>
      <c r="AP63" s="29"/>
      <c r="AQ63" s="29"/>
      <c r="AR63" s="29"/>
      <c r="AS63" s="29"/>
      <c r="AT63" s="29"/>
      <c r="AV63" s="9"/>
      <c r="AW63" s="9"/>
      <c r="AX63" s="9"/>
      <c r="AY63" s="9"/>
      <c r="AZ63" s="9"/>
      <c r="BA63" s="9"/>
      <c r="BB63" s="9"/>
      <c r="BC63" s="9"/>
    </row>
    <row r="64" spans="22:55" s="1" customFormat="1" x14ac:dyDescent="0.25">
      <c r="AE64" s="29"/>
      <c r="AF64" s="29"/>
      <c r="AG64" s="29"/>
      <c r="AH64" s="29"/>
      <c r="AI64" s="29"/>
      <c r="AJ64" s="29"/>
      <c r="AK64" s="29"/>
      <c r="AM64" s="29"/>
      <c r="AN64" s="29"/>
      <c r="AO64" s="29"/>
      <c r="AP64" s="29"/>
      <c r="AQ64" s="29"/>
      <c r="AR64" s="29"/>
      <c r="AS64" s="29"/>
      <c r="AT64" s="29"/>
      <c r="AV64" s="9"/>
      <c r="AW64" s="9"/>
      <c r="AX64" s="9"/>
      <c r="AY64" s="9"/>
      <c r="AZ64" s="9"/>
      <c r="BA64" s="9"/>
      <c r="BB64" s="9"/>
      <c r="BC64" s="9"/>
    </row>
    <row r="65" spans="31:55" s="1" customFormat="1" x14ac:dyDescent="0.25">
      <c r="AE65" s="29"/>
      <c r="AF65" s="29"/>
      <c r="AG65" s="29"/>
      <c r="AH65" s="29"/>
      <c r="AI65" s="29"/>
      <c r="AJ65" s="29"/>
      <c r="AK65" s="29"/>
      <c r="AM65" s="29"/>
      <c r="AN65" s="29"/>
      <c r="AO65" s="29"/>
      <c r="AP65" s="29"/>
      <c r="AQ65" s="29"/>
      <c r="AR65" s="29"/>
      <c r="AS65" s="29"/>
      <c r="AT65" s="29"/>
      <c r="AV65" s="9"/>
      <c r="AW65" s="9"/>
      <c r="AX65" s="9"/>
      <c r="AY65" s="9"/>
      <c r="AZ65" s="9"/>
      <c r="BA65" s="9"/>
      <c r="BB65" s="9"/>
      <c r="BC65" s="9"/>
    </row>
    <row r="66" spans="31:55" s="1" customFormat="1" x14ac:dyDescent="0.25">
      <c r="AE66" s="29"/>
      <c r="AF66" s="29"/>
      <c r="AG66" s="29"/>
      <c r="AH66" s="29"/>
      <c r="AI66" s="29"/>
      <c r="AJ66" s="29"/>
      <c r="AK66" s="29"/>
      <c r="AM66" s="29"/>
      <c r="AN66" s="29"/>
      <c r="AO66" s="29"/>
      <c r="AP66" s="29"/>
      <c r="AQ66" s="29"/>
      <c r="AR66" s="29"/>
      <c r="AS66" s="29"/>
      <c r="AT66" s="29"/>
      <c r="AV66" s="9"/>
      <c r="AW66" s="9"/>
      <c r="AX66" s="9"/>
      <c r="AY66" s="9"/>
      <c r="AZ66" s="9"/>
      <c r="BA66" s="9"/>
      <c r="BB66" s="9"/>
      <c r="BC66" s="9"/>
    </row>
    <row r="67" spans="31:55" s="1" customFormat="1" x14ac:dyDescent="0.25">
      <c r="AE67" s="29"/>
      <c r="AF67" s="29"/>
      <c r="AG67" s="29"/>
      <c r="AH67" s="29"/>
      <c r="AI67" s="29"/>
      <c r="AJ67" s="29"/>
      <c r="AK67" s="29"/>
      <c r="AM67" s="29"/>
      <c r="AN67" s="29"/>
      <c r="AO67" s="29"/>
      <c r="AP67" s="29"/>
      <c r="AQ67" s="29"/>
      <c r="AR67" s="29"/>
      <c r="AS67" s="29"/>
      <c r="AT67" s="29"/>
      <c r="AV67" s="9"/>
      <c r="AW67" s="9"/>
      <c r="AX67" s="9"/>
      <c r="AY67" s="9"/>
      <c r="AZ67" s="9"/>
      <c r="BA67" s="9"/>
      <c r="BB67" s="9"/>
      <c r="BC67" s="9"/>
    </row>
    <row r="68" spans="31:55" s="1" customFormat="1" x14ac:dyDescent="0.25">
      <c r="AE68" s="29"/>
      <c r="AF68" s="29"/>
      <c r="AG68" s="29"/>
      <c r="AH68" s="29"/>
      <c r="AI68" s="29"/>
      <c r="AJ68" s="29"/>
      <c r="AK68" s="29"/>
      <c r="AM68" s="29"/>
      <c r="AN68" s="29"/>
      <c r="AO68" s="29"/>
      <c r="AP68" s="29"/>
      <c r="AQ68" s="29"/>
      <c r="AR68" s="29"/>
      <c r="AS68" s="29"/>
      <c r="AT68" s="29"/>
      <c r="AV68" s="9"/>
      <c r="AW68" s="9"/>
      <c r="AX68" s="9"/>
      <c r="AY68" s="9"/>
      <c r="AZ68" s="9"/>
      <c r="BA68" s="9"/>
      <c r="BB68" s="9"/>
      <c r="BC68" s="9"/>
    </row>
    <row r="69" spans="31:55" s="1" customFormat="1" x14ac:dyDescent="0.25">
      <c r="AE69" s="29"/>
      <c r="AF69" s="29"/>
      <c r="AG69" s="29"/>
      <c r="AH69" s="29"/>
      <c r="AI69" s="29"/>
      <c r="AJ69" s="29"/>
      <c r="AK69" s="29"/>
      <c r="AM69" s="29"/>
      <c r="AN69" s="29"/>
      <c r="AO69" s="29"/>
      <c r="AP69" s="29"/>
      <c r="AQ69" s="29"/>
      <c r="AR69" s="29"/>
      <c r="AS69" s="29"/>
      <c r="AT69" s="29"/>
      <c r="AV69" s="9"/>
      <c r="AW69" s="9"/>
      <c r="AX69" s="9"/>
      <c r="AY69" s="9"/>
      <c r="AZ69" s="9"/>
      <c r="BA69" s="9"/>
      <c r="BB69" s="9"/>
      <c r="BC69" s="9"/>
    </row>
    <row r="70" spans="31:55" s="1" customFormat="1" x14ac:dyDescent="0.25">
      <c r="AE70" s="29"/>
      <c r="AF70" s="29"/>
      <c r="AG70" s="29"/>
      <c r="AH70" s="29"/>
      <c r="AI70" s="29"/>
      <c r="AJ70" s="29"/>
      <c r="AK70" s="29"/>
      <c r="AM70" s="29"/>
      <c r="AN70" s="29"/>
      <c r="AO70" s="29"/>
      <c r="AP70" s="29"/>
      <c r="AQ70" s="29"/>
      <c r="AR70" s="29"/>
      <c r="AS70" s="29"/>
      <c r="AT70" s="29"/>
      <c r="AV70" s="9"/>
      <c r="AW70" s="9"/>
      <c r="AX70" s="9"/>
      <c r="AY70" s="9"/>
      <c r="AZ70" s="9"/>
      <c r="BA70" s="9"/>
      <c r="BB70" s="9"/>
      <c r="BC70" s="9"/>
    </row>
    <row r="71" spans="31:55" s="1" customFormat="1" x14ac:dyDescent="0.25">
      <c r="AE71" s="29"/>
      <c r="AF71" s="29"/>
      <c r="AG71" s="29"/>
      <c r="AH71" s="29"/>
      <c r="AI71" s="29"/>
      <c r="AJ71" s="29"/>
      <c r="AK71" s="29"/>
      <c r="AM71" s="29"/>
      <c r="AN71" s="29"/>
      <c r="AO71" s="29"/>
      <c r="AP71" s="29"/>
      <c r="AQ71" s="29"/>
      <c r="AR71" s="29"/>
      <c r="AS71" s="29"/>
      <c r="AT71" s="29"/>
      <c r="AV71" s="9"/>
      <c r="AW71" s="9"/>
      <c r="AX71" s="9"/>
      <c r="AY71" s="9"/>
      <c r="AZ71" s="9"/>
      <c r="BA71" s="9"/>
      <c r="BB71" s="9"/>
      <c r="BC71" s="9"/>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84"/>
  <sheetViews>
    <sheetView topLeftCell="A151" zoomScale="75" zoomScaleNormal="75" workbookViewId="0">
      <selection activeCell="C161" sqref="C161:S184"/>
    </sheetView>
  </sheetViews>
  <sheetFormatPr baseColWidth="10" defaultRowHeight="15" x14ac:dyDescent="0.25"/>
  <cols>
    <col min="1" max="1" width="28.5703125" style="46" customWidth="1"/>
    <col min="2" max="2" width="21.28515625" style="46" bestFit="1" customWidth="1"/>
    <col min="3" max="19" width="8.28515625" style="46" customWidth="1"/>
    <col min="20" max="22" width="11.42578125" style="46"/>
    <col min="23" max="43" width="8.28515625" style="46" customWidth="1"/>
    <col min="44" max="46" width="11.42578125" style="46"/>
    <col min="47" max="67" width="8.28515625" style="46" customWidth="1"/>
    <col min="68" max="16384" width="11.42578125" style="46"/>
  </cols>
  <sheetData>
    <row r="1" spans="1:118" x14ac:dyDescent="0.25">
      <c r="A1" s="46" t="s">
        <v>43</v>
      </c>
      <c r="CQ1" s="9"/>
      <c r="CR1" s="9"/>
      <c r="CS1" s="9"/>
      <c r="CT1" s="9"/>
      <c r="CU1" s="9"/>
      <c r="CV1" s="9"/>
      <c r="CW1" s="9"/>
      <c r="CX1" s="9"/>
      <c r="CY1" s="9"/>
      <c r="CZ1" s="9"/>
      <c r="DA1" s="9"/>
      <c r="DB1" s="9"/>
      <c r="DC1" s="9"/>
      <c r="DD1" s="9"/>
      <c r="DE1" s="9"/>
      <c r="DF1" s="9"/>
      <c r="DG1" s="9"/>
      <c r="DH1" s="9"/>
      <c r="DI1" s="9"/>
      <c r="DJ1" s="9"/>
      <c r="DK1" s="9"/>
      <c r="DL1" s="9"/>
      <c r="DM1" s="9"/>
      <c r="DN1" s="9"/>
    </row>
    <row r="2" spans="1:118" x14ac:dyDescent="0.25">
      <c r="V2" s="46" t="str">
        <f>A3</f>
        <v>Enterobacter cloacae-complex</v>
      </c>
      <c r="AT2" s="46" t="str">
        <f>A3</f>
        <v>Enterobacter cloacae-complex</v>
      </c>
      <c r="BR2" s="46" t="str">
        <f>A3</f>
        <v>Enterobacter cloacae-complex</v>
      </c>
    </row>
    <row r="3" spans="1:118" ht="18.75" x14ac:dyDescent="0.25">
      <c r="A3" s="46" t="s">
        <v>103</v>
      </c>
      <c r="B3" s="46" t="s">
        <v>0</v>
      </c>
      <c r="C3" s="46">
        <v>1.5625E-2</v>
      </c>
      <c r="D3" s="46">
        <v>3.125E-2</v>
      </c>
      <c r="E3" s="46">
        <v>6.25E-2</v>
      </c>
      <c r="F3" s="46">
        <v>0.125</v>
      </c>
      <c r="G3" s="46">
        <v>0.25</v>
      </c>
      <c r="H3" s="46">
        <v>0.5</v>
      </c>
      <c r="I3" s="46">
        <v>1</v>
      </c>
      <c r="J3" s="46">
        <v>2</v>
      </c>
      <c r="K3" s="46">
        <v>4</v>
      </c>
      <c r="L3" s="46">
        <v>8</v>
      </c>
      <c r="M3" s="46">
        <v>16</v>
      </c>
      <c r="N3" s="46">
        <v>32</v>
      </c>
      <c r="O3" s="46">
        <v>64</v>
      </c>
      <c r="P3" s="46">
        <v>128</v>
      </c>
      <c r="Q3" s="46">
        <v>256</v>
      </c>
      <c r="R3" s="46">
        <v>512</v>
      </c>
      <c r="S3" s="46" t="s">
        <v>1</v>
      </c>
      <c r="V3" s="46" t="s">
        <v>0</v>
      </c>
      <c r="W3" s="46" t="str">
        <f>B4</f>
        <v>Ampicillin</v>
      </c>
      <c r="X3" s="46" t="str">
        <f>B5</f>
        <v>Ampicillin/ Sulbactam</v>
      </c>
      <c r="Y3" s="46" t="str">
        <f>B6</f>
        <v>Piperacillin</v>
      </c>
      <c r="Z3" s="46" t="str">
        <f>B7</f>
        <v>Piperacillin/ Tazobactam</v>
      </c>
      <c r="AA3" s="46" t="str">
        <f>B8</f>
        <v>Aztreonam</v>
      </c>
      <c r="AB3" s="46" t="str">
        <f>B9</f>
        <v>Cefotaxim</v>
      </c>
      <c r="AC3" s="46" t="str">
        <f>B10</f>
        <v>Ceftazidim</v>
      </c>
      <c r="AD3" s="46" t="str">
        <f>B11</f>
        <v>Cefuroxim</v>
      </c>
      <c r="AE3" s="46" t="str">
        <f>B12</f>
        <v>Imipenem</v>
      </c>
      <c r="AF3" s="46" t="str">
        <f>B13</f>
        <v>Meropenem</v>
      </c>
      <c r="AG3" s="46" t="str">
        <f>B14</f>
        <v>Colistin</v>
      </c>
      <c r="AH3" s="46" t="str">
        <f>B15</f>
        <v>Amikacin</v>
      </c>
      <c r="AI3" s="46" t="str">
        <f>B16</f>
        <v>Gentamicin</v>
      </c>
      <c r="AJ3" s="46" t="str">
        <f>B17</f>
        <v>Tobramycin</v>
      </c>
      <c r="AK3" s="46" t="str">
        <f>B18</f>
        <v>Fosfomycin</v>
      </c>
      <c r="AL3" s="46" t="str">
        <f>B19</f>
        <v>Cotrimoxazol</v>
      </c>
      <c r="AM3" s="46" t="str">
        <f>B20</f>
        <v>Ciprofloxacin</v>
      </c>
      <c r="AN3" s="46" t="str">
        <f>B21</f>
        <v>Levofloxacin</v>
      </c>
      <c r="AO3" s="46" t="str">
        <f>B22</f>
        <v>Moxifloxacin</v>
      </c>
      <c r="AP3" s="46" t="str">
        <f>B23</f>
        <v>Doxycyclin</v>
      </c>
      <c r="AQ3" s="46" t="str">
        <f>B24</f>
        <v>Tigecyclin</v>
      </c>
      <c r="AU3" s="29" t="str">
        <f t="shared" ref="AU3:BO3" si="0">W3</f>
        <v>Ampicillin</v>
      </c>
      <c r="AV3" s="29" t="str">
        <f t="shared" si="0"/>
        <v>Ampicillin/ Sulbactam</v>
      </c>
      <c r="AW3" s="29" t="str">
        <f t="shared" si="0"/>
        <v>Piperacillin</v>
      </c>
      <c r="AX3" s="29" t="str">
        <f t="shared" si="0"/>
        <v>Piperacillin/ Tazobactam</v>
      </c>
      <c r="AY3" s="29" t="str">
        <f t="shared" si="0"/>
        <v>Aztreonam</v>
      </c>
      <c r="AZ3" s="29" t="str">
        <f t="shared" si="0"/>
        <v>Cefotaxim</v>
      </c>
      <c r="BA3" s="29" t="str">
        <f t="shared" si="0"/>
        <v>Ceftazidim</v>
      </c>
      <c r="BB3" s="29" t="str">
        <f t="shared" si="0"/>
        <v>Cefuroxim</v>
      </c>
      <c r="BC3" s="29" t="str">
        <f t="shared" si="0"/>
        <v>Imipenem</v>
      </c>
      <c r="BD3" s="29" t="str">
        <f t="shared" si="0"/>
        <v>Meropenem</v>
      </c>
      <c r="BE3" s="29" t="str">
        <f t="shared" si="0"/>
        <v>Colistin</v>
      </c>
      <c r="BF3" s="29" t="str">
        <f t="shared" si="0"/>
        <v>Amikacin</v>
      </c>
      <c r="BG3" s="29" t="str">
        <f t="shared" si="0"/>
        <v>Gentamicin</v>
      </c>
      <c r="BH3" s="29" t="str">
        <f t="shared" si="0"/>
        <v>Tobramycin</v>
      </c>
      <c r="BI3" s="29" t="str">
        <f t="shared" si="0"/>
        <v>Fosfomycin</v>
      </c>
      <c r="BJ3" s="29" t="str">
        <f t="shared" si="0"/>
        <v>Cotrimoxazol</v>
      </c>
      <c r="BK3" s="29" t="str">
        <f t="shared" si="0"/>
        <v>Ciprofloxacin</v>
      </c>
      <c r="BL3" s="29" t="str">
        <f t="shared" si="0"/>
        <v>Levofloxacin</v>
      </c>
      <c r="BM3" s="29" t="str">
        <f t="shared" si="0"/>
        <v>Moxifloxacin</v>
      </c>
      <c r="BN3" s="29" t="str">
        <f t="shared" si="0"/>
        <v>Doxycyclin</v>
      </c>
      <c r="BO3" s="29" t="str">
        <f t="shared" si="0"/>
        <v>Tigecyclin</v>
      </c>
      <c r="BR3" s="46" t="s">
        <v>0</v>
      </c>
      <c r="BS3" s="46" t="str">
        <f t="shared" ref="BS3:CM3" si="1">W3</f>
        <v>Ampicillin</v>
      </c>
      <c r="BT3" s="46" t="str">
        <f t="shared" si="1"/>
        <v>Ampicillin/ Sulbactam</v>
      </c>
      <c r="BU3" s="46" t="str">
        <f t="shared" si="1"/>
        <v>Piperacillin</v>
      </c>
      <c r="BV3" s="46" t="str">
        <f t="shared" si="1"/>
        <v>Piperacillin/ Tazobactam</v>
      </c>
      <c r="BW3" s="46" t="str">
        <f t="shared" si="1"/>
        <v>Aztreonam</v>
      </c>
      <c r="BX3" s="46" t="str">
        <f t="shared" si="1"/>
        <v>Cefotaxim</v>
      </c>
      <c r="BY3" s="46" t="str">
        <f t="shared" si="1"/>
        <v>Ceftazidim</v>
      </c>
      <c r="BZ3" s="46" t="str">
        <f t="shared" si="1"/>
        <v>Cefuroxim</v>
      </c>
      <c r="CA3" s="46" t="str">
        <f t="shared" si="1"/>
        <v>Imipenem</v>
      </c>
      <c r="CB3" s="46" t="str">
        <f t="shared" si="1"/>
        <v>Meropenem</v>
      </c>
      <c r="CC3" s="46" t="str">
        <f t="shared" si="1"/>
        <v>Colistin</v>
      </c>
      <c r="CD3" s="46" t="str">
        <f t="shared" si="1"/>
        <v>Amikacin</v>
      </c>
      <c r="CE3" s="46" t="str">
        <f t="shared" si="1"/>
        <v>Gentamicin</v>
      </c>
      <c r="CF3" s="46" t="str">
        <f t="shared" si="1"/>
        <v>Tobramycin</v>
      </c>
      <c r="CG3" s="46" t="str">
        <f t="shared" si="1"/>
        <v>Fosfomycin</v>
      </c>
      <c r="CH3" s="46" t="str">
        <f t="shared" si="1"/>
        <v>Cotrimoxazol</v>
      </c>
      <c r="CI3" s="46" t="str">
        <f t="shared" si="1"/>
        <v>Ciprofloxacin</v>
      </c>
      <c r="CJ3" s="46" t="str">
        <f t="shared" si="1"/>
        <v>Levofloxacin</v>
      </c>
      <c r="CK3" s="46" t="str">
        <f t="shared" si="1"/>
        <v>Moxifloxacin</v>
      </c>
      <c r="CL3" s="46" t="str">
        <f t="shared" si="1"/>
        <v>Doxycyclin</v>
      </c>
      <c r="CM3" s="46" t="str">
        <f t="shared" si="1"/>
        <v>Tigecyclin</v>
      </c>
      <c r="CQ3" s="10"/>
      <c r="CR3" s="11" t="s">
        <v>45</v>
      </c>
      <c r="CS3" s="11" t="s">
        <v>50</v>
      </c>
      <c r="CT3" s="11" t="s">
        <v>51</v>
      </c>
      <c r="CU3" s="11" t="s">
        <v>52</v>
      </c>
      <c r="CV3" s="11" t="s">
        <v>53</v>
      </c>
      <c r="CW3" s="11" t="s">
        <v>54</v>
      </c>
      <c r="CX3" s="11" t="s">
        <v>55</v>
      </c>
      <c r="CY3" s="11" t="s">
        <v>68</v>
      </c>
      <c r="CZ3" s="11" t="s">
        <v>56</v>
      </c>
      <c r="DA3" s="11" t="s">
        <v>57</v>
      </c>
      <c r="DB3" s="11" t="s">
        <v>58</v>
      </c>
      <c r="DC3" s="11" t="s">
        <v>59</v>
      </c>
      <c r="DD3" s="11" t="s">
        <v>60</v>
      </c>
      <c r="DE3" s="11" t="s">
        <v>61</v>
      </c>
      <c r="DF3" s="11" t="s">
        <v>62</v>
      </c>
      <c r="DG3" s="11" t="s">
        <v>63</v>
      </c>
      <c r="DH3" s="11" t="s">
        <v>64</v>
      </c>
      <c r="DI3" s="11" t="s">
        <v>65</v>
      </c>
      <c r="DJ3" s="11" t="s">
        <v>66</v>
      </c>
      <c r="DK3" s="11" t="s">
        <v>67</v>
      </c>
      <c r="DL3" s="11" t="s">
        <v>69</v>
      </c>
      <c r="DM3" s="9"/>
      <c r="DN3" s="9"/>
    </row>
    <row r="4" spans="1:118" ht="18.75" x14ac:dyDescent="0.25">
      <c r="B4" s="46" t="s">
        <v>2</v>
      </c>
      <c r="C4" s="2">
        <v>0</v>
      </c>
      <c r="D4" s="2">
        <v>0</v>
      </c>
      <c r="E4" s="2">
        <v>0</v>
      </c>
      <c r="F4" s="2">
        <v>0</v>
      </c>
      <c r="G4" s="2">
        <v>0</v>
      </c>
      <c r="H4" s="2">
        <v>0</v>
      </c>
      <c r="I4" s="2">
        <v>0</v>
      </c>
      <c r="J4" s="2">
        <v>0</v>
      </c>
      <c r="K4" s="2">
        <v>1</v>
      </c>
      <c r="L4" s="2">
        <v>2</v>
      </c>
      <c r="M4" s="3">
        <v>2</v>
      </c>
      <c r="N4" s="3">
        <v>1</v>
      </c>
      <c r="O4" s="3">
        <v>26</v>
      </c>
      <c r="P4" s="3">
        <v>0</v>
      </c>
      <c r="Q4" s="3">
        <v>0</v>
      </c>
      <c r="R4" s="3">
        <v>0</v>
      </c>
      <c r="S4" s="46">
        <v>32</v>
      </c>
      <c r="V4" s="46">
        <v>1.5625E-2</v>
      </c>
      <c r="W4" s="2">
        <f>C4</f>
        <v>0</v>
      </c>
      <c r="X4" s="2">
        <f>C5</f>
        <v>0</v>
      </c>
      <c r="Y4" s="2">
        <f>C6</f>
        <v>0</v>
      </c>
      <c r="Z4" s="2">
        <f>C7</f>
        <v>0</v>
      </c>
      <c r="AA4" s="2">
        <f>C8</f>
        <v>0</v>
      </c>
      <c r="AB4" s="2">
        <f>C9</f>
        <v>0</v>
      </c>
      <c r="AC4" s="2">
        <f>C10</f>
        <v>0</v>
      </c>
      <c r="AD4" s="46">
        <f>C11</f>
        <v>0</v>
      </c>
      <c r="AE4" s="2">
        <f>C12</f>
        <v>0</v>
      </c>
      <c r="AF4" s="2">
        <f>C13</f>
        <v>0</v>
      </c>
      <c r="AG4" s="2">
        <f>C14</f>
        <v>0</v>
      </c>
      <c r="AH4" s="2">
        <f>C15</f>
        <v>0</v>
      </c>
      <c r="AI4" s="2">
        <f>C16</f>
        <v>0</v>
      </c>
      <c r="AJ4" s="2">
        <f>C17</f>
        <v>0</v>
      </c>
      <c r="AK4" s="2">
        <f>C18</f>
        <v>0</v>
      </c>
      <c r="AL4" s="2">
        <f>C19</f>
        <v>0</v>
      </c>
      <c r="AM4" s="2">
        <f>C20</f>
        <v>0</v>
      </c>
      <c r="AN4" s="2">
        <f>C21</f>
        <v>0</v>
      </c>
      <c r="AO4" s="2">
        <f>C22</f>
        <v>0</v>
      </c>
      <c r="AP4" s="46">
        <f>C23</f>
        <v>0</v>
      </c>
      <c r="AQ4" s="47">
        <f>C24</f>
        <v>0</v>
      </c>
      <c r="AT4" s="46">
        <v>1.4999999999999999E-2</v>
      </c>
      <c r="AU4" s="30">
        <f t="shared" ref="AU4:BO4" si="2">PRODUCT(W4*100*1/W20)</f>
        <v>0</v>
      </c>
      <c r="AV4" s="30">
        <f t="shared" si="2"/>
        <v>0</v>
      </c>
      <c r="AW4" s="30">
        <f t="shared" si="2"/>
        <v>0</v>
      </c>
      <c r="AX4" s="30">
        <f t="shared" si="2"/>
        <v>0</v>
      </c>
      <c r="AY4" s="30">
        <f t="shared" si="2"/>
        <v>0</v>
      </c>
      <c r="AZ4" s="30">
        <f t="shared" si="2"/>
        <v>0</v>
      </c>
      <c r="BA4" s="30">
        <f t="shared" si="2"/>
        <v>0</v>
      </c>
      <c r="BB4" s="48">
        <f t="shared" si="2"/>
        <v>0</v>
      </c>
      <c r="BC4" s="30">
        <f t="shared" si="2"/>
        <v>0</v>
      </c>
      <c r="BD4" s="30">
        <f t="shared" si="2"/>
        <v>0</v>
      </c>
      <c r="BE4" s="30">
        <f t="shared" si="2"/>
        <v>0</v>
      </c>
      <c r="BF4" s="30">
        <f t="shared" si="2"/>
        <v>0</v>
      </c>
      <c r="BG4" s="30">
        <f t="shared" si="2"/>
        <v>0</v>
      </c>
      <c r="BH4" s="30">
        <f t="shared" si="2"/>
        <v>0</v>
      </c>
      <c r="BI4" s="30">
        <f t="shared" si="2"/>
        <v>0</v>
      </c>
      <c r="BJ4" s="30">
        <f t="shared" si="2"/>
        <v>0</v>
      </c>
      <c r="BK4" s="30">
        <f t="shared" si="2"/>
        <v>0</v>
      </c>
      <c r="BL4" s="30">
        <f t="shared" si="2"/>
        <v>0</v>
      </c>
      <c r="BM4" s="30">
        <f t="shared" si="2"/>
        <v>0</v>
      </c>
      <c r="BN4" s="29">
        <f t="shared" si="2"/>
        <v>0</v>
      </c>
      <c r="BO4" s="49">
        <f t="shared" si="2"/>
        <v>0</v>
      </c>
      <c r="BR4" s="46">
        <v>1.4999999999999999E-2</v>
      </c>
      <c r="BS4" s="30">
        <f t="shared" ref="BS4:CM4" si="3">AU4</f>
        <v>0</v>
      </c>
      <c r="BT4" s="30">
        <f t="shared" si="3"/>
        <v>0</v>
      </c>
      <c r="BU4" s="30">
        <f t="shared" si="3"/>
        <v>0</v>
      </c>
      <c r="BV4" s="30">
        <f t="shared" si="3"/>
        <v>0</v>
      </c>
      <c r="BW4" s="30">
        <f t="shared" si="3"/>
        <v>0</v>
      </c>
      <c r="BX4" s="30">
        <f t="shared" si="3"/>
        <v>0</v>
      </c>
      <c r="BY4" s="30">
        <f t="shared" si="3"/>
        <v>0</v>
      </c>
      <c r="BZ4" s="48">
        <f t="shared" si="3"/>
        <v>0</v>
      </c>
      <c r="CA4" s="30">
        <f t="shared" si="3"/>
        <v>0</v>
      </c>
      <c r="CB4" s="30">
        <f t="shared" si="3"/>
        <v>0</v>
      </c>
      <c r="CC4" s="30">
        <f t="shared" si="3"/>
        <v>0</v>
      </c>
      <c r="CD4" s="30">
        <f t="shared" si="3"/>
        <v>0</v>
      </c>
      <c r="CE4" s="30">
        <f t="shared" si="3"/>
        <v>0</v>
      </c>
      <c r="CF4" s="30">
        <f t="shared" si="3"/>
        <v>0</v>
      </c>
      <c r="CG4" s="30">
        <f t="shared" si="3"/>
        <v>0</v>
      </c>
      <c r="CH4" s="30">
        <f t="shared" si="3"/>
        <v>0</v>
      </c>
      <c r="CI4" s="30">
        <f t="shared" si="3"/>
        <v>0</v>
      </c>
      <c r="CJ4" s="30">
        <f t="shared" si="3"/>
        <v>0</v>
      </c>
      <c r="CK4" s="30">
        <f t="shared" si="3"/>
        <v>0</v>
      </c>
      <c r="CL4" s="29">
        <f t="shared" si="3"/>
        <v>0</v>
      </c>
      <c r="CM4" s="49">
        <f t="shared" si="3"/>
        <v>0</v>
      </c>
      <c r="CN4" s="5"/>
      <c r="CQ4" s="11" t="s">
        <v>46</v>
      </c>
      <c r="CR4" s="15">
        <f>S4</f>
        <v>32</v>
      </c>
      <c r="CS4" s="15">
        <f>S5</f>
        <v>33</v>
      </c>
      <c r="CT4" s="15">
        <f>S6</f>
        <v>33</v>
      </c>
      <c r="CU4" s="15">
        <f>S7</f>
        <v>33</v>
      </c>
      <c r="CV4" s="15">
        <f>S8</f>
        <v>32</v>
      </c>
      <c r="CW4" s="15">
        <f>S9</f>
        <v>33</v>
      </c>
      <c r="CX4" s="15">
        <f>S10</f>
        <v>33</v>
      </c>
      <c r="CY4" s="15">
        <f>S11</f>
        <v>32</v>
      </c>
      <c r="CZ4" s="15">
        <f>S12</f>
        <v>33</v>
      </c>
      <c r="DA4" s="15">
        <f>S13</f>
        <v>33</v>
      </c>
      <c r="DB4" s="15">
        <f>S14</f>
        <v>31</v>
      </c>
      <c r="DC4" s="15">
        <f>S15</f>
        <v>31</v>
      </c>
      <c r="DD4" s="15">
        <f>S16</f>
        <v>31</v>
      </c>
      <c r="DE4" s="15">
        <f>S17</f>
        <v>27</v>
      </c>
      <c r="DF4" s="15">
        <f>S18</f>
        <v>32</v>
      </c>
      <c r="DG4" s="15">
        <f>S19</f>
        <v>32</v>
      </c>
      <c r="DH4" s="15">
        <f>S20</f>
        <v>33</v>
      </c>
      <c r="DI4" s="15">
        <f>S21</f>
        <v>32</v>
      </c>
      <c r="DJ4" s="15">
        <f>S22</f>
        <v>32</v>
      </c>
      <c r="DK4" s="15">
        <f>S23</f>
        <v>32</v>
      </c>
      <c r="DL4" s="15">
        <f>S24</f>
        <v>32</v>
      </c>
      <c r="DM4" s="9"/>
      <c r="DN4" s="9"/>
    </row>
    <row r="5" spans="1:118" ht="18.75" x14ac:dyDescent="0.25">
      <c r="B5" s="46" t="s">
        <v>3</v>
      </c>
      <c r="C5" s="2">
        <v>0</v>
      </c>
      <c r="D5" s="2">
        <v>0</v>
      </c>
      <c r="E5" s="2">
        <v>0</v>
      </c>
      <c r="F5" s="2">
        <v>0</v>
      </c>
      <c r="G5" s="2">
        <v>0</v>
      </c>
      <c r="H5" s="2">
        <v>0</v>
      </c>
      <c r="I5" s="2">
        <v>1</v>
      </c>
      <c r="J5" s="2">
        <v>0</v>
      </c>
      <c r="K5" s="2">
        <v>3</v>
      </c>
      <c r="L5" s="2">
        <v>4</v>
      </c>
      <c r="M5" s="3">
        <v>1</v>
      </c>
      <c r="N5" s="3">
        <v>6</v>
      </c>
      <c r="O5" s="3">
        <v>18</v>
      </c>
      <c r="P5" s="3">
        <v>0</v>
      </c>
      <c r="Q5" s="3">
        <v>0</v>
      </c>
      <c r="R5" s="3">
        <v>0</v>
      </c>
      <c r="S5" s="46">
        <v>33</v>
      </c>
      <c r="V5" s="46">
        <v>3.125E-2</v>
      </c>
      <c r="W5" s="2">
        <f>D4</f>
        <v>0</v>
      </c>
      <c r="X5" s="2">
        <f>D5</f>
        <v>0</v>
      </c>
      <c r="Y5" s="2">
        <f>D6</f>
        <v>0</v>
      </c>
      <c r="Z5" s="2">
        <f>D7</f>
        <v>0</v>
      </c>
      <c r="AA5" s="2">
        <f>D8</f>
        <v>0</v>
      </c>
      <c r="AB5" s="2">
        <f>D9</f>
        <v>0</v>
      </c>
      <c r="AC5" s="2">
        <f>D10</f>
        <v>0</v>
      </c>
      <c r="AD5" s="46">
        <f>D11</f>
        <v>0</v>
      </c>
      <c r="AE5" s="2">
        <f>D12</f>
        <v>0</v>
      </c>
      <c r="AF5" s="2">
        <f>D13</f>
        <v>0</v>
      </c>
      <c r="AG5" s="2">
        <f>D14</f>
        <v>0</v>
      </c>
      <c r="AH5" s="2">
        <f>D15</f>
        <v>0</v>
      </c>
      <c r="AI5" s="2">
        <f>D16</f>
        <v>0</v>
      </c>
      <c r="AJ5" s="2">
        <f>D17</f>
        <v>0</v>
      </c>
      <c r="AK5" s="2">
        <f>D18</f>
        <v>0</v>
      </c>
      <c r="AL5" s="2">
        <f>D19</f>
        <v>0</v>
      </c>
      <c r="AM5" s="2">
        <f>D20</f>
        <v>19</v>
      </c>
      <c r="AN5" s="2">
        <f>D21</f>
        <v>22</v>
      </c>
      <c r="AO5" s="2">
        <f>D22</f>
        <v>0</v>
      </c>
      <c r="AP5" s="46">
        <f>D23</f>
        <v>0</v>
      </c>
      <c r="AQ5" s="47">
        <f>D24</f>
        <v>0</v>
      </c>
      <c r="AT5" s="46">
        <v>3.1E-2</v>
      </c>
      <c r="AU5" s="30">
        <f t="shared" ref="AU5:BO5" si="4">PRODUCT(W5*100*1/W20)</f>
        <v>0</v>
      </c>
      <c r="AV5" s="30">
        <f t="shared" si="4"/>
        <v>0</v>
      </c>
      <c r="AW5" s="30">
        <f t="shared" si="4"/>
        <v>0</v>
      </c>
      <c r="AX5" s="30">
        <f t="shared" si="4"/>
        <v>0</v>
      </c>
      <c r="AY5" s="30">
        <f t="shared" si="4"/>
        <v>0</v>
      </c>
      <c r="AZ5" s="30">
        <f t="shared" si="4"/>
        <v>0</v>
      </c>
      <c r="BA5" s="30">
        <f t="shared" si="4"/>
        <v>0</v>
      </c>
      <c r="BB5" s="48">
        <f t="shared" si="4"/>
        <v>0</v>
      </c>
      <c r="BC5" s="30">
        <f t="shared" si="4"/>
        <v>0</v>
      </c>
      <c r="BD5" s="30">
        <f t="shared" si="4"/>
        <v>0</v>
      </c>
      <c r="BE5" s="30">
        <f t="shared" si="4"/>
        <v>0</v>
      </c>
      <c r="BF5" s="30">
        <f t="shared" si="4"/>
        <v>0</v>
      </c>
      <c r="BG5" s="30">
        <f t="shared" si="4"/>
        <v>0</v>
      </c>
      <c r="BH5" s="30">
        <f t="shared" si="4"/>
        <v>0</v>
      </c>
      <c r="BI5" s="30">
        <f t="shared" si="4"/>
        <v>0</v>
      </c>
      <c r="BJ5" s="30">
        <f t="shared" si="4"/>
        <v>0</v>
      </c>
      <c r="BK5" s="30">
        <f t="shared" si="4"/>
        <v>57.575757575757578</v>
      </c>
      <c r="BL5" s="30">
        <f t="shared" si="4"/>
        <v>68.75</v>
      </c>
      <c r="BM5" s="30">
        <f t="shared" si="4"/>
        <v>0</v>
      </c>
      <c r="BN5" s="29">
        <f t="shared" si="4"/>
        <v>0</v>
      </c>
      <c r="BO5" s="49">
        <f t="shared" si="4"/>
        <v>0</v>
      </c>
      <c r="BR5" s="46">
        <v>3.1E-2</v>
      </c>
      <c r="BS5" s="30">
        <f t="shared" ref="BS5:CM5" si="5">AU4+AU5</f>
        <v>0</v>
      </c>
      <c r="BT5" s="30">
        <f t="shared" si="5"/>
        <v>0</v>
      </c>
      <c r="BU5" s="30">
        <f t="shared" si="5"/>
        <v>0</v>
      </c>
      <c r="BV5" s="30">
        <f t="shared" si="5"/>
        <v>0</v>
      </c>
      <c r="BW5" s="30">
        <f t="shared" si="5"/>
        <v>0</v>
      </c>
      <c r="BX5" s="30">
        <f t="shared" si="5"/>
        <v>0</v>
      </c>
      <c r="BY5" s="30">
        <f t="shared" si="5"/>
        <v>0</v>
      </c>
      <c r="BZ5" s="48">
        <f t="shared" si="5"/>
        <v>0</v>
      </c>
      <c r="CA5" s="30">
        <f t="shared" si="5"/>
        <v>0</v>
      </c>
      <c r="CB5" s="30">
        <f t="shared" si="5"/>
        <v>0</v>
      </c>
      <c r="CC5" s="30">
        <f t="shared" si="5"/>
        <v>0</v>
      </c>
      <c r="CD5" s="30">
        <f t="shared" si="5"/>
        <v>0</v>
      </c>
      <c r="CE5" s="30">
        <f t="shared" si="5"/>
        <v>0</v>
      </c>
      <c r="CF5" s="30">
        <f t="shared" si="5"/>
        <v>0</v>
      </c>
      <c r="CG5" s="30">
        <f t="shared" si="5"/>
        <v>0</v>
      </c>
      <c r="CH5" s="30">
        <f t="shared" si="5"/>
        <v>0</v>
      </c>
      <c r="CI5" s="30">
        <f t="shared" si="5"/>
        <v>57.575757575757578</v>
      </c>
      <c r="CJ5" s="30">
        <f t="shared" si="5"/>
        <v>68.75</v>
      </c>
      <c r="CK5" s="30">
        <f t="shared" si="5"/>
        <v>0</v>
      </c>
      <c r="CL5" s="29">
        <f t="shared" si="5"/>
        <v>0</v>
      </c>
      <c r="CM5" s="49">
        <f t="shared" si="5"/>
        <v>0</v>
      </c>
      <c r="CN5" s="5"/>
      <c r="CQ5" s="11" t="s">
        <v>47</v>
      </c>
      <c r="CR5" s="12">
        <f>BS13</f>
        <v>9.375</v>
      </c>
      <c r="CS5" s="12">
        <f>BT13</f>
        <v>24.242424242424242</v>
      </c>
      <c r="CT5" s="12">
        <f>BU13</f>
        <v>51.515151515151516</v>
      </c>
      <c r="CU5" s="12">
        <f>BV13</f>
        <v>57.575757575757578</v>
      </c>
      <c r="CV5" s="12">
        <f>BW10</f>
        <v>50</v>
      </c>
      <c r="CW5" s="12">
        <f>BX10</f>
        <v>48.484848484848492</v>
      </c>
      <c r="CX5" s="12">
        <f>BY10</f>
        <v>51.515151515151516</v>
      </c>
      <c r="CY5" s="12"/>
      <c r="CZ5" s="12">
        <f>CA11</f>
        <v>96.969696969696969</v>
      </c>
      <c r="DA5" s="12">
        <f>CB11</f>
        <v>100</v>
      </c>
      <c r="DB5" s="12">
        <f>CC11</f>
        <v>90.322580645161281</v>
      </c>
      <c r="DC5" s="12">
        <f>CD13</f>
        <v>99.999999999999986</v>
      </c>
      <c r="DD5" s="12">
        <f>CE11</f>
        <v>99.999999999999986</v>
      </c>
      <c r="DE5" s="12">
        <f>CF11</f>
        <v>92.592592592592595</v>
      </c>
      <c r="DF5" s="12">
        <f>CG15</f>
        <v>71.875</v>
      </c>
      <c r="DG5" s="12">
        <f>CH11</f>
        <v>81.25</v>
      </c>
      <c r="DH5" s="12">
        <f>CI8</f>
        <v>87.87878787878789</v>
      </c>
      <c r="DI5" s="12">
        <f>CJ9</f>
        <v>90.625</v>
      </c>
      <c r="DJ5" s="12">
        <f>CK8</f>
        <v>75</v>
      </c>
      <c r="DK5" s="12"/>
      <c r="DL5" s="12"/>
      <c r="DM5" s="9"/>
      <c r="DN5" s="9"/>
    </row>
    <row r="6" spans="1:118" ht="18.75" x14ac:dyDescent="0.25">
      <c r="B6" s="46" t="s">
        <v>4</v>
      </c>
      <c r="C6" s="2">
        <v>0</v>
      </c>
      <c r="D6" s="2">
        <v>0</v>
      </c>
      <c r="E6" s="2">
        <v>0</v>
      </c>
      <c r="F6" s="2">
        <v>0</v>
      </c>
      <c r="G6" s="2">
        <v>1</v>
      </c>
      <c r="H6" s="2">
        <v>0</v>
      </c>
      <c r="I6" s="2">
        <v>4</v>
      </c>
      <c r="J6" s="2">
        <v>8</v>
      </c>
      <c r="K6" s="2">
        <v>1</v>
      </c>
      <c r="L6" s="2">
        <v>3</v>
      </c>
      <c r="M6" s="3">
        <v>0</v>
      </c>
      <c r="N6" s="3">
        <v>3</v>
      </c>
      <c r="O6" s="3">
        <v>3</v>
      </c>
      <c r="P6" s="3">
        <v>10</v>
      </c>
      <c r="Q6" s="3">
        <v>0</v>
      </c>
      <c r="R6" s="3">
        <v>0</v>
      </c>
      <c r="S6" s="46">
        <v>33</v>
      </c>
      <c r="V6" s="46">
        <v>6.25E-2</v>
      </c>
      <c r="W6" s="2">
        <f>E4</f>
        <v>0</v>
      </c>
      <c r="X6" s="2">
        <f>E5</f>
        <v>0</v>
      </c>
      <c r="Y6" s="2">
        <f>E6</f>
        <v>0</v>
      </c>
      <c r="Z6" s="2">
        <f>E7</f>
        <v>0</v>
      </c>
      <c r="AA6" s="2">
        <f>E8</f>
        <v>0</v>
      </c>
      <c r="AB6" s="2">
        <f>E9</f>
        <v>0</v>
      </c>
      <c r="AC6" s="2">
        <f>E10</f>
        <v>0</v>
      </c>
      <c r="AD6" s="46">
        <f>E11</f>
        <v>0</v>
      </c>
      <c r="AE6" s="2">
        <f>E12</f>
        <v>6</v>
      </c>
      <c r="AF6" s="2">
        <f>E13</f>
        <v>27</v>
      </c>
      <c r="AG6" s="2">
        <f>E14</f>
        <v>0</v>
      </c>
      <c r="AH6" s="2">
        <f>E15</f>
        <v>0</v>
      </c>
      <c r="AI6" s="2">
        <f>E16</f>
        <v>0</v>
      </c>
      <c r="AJ6" s="2">
        <f>E17</f>
        <v>0</v>
      </c>
      <c r="AK6" s="2">
        <f>E18</f>
        <v>0</v>
      </c>
      <c r="AL6" s="2">
        <f>E19</f>
        <v>19</v>
      </c>
      <c r="AM6" s="2">
        <f>E20</f>
        <v>3</v>
      </c>
      <c r="AN6" s="2">
        <f>E21</f>
        <v>0</v>
      </c>
      <c r="AO6" s="2">
        <f>E22</f>
        <v>4</v>
      </c>
      <c r="AP6" s="46">
        <f>E23</f>
        <v>0</v>
      </c>
      <c r="AQ6" s="47">
        <f>E24</f>
        <v>0</v>
      </c>
      <c r="AT6" s="46">
        <v>6.2E-2</v>
      </c>
      <c r="AU6" s="30">
        <f t="shared" ref="AU6:BO6" si="6">PRODUCT(W6*100*1/W20)</f>
        <v>0</v>
      </c>
      <c r="AV6" s="30">
        <f t="shared" si="6"/>
        <v>0</v>
      </c>
      <c r="AW6" s="30">
        <f t="shared" si="6"/>
        <v>0</v>
      </c>
      <c r="AX6" s="30">
        <f t="shared" si="6"/>
        <v>0</v>
      </c>
      <c r="AY6" s="30">
        <f t="shared" si="6"/>
        <v>0</v>
      </c>
      <c r="AZ6" s="30">
        <f t="shared" si="6"/>
        <v>0</v>
      </c>
      <c r="BA6" s="30">
        <f t="shared" si="6"/>
        <v>0</v>
      </c>
      <c r="BB6" s="48">
        <f t="shared" si="6"/>
        <v>0</v>
      </c>
      <c r="BC6" s="30">
        <f t="shared" si="6"/>
        <v>18.181818181818183</v>
      </c>
      <c r="BD6" s="30">
        <f t="shared" si="6"/>
        <v>81.818181818181813</v>
      </c>
      <c r="BE6" s="30">
        <f t="shared" si="6"/>
        <v>0</v>
      </c>
      <c r="BF6" s="30">
        <f t="shared" si="6"/>
        <v>0</v>
      </c>
      <c r="BG6" s="30">
        <f t="shared" si="6"/>
        <v>0</v>
      </c>
      <c r="BH6" s="30">
        <f t="shared" si="6"/>
        <v>0</v>
      </c>
      <c r="BI6" s="30">
        <f t="shared" si="6"/>
        <v>0</v>
      </c>
      <c r="BJ6" s="30">
        <f t="shared" si="6"/>
        <v>59.375</v>
      </c>
      <c r="BK6" s="30">
        <f t="shared" si="6"/>
        <v>9.0909090909090917</v>
      </c>
      <c r="BL6" s="30">
        <f t="shared" si="6"/>
        <v>0</v>
      </c>
      <c r="BM6" s="30">
        <f t="shared" si="6"/>
        <v>12.5</v>
      </c>
      <c r="BN6" s="29">
        <f t="shared" si="6"/>
        <v>0</v>
      </c>
      <c r="BO6" s="49">
        <f t="shared" si="6"/>
        <v>0</v>
      </c>
      <c r="BR6" s="46">
        <v>6.2E-2</v>
      </c>
      <c r="BS6" s="30">
        <f t="shared" ref="BS6:CM6" si="7">AU4+AU5+AU6</f>
        <v>0</v>
      </c>
      <c r="BT6" s="30">
        <f t="shared" si="7"/>
        <v>0</v>
      </c>
      <c r="BU6" s="30">
        <f t="shared" si="7"/>
        <v>0</v>
      </c>
      <c r="BV6" s="30">
        <f t="shared" si="7"/>
        <v>0</v>
      </c>
      <c r="BW6" s="30">
        <f t="shared" si="7"/>
        <v>0</v>
      </c>
      <c r="BX6" s="30">
        <f t="shared" si="7"/>
        <v>0</v>
      </c>
      <c r="BY6" s="30">
        <f t="shared" si="7"/>
        <v>0</v>
      </c>
      <c r="BZ6" s="48">
        <f t="shared" si="7"/>
        <v>0</v>
      </c>
      <c r="CA6" s="30">
        <f t="shared" si="7"/>
        <v>18.181818181818183</v>
      </c>
      <c r="CB6" s="30">
        <f t="shared" si="7"/>
        <v>81.818181818181813</v>
      </c>
      <c r="CC6" s="30">
        <f t="shared" si="7"/>
        <v>0</v>
      </c>
      <c r="CD6" s="30">
        <f t="shared" si="7"/>
        <v>0</v>
      </c>
      <c r="CE6" s="30">
        <f t="shared" si="7"/>
        <v>0</v>
      </c>
      <c r="CF6" s="30">
        <f t="shared" si="7"/>
        <v>0</v>
      </c>
      <c r="CG6" s="30">
        <f t="shared" si="7"/>
        <v>0</v>
      </c>
      <c r="CH6" s="30">
        <f t="shared" si="7"/>
        <v>59.375</v>
      </c>
      <c r="CI6" s="30">
        <f t="shared" si="7"/>
        <v>66.666666666666671</v>
      </c>
      <c r="CJ6" s="30">
        <f t="shared" si="7"/>
        <v>68.75</v>
      </c>
      <c r="CK6" s="30">
        <f t="shared" si="7"/>
        <v>12.5</v>
      </c>
      <c r="CL6" s="29">
        <f t="shared" si="7"/>
        <v>0</v>
      </c>
      <c r="CM6" s="49">
        <f t="shared" si="7"/>
        <v>0</v>
      </c>
      <c r="CN6" s="5"/>
      <c r="CQ6" s="11" t="s">
        <v>48</v>
      </c>
      <c r="CR6" s="12"/>
      <c r="CS6" s="12"/>
      <c r="CT6" s="12"/>
      <c r="CU6" s="12"/>
      <c r="CV6" s="12">
        <f>BW12-BW10</f>
        <v>0</v>
      </c>
      <c r="CW6" s="12">
        <f>SUM(BX11,-BX10)</f>
        <v>3.0303030303030312</v>
      </c>
      <c r="CX6" s="13">
        <f>SUM(BY11-BY10)</f>
        <v>3.0303030303030312</v>
      </c>
      <c r="CY6" s="12"/>
      <c r="CZ6" s="12">
        <f>CA12-CA11</f>
        <v>3.0303030303030312</v>
      </c>
      <c r="DA6" s="12">
        <f>CB13-CB11</f>
        <v>0</v>
      </c>
      <c r="DB6" s="12"/>
      <c r="DC6" s="12"/>
      <c r="DD6" s="12"/>
      <c r="DE6" s="12"/>
      <c r="DF6" s="12"/>
      <c r="DG6" s="12">
        <f>CH12-CH11</f>
        <v>3.125</v>
      </c>
      <c r="DH6" s="12">
        <f>CI9-CI8</f>
        <v>3.0303030303030312</v>
      </c>
      <c r="DI6" s="12">
        <f>CJ10-CJ9</f>
        <v>0</v>
      </c>
      <c r="DJ6" s="12"/>
      <c r="DK6" s="12"/>
      <c r="DL6" s="12"/>
      <c r="DM6" s="9"/>
      <c r="DN6" s="9"/>
    </row>
    <row r="7" spans="1:118" ht="18.75" x14ac:dyDescent="0.25">
      <c r="B7" s="46" t="s">
        <v>5</v>
      </c>
      <c r="C7" s="2">
        <v>0</v>
      </c>
      <c r="D7" s="2">
        <v>0</v>
      </c>
      <c r="E7" s="2">
        <v>0</v>
      </c>
      <c r="F7" s="2">
        <v>0</v>
      </c>
      <c r="G7" s="2">
        <v>1</v>
      </c>
      <c r="H7" s="2">
        <v>0</v>
      </c>
      <c r="I7" s="2">
        <v>8</v>
      </c>
      <c r="J7" s="2">
        <v>6</v>
      </c>
      <c r="K7" s="2">
        <v>1</v>
      </c>
      <c r="L7" s="2">
        <v>3</v>
      </c>
      <c r="M7" s="3">
        <v>3</v>
      </c>
      <c r="N7" s="3">
        <v>3</v>
      </c>
      <c r="O7" s="3">
        <v>5</v>
      </c>
      <c r="P7" s="3">
        <v>3</v>
      </c>
      <c r="Q7" s="3">
        <v>0</v>
      </c>
      <c r="R7" s="3">
        <v>0</v>
      </c>
      <c r="S7" s="46">
        <v>33</v>
      </c>
      <c r="V7" s="46">
        <v>0.125</v>
      </c>
      <c r="W7" s="2">
        <f>F4</f>
        <v>0</v>
      </c>
      <c r="X7" s="2">
        <f>F5</f>
        <v>0</v>
      </c>
      <c r="Y7" s="2">
        <f>F6</f>
        <v>0</v>
      </c>
      <c r="Z7" s="2">
        <f>F7</f>
        <v>0</v>
      </c>
      <c r="AA7" s="2">
        <f>F8</f>
        <v>13</v>
      </c>
      <c r="AB7" s="2">
        <f>F9</f>
        <v>10</v>
      </c>
      <c r="AC7" s="2">
        <f>F10</f>
        <v>10</v>
      </c>
      <c r="AD7" s="46">
        <f>F11</f>
        <v>0</v>
      </c>
      <c r="AE7" s="2">
        <f>F12</f>
        <v>0</v>
      </c>
      <c r="AF7" s="2">
        <f>F13</f>
        <v>1</v>
      </c>
      <c r="AG7" s="2">
        <f>F14</f>
        <v>3</v>
      </c>
      <c r="AH7" s="2">
        <f>F15</f>
        <v>0</v>
      </c>
      <c r="AI7" s="2">
        <f>F16</f>
        <v>0</v>
      </c>
      <c r="AJ7" s="2">
        <f>F17</f>
        <v>0</v>
      </c>
      <c r="AK7" s="2">
        <f>F18</f>
        <v>0</v>
      </c>
      <c r="AL7" s="2">
        <f>F19</f>
        <v>0</v>
      </c>
      <c r="AM7" s="2">
        <f>F20</f>
        <v>5</v>
      </c>
      <c r="AN7" s="2">
        <f>F21</f>
        <v>0</v>
      </c>
      <c r="AO7" s="2">
        <f>F22</f>
        <v>17</v>
      </c>
      <c r="AP7" s="46">
        <f>F23</f>
        <v>0</v>
      </c>
      <c r="AQ7" s="47">
        <f>F24</f>
        <v>9</v>
      </c>
      <c r="AT7" s="46">
        <v>0.125</v>
      </c>
      <c r="AU7" s="30">
        <f t="shared" ref="AU7:BO7" si="8">PRODUCT(W7*100*1/W20)</f>
        <v>0</v>
      </c>
      <c r="AV7" s="30">
        <f t="shared" si="8"/>
        <v>0</v>
      </c>
      <c r="AW7" s="30">
        <f t="shared" si="8"/>
        <v>0</v>
      </c>
      <c r="AX7" s="30">
        <f t="shared" si="8"/>
        <v>0</v>
      </c>
      <c r="AY7" s="30">
        <f t="shared" si="8"/>
        <v>40.625</v>
      </c>
      <c r="AZ7" s="30">
        <f t="shared" si="8"/>
        <v>30.303030303030305</v>
      </c>
      <c r="BA7" s="30">
        <f t="shared" si="8"/>
        <v>30.303030303030305</v>
      </c>
      <c r="BB7" s="48">
        <f t="shared" si="8"/>
        <v>0</v>
      </c>
      <c r="BC7" s="30">
        <f t="shared" si="8"/>
        <v>0</v>
      </c>
      <c r="BD7" s="30">
        <f t="shared" si="8"/>
        <v>3.0303030303030303</v>
      </c>
      <c r="BE7" s="30">
        <f t="shared" si="8"/>
        <v>9.67741935483871</v>
      </c>
      <c r="BF7" s="30">
        <f t="shared" si="8"/>
        <v>0</v>
      </c>
      <c r="BG7" s="30">
        <f t="shared" si="8"/>
        <v>0</v>
      </c>
      <c r="BH7" s="30">
        <f t="shared" si="8"/>
        <v>0</v>
      </c>
      <c r="BI7" s="30">
        <f t="shared" si="8"/>
        <v>0</v>
      </c>
      <c r="BJ7" s="30">
        <f t="shared" si="8"/>
        <v>0</v>
      </c>
      <c r="BK7" s="30">
        <f t="shared" si="8"/>
        <v>15.151515151515152</v>
      </c>
      <c r="BL7" s="30">
        <f t="shared" si="8"/>
        <v>0</v>
      </c>
      <c r="BM7" s="30">
        <f t="shared" si="8"/>
        <v>53.125</v>
      </c>
      <c r="BN7" s="29">
        <f t="shared" si="8"/>
        <v>0</v>
      </c>
      <c r="BO7" s="49">
        <f t="shared" si="8"/>
        <v>28.125</v>
      </c>
      <c r="BR7" s="46">
        <v>0.125</v>
      </c>
      <c r="BS7" s="30">
        <f t="shared" ref="BS7:CM7" si="9">AU4+AU5+AU6+AU7</f>
        <v>0</v>
      </c>
      <c r="BT7" s="30">
        <f t="shared" si="9"/>
        <v>0</v>
      </c>
      <c r="BU7" s="30">
        <f t="shared" si="9"/>
        <v>0</v>
      </c>
      <c r="BV7" s="30">
        <f t="shared" si="9"/>
        <v>0</v>
      </c>
      <c r="BW7" s="30">
        <f t="shared" si="9"/>
        <v>40.625</v>
      </c>
      <c r="BX7" s="30">
        <f t="shared" si="9"/>
        <v>30.303030303030305</v>
      </c>
      <c r="BY7" s="30">
        <f t="shared" si="9"/>
        <v>30.303030303030305</v>
      </c>
      <c r="BZ7" s="48">
        <f t="shared" si="9"/>
        <v>0</v>
      </c>
      <c r="CA7" s="30">
        <f t="shared" si="9"/>
        <v>18.181818181818183</v>
      </c>
      <c r="CB7" s="30">
        <f t="shared" si="9"/>
        <v>84.848484848484844</v>
      </c>
      <c r="CC7" s="30">
        <f t="shared" si="9"/>
        <v>9.67741935483871</v>
      </c>
      <c r="CD7" s="30">
        <f t="shared" si="9"/>
        <v>0</v>
      </c>
      <c r="CE7" s="30">
        <f t="shared" si="9"/>
        <v>0</v>
      </c>
      <c r="CF7" s="30">
        <f t="shared" si="9"/>
        <v>0</v>
      </c>
      <c r="CG7" s="30">
        <f t="shared" si="9"/>
        <v>0</v>
      </c>
      <c r="CH7" s="30">
        <f t="shared" si="9"/>
        <v>59.375</v>
      </c>
      <c r="CI7" s="30">
        <f t="shared" si="9"/>
        <v>81.818181818181827</v>
      </c>
      <c r="CJ7" s="30">
        <f t="shared" si="9"/>
        <v>68.75</v>
      </c>
      <c r="CK7" s="30">
        <f t="shared" si="9"/>
        <v>65.625</v>
      </c>
      <c r="CL7" s="29">
        <f t="shared" si="9"/>
        <v>0</v>
      </c>
      <c r="CM7" s="49">
        <f t="shared" si="9"/>
        <v>28.125</v>
      </c>
      <c r="CN7" s="5"/>
      <c r="CQ7" s="11" t="s">
        <v>49</v>
      </c>
      <c r="CR7" s="12">
        <f>BS19-CR5</f>
        <v>90.625</v>
      </c>
      <c r="CS7" s="12">
        <f>BT19-CS5</f>
        <v>75.757575757575751</v>
      </c>
      <c r="CT7" s="12">
        <f>BU19-BU13</f>
        <v>48.484848484848484</v>
      </c>
      <c r="CU7" s="12">
        <f>BV19-BV13</f>
        <v>42.424242424242436</v>
      </c>
      <c r="CV7" s="12">
        <f>BW19-CV6-CV5</f>
        <v>50</v>
      </c>
      <c r="CW7" s="12">
        <f>BX19-BX11</f>
        <v>48.484848484848477</v>
      </c>
      <c r="CX7" s="12">
        <f>BY19-BY11</f>
        <v>45.454545454545453</v>
      </c>
      <c r="CY7" s="12"/>
      <c r="CZ7" s="12">
        <f>CA19-CA12</f>
        <v>0</v>
      </c>
      <c r="DA7" s="12">
        <f>CB19-CB13</f>
        <v>0</v>
      </c>
      <c r="DB7" s="12">
        <f>CC19-CC11</f>
        <v>9.6774193548387046</v>
      </c>
      <c r="DC7" s="12">
        <f>CD19-CD13</f>
        <v>0</v>
      </c>
      <c r="DD7" s="12">
        <f>CE19-CE11</f>
        <v>0</v>
      </c>
      <c r="DE7" s="12">
        <f>CF19-CF11</f>
        <v>7.407407407407419</v>
      </c>
      <c r="DF7" s="12">
        <f>CG19-CG15</f>
        <v>28.125</v>
      </c>
      <c r="DG7" s="12">
        <f>CH19-CH12</f>
        <v>15.625</v>
      </c>
      <c r="DH7" s="12">
        <f>CI19-CI9</f>
        <v>9.0909090909090935</v>
      </c>
      <c r="DI7" s="12">
        <f>CJ19-CJ10</f>
        <v>9.375</v>
      </c>
      <c r="DJ7" s="12">
        <f>CK19-CK8</f>
        <v>25</v>
      </c>
      <c r="DK7" s="12"/>
      <c r="DL7" s="12"/>
      <c r="DM7" s="9"/>
      <c r="DN7" s="9"/>
    </row>
    <row r="8" spans="1:118" x14ac:dyDescent="0.25">
      <c r="B8" s="46" t="s">
        <v>6</v>
      </c>
      <c r="C8" s="2">
        <v>0</v>
      </c>
      <c r="D8" s="2">
        <v>0</v>
      </c>
      <c r="E8" s="2">
        <v>0</v>
      </c>
      <c r="F8" s="2">
        <v>13</v>
      </c>
      <c r="G8" s="2">
        <v>0</v>
      </c>
      <c r="H8" s="2">
        <v>2</v>
      </c>
      <c r="I8" s="2">
        <v>1</v>
      </c>
      <c r="J8" s="4">
        <v>0</v>
      </c>
      <c r="K8" s="4">
        <v>0</v>
      </c>
      <c r="L8" s="3">
        <v>2</v>
      </c>
      <c r="M8" s="3">
        <v>5</v>
      </c>
      <c r="N8" s="3">
        <v>9</v>
      </c>
      <c r="O8" s="3">
        <v>0</v>
      </c>
      <c r="P8" s="3">
        <v>0</v>
      </c>
      <c r="Q8" s="3">
        <v>0</v>
      </c>
      <c r="R8" s="3">
        <v>0</v>
      </c>
      <c r="S8" s="46">
        <v>32</v>
      </c>
      <c r="V8" s="46">
        <v>0.25</v>
      </c>
      <c r="W8" s="2">
        <f>G4</f>
        <v>0</v>
      </c>
      <c r="X8" s="2">
        <f>G5</f>
        <v>0</v>
      </c>
      <c r="Y8" s="2">
        <f>G6</f>
        <v>1</v>
      </c>
      <c r="Z8" s="2">
        <f>G7</f>
        <v>1</v>
      </c>
      <c r="AA8" s="2">
        <f>G8</f>
        <v>0</v>
      </c>
      <c r="AB8" s="2">
        <f>G9</f>
        <v>3</v>
      </c>
      <c r="AC8" s="2">
        <f>G10</f>
        <v>0</v>
      </c>
      <c r="AD8" s="46">
        <f>G11</f>
        <v>0</v>
      </c>
      <c r="AE8" s="2">
        <f>G12</f>
        <v>16</v>
      </c>
      <c r="AF8" s="2">
        <f>G13</f>
        <v>3</v>
      </c>
      <c r="AG8" s="2">
        <f>G14</f>
        <v>10</v>
      </c>
      <c r="AH8" s="2">
        <f>G15</f>
        <v>6</v>
      </c>
      <c r="AI8" s="2">
        <f>G16</f>
        <v>29</v>
      </c>
      <c r="AJ8" s="2">
        <f>G17</f>
        <v>21</v>
      </c>
      <c r="AK8" s="2">
        <f>G18</f>
        <v>0</v>
      </c>
      <c r="AL8" s="2">
        <f>G19</f>
        <v>3</v>
      </c>
      <c r="AM8" s="2">
        <f>G20</f>
        <v>2</v>
      </c>
      <c r="AN8" s="2">
        <f>G21</f>
        <v>4</v>
      </c>
      <c r="AO8" s="2">
        <f>G22</f>
        <v>3</v>
      </c>
      <c r="AP8" s="46">
        <f>G23</f>
        <v>0</v>
      </c>
      <c r="AQ8" s="47">
        <f>G24</f>
        <v>11</v>
      </c>
      <c r="AT8" s="46">
        <v>0.25</v>
      </c>
      <c r="AU8" s="30">
        <f t="shared" ref="AU8:BO8" si="10">PRODUCT(W8*100*1/W20)</f>
        <v>0</v>
      </c>
      <c r="AV8" s="30">
        <f t="shared" si="10"/>
        <v>0</v>
      </c>
      <c r="AW8" s="30">
        <f t="shared" si="10"/>
        <v>3.0303030303030303</v>
      </c>
      <c r="AX8" s="30">
        <f t="shared" si="10"/>
        <v>3.0303030303030303</v>
      </c>
      <c r="AY8" s="30">
        <f t="shared" si="10"/>
        <v>0</v>
      </c>
      <c r="AZ8" s="30">
        <f t="shared" si="10"/>
        <v>9.0909090909090917</v>
      </c>
      <c r="BA8" s="30">
        <f t="shared" si="10"/>
        <v>0</v>
      </c>
      <c r="BB8" s="48">
        <f t="shared" si="10"/>
        <v>0</v>
      </c>
      <c r="BC8" s="30">
        <f t="shared" si="10"/>
        <v>48.484848484848484</v>
      </c>
      <c r="BD8" s="30">
        <f t="shared" si="10"/>
        <v>9.0909090909090917</v>
      </c>
      <c r="BE8" s="30">
        <f t="shared" si="10"/>
        <v>32.258064516129032</v>
      </c>
      <c r="BF8" s="30">
        <f t="shared" si="10"/>
        <v>19.35483870967742</v>
      </c>
      <c r="BG8" s="30">
        <f t="shared" si="10"/>
        <v>93.548387096774192</v>
      </c>
      <c r="BH8" s="30">
        <f t="shared" si="10"/>
        <v>77.777777777777771</v>
      </c>
      <c r="BI8" s="30">
        <f t="shared" si="10"/>
        <v>0</v>
      </c>
      <c r="BJ8" s="30">
        <f t="shared" si="10"/>
        <v>9.375</v>
      </c>
      <c r="BK8" s="30">
        <f t="shared" si="10"/>
        <v>6.0606060606060606</v>
      </c>
      <c r="BL8" s="30">
        <f t="shared" si="10"/>
        <v>12.5</v>
      </c>
      <c r="BM8" s="30">
        <f t="shared" si="10"/>
        <v>9.375</v>
      </c>
      <c r="BN8" s="29">
        <f t="shared" si="10"/>
        <v>0</v>
      </c>
      <c r="BO8" s="49">
        <f t="shared" si="10"/>
        <v>34.375</v>
      </c>
      <c r="BR8" s="46">
        <v>0.25</v>
      </c>
      <c r="BS8" s="30">
        <f t="shared" ref="BS8:CM8" si="11">AU4+AU5+AU6+AU7+AU8</f>
        <v>0</v>
      </c>
      <c r="BT8" s="30">
        <f t="shared" si="11"/>
        <v>0</v>
      </c>
      <c r="BU8" s="30">
        <f t="shared" si="11"/>
        <v>3.0303030303030303</v>
      </c>
      <c r="BV8" s="30">
        <f t="shared" si="11"/>
        <v>3.0303030303030303</v>
      </c>
      <c r="BW8" s="30">
        <f t="shared" si="11"/>
        <v>40.625</v>
      </c>
      <c r="BX8" s="30">
        <f t="shared" si="11"/>
        <v>39.393939393939398</v>
      </c>
      <c r="BY8" s="30">
        <f t="shared" si="11"/>
        <v>30.303030303030305</v>
      </c>
      <c r="BZ8" s="48">
        <f t="shared" si="11"/>
        <v>0</v>
      </c>
      <c r="CA8" s="30">
        <f t="shared" si="11"/>
        <v>66.666666666666671</v>
      </c>
      <c r="CB8" s="30">
        <f t="shared" si="11"/>
        <v>93.939393939393938</v>
      </c>
      <c r="CC8" s="30">
        <f t="shared" si="11"/>
        <v>41.935483870967744</v>
      </c>
      <c r="CD8" s="30">
        <f t="shared" si="11"/>
        <v>19.35483870967742</v>
      </c>
      <c r="CE8" s="30">
        <f t="shared" si="11"/>
        <v>93.548387096774192</v>
      </c>
      <c r="CF8" s="30">
        <f t="shared" si="11"/>
        <v>77.777777777777771</v>
      </c>
      <c r="CG8" s="30">
        <f t="shared" si="11"/>
        <v>0</v>
      </c>
      <c r="CH8" s="30">
        <f t="shared" si="11"/>
        <v>68.75</v>
      </c>
      <c r="CI8" s="30">
        <f t="shared" si="11"/>
        <v>87.87878787878789</v>
      </c>
      <c r="CJ8" s="30">
        <f t="shared" si="11"/>
        <v>81.25</v>
      </c>
      <c r="CK8" s="30">
        <f t="shared" si="11"/>
        <v>75</v>
      </c>
      <c r="CL8" s="29">
        <f t="shared" si="11"/>
        <v>0</v>
      </c>
      <c r="CM8" s="49">
        <f t="shared" si="11"/>
        <v>62.5</v>
      </c>
      <c r="CN8" s="5"/>
      <c r="CQ8" s="9"/>
      <c r="CR8" s="9"/>
      <c r="CS8" s="9"/>
      <c r="CT8" s="9"/>
      <c r="CU8" s="9"/>
      <c r="CV8" s="9"/>
      <c r="CW8" s="9"/>
      <c r="CX8" s="9"/>
      <c r="CY8" s="9"/>
      <c r="CZ8" s="9"/>
      <c r="DA8" s="9"/>
      <c r="DB8" s="9"/>
      <c r="DC8" s="9"/>
      <c r="DD8" s="9"/>
      <c r="DE8" s="9"/>
      <c r="DF8" s="9"/>
      <c r="DG8" s="9"/>
      <c r="DH8" s="9"/>
      <c r="DI8" s="9"/>
      <c r="DJ8" s="9"/>
      <c r="DK8" s="9"/>
      <c r="DL8" s="9"/>
      <c r="DM8" s="9"/>
      <c r="DN8" s="9"/>
    </row>
    <row r="9" spans="1:118" x14ac:dyDescent="0.25">
      <c r="B9" s="46" t="s">
        <v>7</v>
      </c>
      <c r="C9" s="2">
        <v>0</v>
      </c>
      <c r="D9" s="2">
        <v>0</v>
      </c>
      <c r="E9" s="2">
        <v>0</v>
      </c>
      <c r="F9" s="2">
        <v>10</v>
      </c>
      <c r="G9" s="2">
        <v>3</v>
      </c>
      <c r="H9" s="2">
        <v>1</v>
      </c>
      <c r="I9" s="2">
        <v>2</v>
      </c>
      <c r="J9" s="4">
        <v>1</v>
      </c>
      <c r="K9" s="3">
        <v>2</v>
      </c>
      <c r="L9" s="3">
        <v>0</v>
      </c>
      <c r="M9" s="3">
        <v>14</v>
      </c>
      <c r="N9" s="3">
        <v>0</v>
      </c>
      <c r="O9" s="3">
        <v>0</v>
      </c>
      <c r="P9" s="3">
        <v>0</v>
      </c>
      <c r="Q9" s="3">
        <v>0</v>
      </c>
      <c r="R9" s="3">
        <v>0</v>
      </c>
      <c r="S9" s="46">
        <v>33</v>
      </c>
      <c r="V9" s="46">
        <v>0.5</v>
      </c>
      <c r="W9" s="2">
        <f>H4</f>
        <v>0</v>
      </c>
      <c r="X9" s="2">
        <f>H5</f>
        <v>0</v>
      </c>
      <c r="Y9" s="2">
        <f>H6</f>
        <v>0</v>
      </c>
      <c r="Z9" s="2">
        <f>H7</f>
        <v>0</v>
      </c>
      <c r="AA9" s="2">
        <f>H8</f>
        <v>2</v>
      </c>
      <c r="AB9" s="2">
        <f>H9</f>
        <v>1</v>
      </c>
      <c r="AC9" s="2">
        <f>H10</f>
        <v>2</v>
      </c>
      <c r="AD9" s="46">
        <f>H11</f>
        <v>0</v>
      </c>
      <c r="AE9" s="2">
        <f>H12</f>
        <v>8</v>
      </c>
      <c r="AF9" s="2">
        <f>H13</f>
        <v>1</v>
      </c>
      <c r="AG9" s="2">
        <f>H14</f>
        <v>13</v>
      </c>
      <c r="AH9" s="2">
        <f>H15</f>
        <v>0</v>
      </c>
      <c r="AI9" s="2">
        <f>H16</f>
        <v>1</v>
      </c>
      <c r="AJ9" s="2">
        <f>H17</f>
        <v>3</v>
      </c>
      <c r="AK9" s="2">
        <f>H18</f>
        <v>1</v>
      </c>
      <c r="AL9" s="2">
        <f>H19</f>
        <v>4</v>
      </c>
      <c r="AM9" s="4">
        <f>H20</f>
        <v>1</v>
      </c>
      <c r="AN9" s="2">
        <f>H21</f>
        <v>3</v>
      </c>
      <c r="AO9" s="3">
        <f>H22</f>
        <v>3</v>
      </c>
      <c r="AP9" s="46">
        <f>H23</f>
        <v>0</v>
      </c>
      <c r="AQ9" s="47">
        <f>H24</f>
        <v>6</v>
      </c>
      <c r="AT9" s="46">
        <v>0.5</v>
      </c>
      <c r="AU9" s="30">
        <f t="shared" ref="AU9:BO9" si="12">PRODUCT(W9*100*1/W20)</f>
        <v>0</v>
      </c>
      <c r="AV9" s="30">
        <f t="shared" si="12"/>
        <v>0</v>
      </c>
      <c r="AW9" s="30">
        <f t="shared" si="12"/>
        <v>0</v>
      </c>
      <c r="AX9" s="30">
        <f t="shared" si="12"/>
        <v>0</v>
      </c>
      <c r="AY9" s="30">
        <f t="shared" si="12"/>
        <v>6.25</v>
      </c>
      <c r="AZ9" s="30">
        <f t="shared" si="12"/>
        <v>3.0303030303030303</v>
      </c>
      <c r="BA9" s="30">
        <f t="shared" si="12"/>
        <v>6.0606060606060606</v>
      </c>
      <c r="BB9" s="48">
        <f t="shared" si="12"/>
        <v>0</v>
      </c>
      <c r="BC9" s="30">
        <f t="shared" si="12"/>
        <v>24.242424242424242</v>
      </c>
      <c r="BD9" s="30">
        <f t="shared" si="12"/>
        <v>3.0303030303030303</v>
      </c>
      <c r="BE9" s="30">
        <f t="shared" si="12"/>
        <v>41.935483870967744</v>
      </c>
      <c r="BF9" s="30">
        <f t="shared" si="12"/>
        <v>0</v>
      </c>
      <c r="BG9" s="30">
        <f t="shared" si="12"/>
        <v>3.225806451612903</v>
      </c>
      <c r="BH9" s="30">
        <f t="shared" si="12"/>
        <v>11.111111111111111</v>
      </c>
      <c r="BI9" s="30">
        <f t="shared" si="12"/>
        <v>3.125</v>
      </c>
      <c r="BJ9" s="30">
        <f t="shared" si="12"/>
        <v>12.5</v>
      </c>
      <c r="BK9" s="31">
        <f t="shared" si="12"/>
        <v>3.0303030303030303</v>
      </c>
      <c r="BL9" s="30">
        <f t="shared" si="12"/>
        <v>9.375</v>
      </c>
      <c r="BM9" s="32">
        <f t="shared" si="12"/>
        <v>9.375</v>
      </c>
      <c r="BN9" s="29">
        <f t="shared" si="12"/>
        <v>0</v>
      </c>
      <c r="BO9" s="49">
        <f t="shared" si="12"/>
        <v>18.75</v>
      </c>
      <c r="BR9" s="46">
        <v>0.5</v>
      </c>
      <c r="BS9" s="30">
        <f t="shared" ref="BS9:CM9" si="13">AU4+AU5+AU6+AU7+AU8+AU9</f>
        <v>0</v>
      </c>
      <c r="BT9" s="30">
        <f t="shared" si="13"/>
        <v>0</v>
      </c>
      <c r="BU9" s="30">
        <f t="shared" si="13"/>
        <v>3.0303030303030303</v>
      </c>
      <c r="BV9" s="30">
        <f t="shared" si="13"/>
        <v>3.0303030303030303</v>
      </c>
      <c r="BW9" s="30">
        <f t="shared" si="13"/>
        <v>46.875</v>
      </c>
      <c r="BX9" s="30">
        <f t="shared" si="13"/>
        <v>42.424242424242429</v>
      </c>
      <c r="BY9" s="30">
        <f t="shared" si="13"/>
        <v>36.363636363636367</v>
      </c>
      <c r="BZ9" s="48">
        <f t="shared" si="13"/>
        <v>0</v>
      </c>
      <c r="CA9" s="30">
        <f t="shared" si="13"/>
        <v>90.909090909090907</v>
      </c>
      <c r="CB9" s="30">
        <f t="shared" si="13"/>
        <v>96.969696969696969</v>
      </c>
      <c r="CC9" s="30">
        <f t="shared" si="13"/>
        <v>83.870967741935488</v>
      </c>
      <c r="CD9" s="30">
        <f t="shared" si="13"/>
        <v>19.35483870967742</v>
      </c>
      <c r="CE9" s="30">
        <f t="shared" si="13"/>
        <v>96.774193548387089</v>
      </c>
      <c r="CF9" s="30">
        <f t="shared" si="13"/>
        <v>88.888888888888886</v>
      </c>
      <c r="CG9" s="30">
        <f t="shared" si="13"/>
        <v>3.125</v>
      </c>
      <c r="CH9" s="30">
        <f t="shared" si="13"/>
        <v>81.25</v>
      </c>
      <c r="CI9" s="31">
        <f t="shared" si="13"/>
        <v>90.909090909090921</v>
      </c>
      <c r="CJ9" s="30">
        <f t="shared" si="13"/>
        <v>90.625</v>
      </c>
      <c r="CK9" s="32">
        <f t="shared" si="13"/>
        <v>84.375</v>
      </c>
      <c r="CL9" s="29">
        <f t="shared" si="13"/>
        <v>0</v>
      </c>
      <c r="CM9" s="49">
        <f t="shared" si="13"/>
        <v>81.25</v>
      </c>
      <c r="CN9" s="5"/>
      <c r="CQ9" s="9"/>
      <c r="CR9" s="9" t="str">
        <f>A3</f>
        <v>Enterobacter cloacae-complex</v>
      </c>
      <c r="CS9" s="9"/>
      <c r="CT9" s="9"/>
      <c r="CU9" s="9"/>
      <c r="CV9" s="9"/>
      <c r="CW9" s="9"/>
      <c r="CX9" s="9"/>
      <c r="CY9" s="9"/>
      <c r="CZ9" s="9"/>
      <c r="DA9" s="9"/>
      <c r="DB9" s="9"/>
      <c r="DC9" s="9"/>
      <c r="DD9" s="9"/>
      <c r="DE9" s="9"/>
      <c r="DF9" s="9"/>
      <c r="DG9" s="9"/>
      <c r="DH9" s="9"/>
      <c r="DI9" s="9"/>
      <c r="DJ9" s="9"/>
      <c r="DK9" s="9"/>
      <c r="DL9" s="9"/>
      <c r="DM9" s="9"/>
      <c r="DN9" s="9"/>
    </row>
    <row r="10" spans="1:118" x14ac:dyDescent="0.25">
      <c r="B10" s="46" t="s">
        <v>8</v>
      </c>
      <c r="C10" s="2">
        <v>0</v>
      </c>
      <c r="D10" s="2">
        <v>0</v>
      </c>
      <c r="E10" s="2">
        <v>0</v>
      </c>
      <c r="F10" s="2">
        <v>10</v>
      </c>
      <c r="G10" s="2">
        <v>0</v>
      </c>
      <c r="H10" s="2">
        <v>2</v>
      </c>
      <c r="I10" s="2">
        <v>5</v>
      </c>
      <c r="J10" s="4">
        <v>1</v>
      </c>
      <c r="K10" s="4">
        <v>1</v>
      </c>
      <c r="L10" s="3">
        <v>0</v>
      </c>
      <c r="M10" s="3">
        <v>1</v>
      </c>
      <c r="N10" s="3">
        <v>4</v>
      </c>
      <c r="O10" s="3">
        <v>9</v>
      </c>
      <c r="P10" s="3">
        <v>0</v>
      </c>
      <c r="Q10" s="3">
        <v>0</v>
      </c>
      <c r="R10" s="3">
        <v>0</v>
      </c>
      <c r="S10" s="46">
        <v>33</v>
      </c>
      <c r="V10" s="46">
        <v>1</v>
      </c>
      <c r="W10" s="2">
        <f>I4</f>
        <v>0</v>
      </c>
      <c r="X10" s="2">
        <f>I5</f>
        <v>1</v>
      </c>
      <c r="Y10" s="2">
        <f>I6</f>
        <v>4</v>
      </c>
      <c r="Z10" s="2">
        <f>I7</f>
        <v>8</v>
      </c>
      <c r="AA10" s="2">
        <f>I8</f>
        <v>1</v>
      </c>
      <c r="AB10" s="2">
        <f>I9</f>
        <v>2</v>
      </c>
      <c r="AC10" s="2">
        <f>I10</f>
        <v>5</v>
      </c>
      <c r="AD10" s="46">
        <f>I11</f>
        <v>0</v>
      </c>
      <c r="AE10" s="2">
        <f>I12</f>
        <v>1</v>
      </c>
      <c r="AF10" s="2">
        <f>I13</f>
        <v>0</v>
      </c>
      <c r="AG10" s="2">
        <f>I14</f>
        <v>1</v>
      </c>
      <c r="AH10" s="2">
        <f>I15</f>
        <v>21</v>
      </c>
      <c r="AI10" s="2">
        <f>I16</f>
        <v>0</v>
      </c>
      <c r="AJ10" s="2">
        <f>I17</f>
        <v>0</v>
      </c>
      <c r="AK10" s="2">
        <f>I18</f>
        <v>0</v>
      </c>
      <c r="AL10" s="2">
        <f>I19</f>
        <v>0</v>
      </c>
      <c r="AM10" s="3">
        <f>I20</f>
        <v>1</v>
      </c>
      <c r="AN10" s="4">
        <f>I21</f>
        <v>0</v>
      </c>
      <c r="AO10" s="3">
        <f>I22</f>
        <v>2</v>
      </c>
      <c r="AP10" s="46">
        <f>I23</f>
        <v>6</v>
      </c>
      <c r="AQ10" s="50">
        <f>I24</f>
        <v>3</v>
      </c>
      <c r="AT10" s="46">
        <v>1</v>
      </c>
      <c r="AU10" s="30">
        <f t="shared" ref="AU10:BO10" si="14">PRODUCT(W10*100*1/W20)</f>
        <v>0</v>
      </c>
      <c r="AV10" s="30">
        <f t="shared" si="14"/>
        <v>3.0303030303030303</v>
      </c>
      <c r="AW10" s="30">
        <f t="shared" si="14"/>
        <v>12.121212121212121</v>
      </c>
      <c r="AX10" s="30">
        <f t="shared" si="14"/>
        <v>24.242424242424242</v>
      </c>
      <c r="AY10" s="30">
        <f t="shared" si="14"/>
        <v>3.125</v>
      </c>
      <c r="AZ10" s="30">
        <f t="shared" si="14"/>
        <v>6.0606060606060606</v>
      </c>
      <c r="BA10" s="30">
        <f t="shared" si="14"/>
        <v>15.151515151515152</v>
      </c>
      <c r="BB10" s="48">
        <f t="shared" si="14"/>
        <v>0</v>
      </c>
      <c r="BC10" s="30">
        <f t="shared" si="14"/>
        <v>3.0303030303030303</v>
      </c>
      <c r="BD10" s="30">
        <f t="shared" si="14"/>
        <v>0</v>
      </c>
      <c r="BE10" s="30">
        <f t="shared" si="14"/>
        <v>3.225806451612903</v>
      </c>
      <c r="BF10" s="30">
        <f t="shared" si="14"/>
        <v>67.741935483870961</v>
      </c>
      <c r="BG10" s="30">
        <f t="shared" si="14"/>
        <v>0</v>
      </c>
      <c r="BH10" s="30">
        <f t="shared" si="14"/>
        <v>0</v>
      </c>
      <c r="BI10" s="30">
        <f t="shared" si="14"/>
        <v>0</v>
      </c>
      <c r="BJ10" s="30">
        <f t="shared" si="14"/>
        <v>0</v>
      </c>
      <c r="BK10" s="32">
        <f t="shared" si="14"/>
        <v>3.0303030303030303</v>
      </c>
      <c r="BL10" s="31">
        <f t="shared" si="14"/>
        <v>0</v>
      </c>
      <c r="BM10" s="32">
        <f t="shared" si="14"/>
        <v>6.25</v>
      </c>
      <c r="BN10" s="29">
        <f t="shared" si="14"/>
        <v>18.75</v>
      </c>
      <c r="BO10" s="51">
        <f t="shared" si="14"/>
        <v>9.375</v>
      </c>
      <c r="BR10" s="46">
        <v>1</v>
      </c>
      <c r="BS10" s="30">
        <f t="shared" ref="BS10:CM10" si="15">AU4+AU5+AU6+AU7+AU8+AU9+AU10</f>
        <v>0</v>
      </c>
      <c r="BT10" s="30">
        <f t="shared" si="15"/>
        <v>3.0303030303030303</v>
      </c>
      <c r="BU10" s="30">
        <f t="shared" si="15"/>
        <v>15.151515151515152</v>
      </c>
      <c r="BV10" s="30">
        <f t="shared" si="15"/>
        <v>27.272727272727273</v>
      </c>
      <c r="BW10" s="30">
        <f t="shared" si="15"/>
        <v>50</v>
      </c>
      <c r="BX10" s="30">
        <f t="shared" si="15"/>
        <v>48.484848484848492</v>
      </c>
      <c r="BY10" s="30">
        <f t="shared" si="15"/>
        <v>51.515151515151516</v>
      </c>
      <c r="BZ10" s="48">
        <f t="shared" si="15"/>
        <v>0</v>
      </c>
      <c r="CA10" s="30">
        <f t="shared" si="15"/>
        <v>93.939393939393938</v>
      </c>
      <c r="CB10" s="30">
        <f t="shared" si="15"/>
        <v>96.969696969696969</v>
      </c>
      <c r="CC10" s="30">
        <f t="shared" si="15"/>
        <v>87.096774193548384</v>
      </c>
      <c r="CD10" s="30">
        <f t="shared" si="15"/>
        <v>87.096774193548384</v>
      </c>
      <c r="CE10" s="30">
        <f t="shared" si="15"/>
        <v>96.774193548387089</v>
      </c>
      <c r="CF10" s="30">
        <f t="shared" si="15"/>
        <v>88.888888888888886</v>
      </c>
      <c r="CG10" s="30">
        <f t="shared" si="15"/>
        <v>3.125</v>
      </c>
      <c r="CH10" s="30">
        <f t="shared" si="15"/>
        <v>81.25</v>
      </c>
      <c r="CI10" s="32">
        <f t="shared" si="15"/>
        <v>93.939393939393952</v>
      </c>
      <c r="CJ10" s="31">
        <f t="shared" si="15"/>
        <v>90.625</v>
      </c>
      <c r="CK10" s="32">
        <f t="shared" si="15"/>
        <v>90.625</v>
      </c>
      <c r="CL10" s="29">
        <f t="shared" si="15"/>
        <v>18.75</v>
      </c>
      <c r="CM10" s="51">
        <f t="shared" si="15"/>
        <v>90.625</v>
      </c>
      <c r="CN10" s="5"/>
      <c r="CQ10" s="9"/>
      <c r="CR10" s="9"/>
      <c r="CS10" s="9"/>
      <c r="CT10" s="9"/>
      <c r="CU10" s="9"/>
      <c r="CV10" s="9"/>
      <c r="CW10" s="9"/>
      <c r="CX10" s="9"/>
      <c r="CY10" s="9"/>
      <c r="CZ10" s="9"/>
      <c r="DA10" s="9"/>
      <c r="DB10" s="9"/>
      <c r="DC10" s="9"/>
      <c r="DD10" s="9"/>
      <c r="DE10" s="9"/>
      <c r="DF10" s="9"/>
      <c r="DG10" s="9"/>
      <c r="DH10" s="9"/>
      <c r="DI10" s="9"/>
      <c r="DJ10" s="9"/>
      <c r="DK10" s="9"/>
      <c r="DL10" s="9"/>
      <c r="DM10" s="9"/>
      <c r="DN10" s="9"/>
    </row>
    <row r="11" spans="1:118" x14ac:dyDescent="0.25">
      <c r="B11" s="46" t="s">
        <v>9</v>
      </c>
      <c r="C11" s="46">
        <v>0</v>
      </c>
      <c r="D11" s="46">
        <v>0</v>
      </c>
      <c r="E11" s="46">
        <v>0</v>
      </c>
      <c r="F11" s="46">
        <v>0</v>
      </c>
      <c r="G11" s="46">
        <v>0</v>
      </c>
      <c r="H11" s="46">
        <v>0</v>
      </c>
      <c r="I11" s="46">
        <v>0</v>
      </c>
      <c r="J11" s="46">
        <v>1</v>
      </c>
      <c r="K11" s="46">
        <v>1</v>
      </c>
      <c r="L11" s="46">
        <v>7</v>
      </c>
      <c r="M11" s="46">
        <v>5</v>
      </c>
      <c r="N11" s="46">
        <v>0</v>
      </c>
      <c r="O11" s="46">
        <v>18</v>
      </c>
      <c r="P11" s="46">
        <v>0</v>
      </c>
      <c r="Q11" s="46">
        <v>0</v>
      </c>
      <c r="R11" s="46">
        <v>0</v>
      </c>
      <c r="S11" s="46">
        <v>32</v>
      </c>
      <c r="V11" s="46">
        <v>2</v>
      </c>
      <c r="W11" s="2">
        <f>J4</f>
        <v>0</v>
      </c>
      <c r="X11" s="2">
        <f>J5</f>
        <v>0</v>
      </c>
      <c r="Y11" s="2">
        <f>J6</f>
        <v>8</v>
      </c>
      <c r="Z11" s="2">
        <f>J7</f>
        <v>6</v>
      </c>
      <c r="AA11" s="4">
        <f>J8</f>
        <v>0</v>
      </c>
      <c r="AB11" s="4">
        <f>J9</f>
        <v>1</v>
      </c>
      <c r="AC11" s="4">
        <f>J10</f>
        <v>1</v>
      </c>
      <c r="AD11" s="46">
        <f>J11</f>
        <v>1</v>
      </c>
      <c r="AE11" s="2">
        <f>J12</f>
        <v>1</v>
      </c>
      <c r="AF11" s="2">
        <f>J13</f>
        <v>1</v>
      </c>
      <c r="AG11" s="2">
        <f>J14</f>
        <v>1</v>
      </c>
      <c r="AH11" s="2">
        <f>J15</f>
        <v>1</v>
      </c>
      <c r="AI11" s="2">
        <f>J16</f>
        <v>1</v>
      </c>
      <c r="AJ11" s="2">
        <f>J17</f>
        <v>1</v>
      </c>
      <c r="AK11" s="2">
        <f>J18</f>
        <v>5</v>
      </c>
      <c r="AL11" s="2">
        <f>J19</f>
        <v>0</v>
      </c>
      <c r="AM11" s="3">
        <f>J20</f>
        <v>0</v>
      </c>
      <c r="AN11" s="3">
        <f>J21</f>
        <v>2</v>
      </c>
      <c r="AO11" s="3">
        <f>J22</f>
        <v>0</v>
      </c>
      <c r="AP11" s="46">
        <f>J23</f>
        <v>17</v>
      </c>
      <c r="AQ11" s="50">
        <f>J24</f>
        <v>2</v>
      </c>
      <c r="AT11" s="46">
        <v>2</v>
      </c>
      <c r="AU11" s="30">
        <f t="shared" ref="AU11:BO11" si="16">PRODUCT(W11*100*1/W20)</f>
        <v>0</v>
      </c>
      <c r="AV11" s="30">
        <f t="shared" si="16"/>
        <v>0</v>
      </c>
      <c r="AW11" s="30">
        <f t="shared" si="16"/>
        <v>24.242424242424242</v>
      </c>
      <c r="AX11" s="30">
        <f t="shared" si="16"/>
        <v>18.181818181818183</v>
      </c>
      <c r="AY11" s="31">
        <f t="shared" si="16"/>
        <v>0</v>
      </c>
      <c r="AZ11" s="31">
        <f t="shared" si="16"/>
        <v>3.0303030303030303</v>
      </c>
      <c r="BA11" s="31">
        <f t="shared" si="16"/>
        <v>3.0303030303030303</v>
      </c>
      <c r="BB11" s="48">
        <f t="shared" si="16"/>
        <v>3.125</v>
      </c>
      <c r="BC11" s="30">
        <f t="shared" si="16"/>
        <v>3.0303030303030303</v>
      </c>
      <c r="BD11" s="30">
        <f t="shared" si="16"/>
        <v>3.0303030303030303</v>
      </c>
      <c r="BE11" s="30">
        <f t="shared" si="16"/>
        <v>3.225806451612903</v>
      </c>
      <c r="BF11" s="30">
        <f t="shared" si="16"/>
        <v>3.225806451612903</v>
      </c>
      <c r="BG11" s="30">
        <f t="shared" si="16"/>
        <v>3.225806451612903</v>
      </c>
      <c r="BH11" s="30">
        <f t="shared" si="16"/>
        <v>3.7037037037037037</v>
      </c>
      <c r="BI11" s="30">
        <f t="shared" si="16"/>
        <v>15.625</v>
      </c>
      <c r="BJ11" s="30">
        <f t="shared" si="16"/>
        <v>0</v>
      </c>
      <c r="BK11" s="32">
        <f t="shared" si="16"/>
        <v>0</v>
      </c>
      <c r="BL11" s="32">
        <f t="shared" si="16"/>
        <v>6.25</v>
      </c>
      <c r="BM11" s="32">
        <f t="shared" si="16"/>
        <v>0</v>
      </c>
      <c r="BN11" s="29">
        <f t="shared" si="16"/>
        <v>53.125</v>
      </c>
      <c r="BO11" s="51">
        <f t="shared" si="16"/>
        <v>6.25</v>
      </c>
      <c r="BR11" s="46">
        <v>2</v>
      </c>
      <c r="BS11" s="30">
        <f t="shared" ref="BS11:CM11" si="17">AU4+AU5+AU6+AU7+AU8+AU9+AU10+AU11</f>
        <v>0</v>
      </c>
      <c r="BT11" s="30">
        <f t="shared" si="17"/>
        <v>3.0303030303030303</v>
      </c>
      <c r="BU11" s="30">
        <f t="shared" si="17"/>
        <v>39.393939393939391</v>
      </c>
      <c r="BV11" s="30">
        <f t="shared" si="17"/>
        <v>45.454545454545453</v>
      </c>
      <c r="BW11" s="31">
        <f t="shared" si="17"/>
        <v>50</v>
      </c>
      <c r="BX11" s="31">
        <f t="shared" si="17"/>
        <v>51.515151515151523</v>
      </c>
      <c r="BY11" s="31">
        <f t="shared" si="17"/>
        <v>54.545454545454547</v>
      </c>
      <c r="BZ11" s="48">
        <f t="shared" si="17"/>
        <v>3.125</v>
      </c>
      <c r="CA11" s="30">
        <f t="shared" si="17"/>
        <v>96.969696969696969</v>
      </c>
      <c r="CB11" s="30">
        <f t="shared" si="17"/>
        <v>100</v>
      </c>
      <c r="CC11" s="30">
        <f t="shared" si="17"/>
        <v>90.322580645161281</v>
      </c>
      <c r="CD11" s="30">
        <f t="shared" si="17"/>
        <v>90.322580645161281</v>
      </c>
      <c r="CE11" s="30">
        <f t="shared" si="17"/>
        <v>99.999999999999986</v>
      </c>
      <c r="CF11" s="30">
        <f t="shared" si="17"/>
        <v>92.592592592592595</v>
      </c>
      <c r="CG11" s="30">
        <f t="shared" si="17"/>
        <v>18.75</v>
      </c>
      <c r="CH11" s="30">
        <f t="shared" si="17"/>
        <v>81.25</v>
      </c>
      <c r="CI11" s="32">
        <f t="shared" si="17"/>
        <v>93.939393939393952</v>
      </c>
      <c r="CJ11" s="32">
        <f t="shared" si="17"/>
        <v>96.875</v>
      </c>
      <c r="CK11" s="32">
        <f t="shared" si="17"/>
        <v>90.625</v>
      </c>
      <c r="CL11" s="29">
        <f t="shared" si="17"/>
        <v>71.875</v>
      </c>
      <c r="CM11" s="51">
        <f t="shared" si="17"/>
        <v>96.875</v>
      </c>
      <c r="CN11" s="33"/>
      <c r="CQ11" s="9"/>
      <c r="CR11" s="9"/>
      <c r="CS11" s="9"/>
      <c r="CT11" s="9"/>
      <c r="CU11" s="9"/>
      <c r="CV11" s="9"/>
      <c r="CW11" s="9"/>
      <c r="CX11" s="9"/>
      <c r="CY11" s="9"/>
      <c r="CZ11" s="9"/>
      <c r="DA11" s="9"/>
      <c r="DB11" s="9"/>
      <c r="DC11" s="9"/>
      <c r="DD11" s="9"/>
      <c r="DE11" s="9"/>
      <c r="DF11" s="9"/>
      <c r="DG11" s="9"/>
      <c r="DH11" s="9"/>
      <c r="DI11" s="9"/>
      <c r="DJ11" s="9"/>
      <c r="DK11" s="9"/>
      <c r="DL11" s="9"/>
      <c r="DM11" s="9"/>
      <c r="DN11" s="9"/>
    </row>
    <row r="12" spans="1:118" x14ac:dyDescent="0.25">
      <c r="B12" s="46" t="s">
        <v>10</v>
      </c>
      <c r="C12" s="2">
        <v>0</v>
      </c>
      <c r="D12" s="2">
        <v>0</v>
      </c>
      <c r="E12" s="2">
        <v>6</v>
      </c>
      <c r="F12" s="2">
        <v>0</v>
      </c>
      <c r="G12" s="2">
        <v>16</v>
      </c>
      <c r="H12" s="2">
        <v>8</v>
      </c>
      <c r="I12" s="2">
        <v>1</v>
      </c>
      <c r="J12" s="2">
        <v>1</v>
      </c>
      <c r="K12" s="4">
        <v>1</v>
      </c>
      <c r="L12" s="3">
        <v>0</v>
      </c>
      <c r="M12" s="3">
        <v>0</v>
      </c>
      <c r="N12" s="3">
        <v>0</v>
      </c>
      <c r="O12" s="3">
        <v>0</v>
      </c>
      <c r="P12" s="3">
        <v>0</v>
      </c>
      <c r="Q12" s="3">
        <v>0</v>
      </c>
      <c r="R12" s="3">
        <v>0</v>
      </c>
      <c r="S12" s="46">
        <v>33</v>
      </c>
      <c r="V12" s="46">
        <v>4</v>
      </c>
      <c r="W12" s="2">
        <f>K4</f>
        <v>1</v>
      </c>
      <c r="X12" s="2">
        <f>K5</f>
        <v>3</v>
      </c>
      <c r="Y12" s="2">
        <f>K6</f>
        <v>1</v>
      </c>
      <c r="Z12" s="2">
        <f>K7</f>
        <v>1</v>
      </c>
      <c r="AA12" s="4">
        <f>K8</f>
        <v>0</v>
      </c>
      <c r="AB12" s="3">
        <f>K9</f>
        <v>2</v>
      </c>
      <c r="AC12" s="4">
        <f>K10</f>
        <v>1</v>
      </c>
      <c r="AD12" s="46">
        <f>K11</f>
        <v>1</v>
      </c>
      <c r="AE12" s="4">
        <f>K12</f>
        <v>1</v>
      </c>
      <c r="AF12" s="4">
        <f>K13</f>
        <v>0</v>
      </c>
      <c r="AG12" s="3">
        <f>K14</f>
        <v>0</v>
      </c>
      <c r="AH12" s="2">
        <f>K15</f>
        <v>2</v>
      </c>
      <c r="AI12" s="3">
        <f>K16</f>
        <v>0</v>
      </c>
      <c r="AJ12" s="3">
        <f>K17</f>
        <v>1</v>
      </c>
      <c r="AK12" s="2">
        <f>K18</f>
        <v>1</v>
      </c>
      <c r="AL12" s="4">
        <f>K19</f>
        <v>1</v>
      </c>
      <c r="AM12" s="3">
        <f>K20</f>
        <v>0</v>
      </c>
      <c r="AN12" s="3">
        <f>K21</f>
        <v>1</v>
      </c>
      <c r="AO12" s="3">
        <f>K22</f>
        <v>1</v>
      </c>
      <c r="AP12" s="46">
        <f>K23</f>
        <v>2</v>
      </c>
      <c r="AQ12" s="50">
        <f>K24</f>
        <v>0</v>
      </c>
      <c r="AT12" s="46">
        <v>4</v>
      </c>
      <c r="AU12" s="30">
        <f t="shared" ref="AU12:BO12" si="18">PRODUCT(W12*100*1/W20)</f>
        <v>3.125</v>
      </c>
      <c r="AV12" s="30">
        <f t="shared" si="18"/>
        <v>9.0909090909090917</v>
      </c>
      <c r="AW12" s="30">
        <f t="shared" si="18"/>
        <v>3.0303030303030303</v>
      </c>
      <c r="AX12" s="30">
        <f t="shared" si="18"/>
        <v>3.0303030303030303</v>
      </c>
      <c r="AY12" s="31">
        <f t="shared" si="18"/>
        <v>0</v>
      </c>
      <c r="AZ12" s="32">
        <f t="shared" si="18"/>
        <v>6.0606060606060606</v>
      </c>
      <c r="BA12" s="31">
        <f t="shared" si="18"/>
        <v>3.0303030303030303</v>
      </c>
      <c r="BB12" s="48">
        <f t="shared" si="18"/>
        <v>3.125</v>
      </c>
      <c r="BC12" s="31">
        <f t="shared" si="18"/>
        <v>3.0303030303030303</v>
      </c>
      <c r="BD12" s="31">
        <f t="shared" si="18"/>
        <v>0</v>
      </c>
      <c r="BE12" s="32">
        <f t="shared" si="18"/>
        <v>0</v>
      </c>
      <c r="BF12" s="2">
        <f t="shared" si="18"/>
        <v>6.4516129032258061</v>
      </c>
      <c r="BG12" s="32">
        <f t="shared" si="18"/>
        <v>0</v>
      </c>
      <c r="BH12" s="32">
        <f t="shared" si="18"/>
        <v>3.7037037037037037</v>
      </c>
      <c r="BI12" s="30">
        <f t="shared" si="18"/>
        <v>3.125</v>
      </c>
      <c r="BJ12" s="31">
        <f t="shared" si="18"/>
        <v>3.125</v>
      </c>
      <c r="BK12" s="32">
        <f t="shared" si="18"/>
        <v>0</v>
      </c>
      <c r="BL12" s="32">
        <f t="shared" si="18"/>
        <v>3.125</v>
      </c>
      <c r="BM12" s="32">
        <f t="shared" si="18"/>
        <v>3.125</v>
      </c>
      <c r="BN12" s="29">
        <f t="shared" si="18"/>
        <v>6.25</v>
      </c>
      <c r="BO12" s="51">
        <f t="shared" si="18"/>
        <v>0</v>
      </c>
      <c r="BR12" s="46">
        <v>4</v>
      </c>
      <c r="BS12" s="30">
        <f t="shared" ref="BS12:CM12" si="19">AU4+AU5+AU6+AU7+AU8+AU9+AU10+AU11+AU12</f>
        <v>3.125</v>
      </c>
      <c r="BT12" s="30">
        <f t="shared" si="19"/>
        <v>12.121212121212121</v>
      </c>
      <c r="BU12" s="30">
        <f t="shared" si="19"/>
        <v>42.424242424242422</v>
      </c>
      <c r="BV12" s="30">
        <f t="shared" si="19"/>
        <v>48.484848484848484</v>
      </c>
      <c r="BW12" s="31">
        <f t="shared" si="19"/>
        <v>50</v>
      </c>
      <c r="BX12" s="32">
        <f t="shared" si="19"/>
        <v>57.575757575757585</v>
      </c>
      <c r="BY12" s="31">
        <f t="shared" si="19"/>
        <v>57.575757575757578</v>
      </c>
      <c r="BZ12" s="48">
        <f t="shared" si="19"/>
        <v>6.25</v>
      </c>
      <c r="CA12" s="31">
        <f t="shared" si="19"/>
        <v>100</v>
      </c>
      <c r="CB12" s="31">
        <f t="shared" si="19"/>
        <v>100</v>
      </c>
      <c r="CC12" s="32">
        <f t="shared" si="19"/>
        <v>90.322580645161281</v>
      </c>
      <c r="CD12" s="30">
        <f t="shared" si="19"/>
        <v>96.774193548387089</v>
      </c>
      <c r="CE12" s="30">
        <f t="shared" si="19"/>
        <v>99.999999999999986</v>
      </c>
      <c r="CF12" s="30">
        <f t="shared" si="19"/>
        <v>96.296296296296305</v>
      </c>
      <c r="CG12" s="30">
        <f t="shared" si="19"/>
        <v>21.875</v>
      </c>
      <c r="CH12" s="31">
        <f t="shared" si="19"/>
        <v>84.375</v>
      </c>
      <c r="CI12" s="32">
        <f t="shared" si="19"/>
        <v>93.939393939393952</v>
      </c>
      <c r="CJ12" s="32">
        <f t="shared" si="19"/>
        <v>100</v>
      </c>
      <c r="CK12" s="32">
        <f t="shared" si="19"/>
        <v>93.75</v>
      </c>
      <c r="CL12" s="29">
        <f t="shared" si="19"/>
        <v>78.125</v>
      </c>
      <c r="CM12" s="51">
        <f t="shared" si="19"/>
        <v>96.875</v>
      </c>
      <c r="CN12" s="7"/>
      <c r="CQ12" s="9"/>
      <c r="CR12" s="9"/>
      <c r="CS12" s="9"/>
      <c r="CT12" s="9"/>
      <c r="CU12" s="9"/>
      <c r="CV12" s="9"/>
      <c r="CW12" s="9"/>
      <c r="CX12" s="9"/>
      <c r="CY12" s="9"/>
      <c r="CZ12" s="9"/>
      <c r="DA12" s="9"/>
      <c r="DB12" s="9"/>
      <c r="DC12" s="9"/>
      <c r="DD12" s="9"/>
      <c r="DE12" s="9"/>
      <c r="DF12" s="9"/>
      <c r="DG12" s="9"/>
      <c r="DH12" s="9"/>
      <c r="DI12" s="9"/>
      <c r="DJ12" s="9"/>
      <c r="DK12" s="9"/>
      <c r="DL12" s="9"/>
      <c r="DM12" s="9"/>
      <c r="DN12" s="9"/>
    </row>
    <row r="13" spans="1:118" x14ac:dyDescent="0.25">
      <c r="B13" s="46" t="s">
        <v>11</v>
      </c>
      <c r="C13" s="2">
        <v>0</v>
      </c>
      <c r="D13" s="2">
        <v>0</v>
      </c>
      <c r="E13" s="2">
        <v>27</v>
      </c>
      <c r="F13" s="2">
        <v>1</v>
      </c>
      <c r="G13" s="2">
        <v>3</v>
      </c>
      <c r="H13" s="2">
        <v>1</v>
      </c>
      <c r="I13" s="2">
        <v>0</v>
      </c>
      <c r="J13" s="2">
        <v>1</v>
      </c>
      <c r="K13" s="4">
        <v>0</v>
      </c>
      <c r="L13" s="4">
        <v>0</v>
      </c>
      <c r="M13" s="3">
        <v>0</v>
      </c>
      <c r="N13" s="3">
        <v>0</v>
      </c>
      <c r="O13" s="3">
        <v>0</v>
      </c>
      <c r="P13" s="3">
        <v>0</v>
      </c>
      <c r="Q13" s="3">
        <v>0</v>
      </c>
      <c r="R13" s="3">
        <v>0</v>
      </c>
      <c r="S13" s="46">
        <v>33</v>
      </c>
      <c r="V13" s="46">
        <v>8</v>
      </c>
      <c r="W13" s="2">
        <f>L4</f>
        <v>2</v>
      </c>
      <c r="X13" s="2">
        <f>L5</f>
        <v>4</v>
      </c>
      <c r="Y13" s="2">
        <f>L6</f>
        <v>3</v>
      </c>
      <c r="Z13" s="2">
        <f>L7</f>
        <v>3</v>
      </c>
      <c r="AA13" s="3">
        <f>L8</f>
        <v>2</v>
      </c>
      <c r="AB13" s="3">
        <f>L9</f>
        <v>0</v>
      </c>
      <c r="AC13" s="3">
        <f>L10</f>
        <v>0</v>
      </c>
      <c r="AD13" s="46">
        <f>L11</f>
        <v>7</v>
      </c>
      <c r="AE13" s="3">
        <f>L12</f>
        <v>0</v>
      </c>
      <c r="AF13" s="4">
        <f>L13</f>
        <v>0</v>
      </c>
      <c r="AG13" s="3">
        <f>L14</f>
        <v>0</v>
      </c>
      <c r="AH13" s="2">
        <f>L15</f>
        <v>1</v>
      </c>
      <c r="AI13" s="3">
        <f>L16</f>
        <v>0</v>
      </c>
      <c r="AJ13" s="3">
        <f>L17</f>
        <v>1</v>
      </c>
      <c r="AK13" s="2">
        <f>L18</f>
        <v>3</v>
      </c>
      <c r="AL13" s="3">
        <f>L19</f>
        <v>2</v>
      </c>
      <c r="AM13" s="3">
        <f>L20</f>
        <v>2</v>
      </c>
      <c r="AN13" s="3">
        <f>L21</f>
        <v>0</v>
      </c>
      <c r="AO13" s="3">
        <f>L22</f>
        <v>2</v>
      </c>
      <c r="AP13" s="46">
        <f>L23</f>
        <v>5</v>
      </c>
      <c r="AQ13" s="50">
        <f>L24</f>
        <v>1</v>
      </c>
      <c r="AT13" s="46">
        <v>8</v>
      </c>
      <c r="AU13" s="30">
        <f t="shared" ref="AU13:BO13" si="20">PRODUCT(W13*100*1/W20)</f>
        <v>6.25</v>
      </c>
      <c r="AV13" s="30">
        <f t="shared" si="20"/>
        <v>12.121212121212121</v>
      </c>
      <c r="AW13" s="30">
        <f t="shared" si="20"/>
        <v>9.0909090909090917</v>
      </c>
      <c r="AX13" s="30">
        <f t="shared" si="20"/>
        <v>9.0909090909090917</v>
      </c>
      <c r="AY13" s="32">
        <f t="shared" si="20"/>
        <v>6.25</v>
      </c>
      <c r="AZ13" s="32">
        <f t="shared" si="20"/>
        <v>0</v>
      </c>
      <c r="BA13" s="32">
        <f t="shared" si="20"/>
        <v>0</v>
      </c>
      <c r="BB13" s="48">
        <f t="shared" si="20"/>
        <v>21.875</v>
      </c>
      <c r="BC13" s="32">
        <f t="shared" si="20"/>
        <v>0</v>
      </c>
      <c r="BD13" s="31">
        <f t="shared" si="20"/>
        <v>0</v>
      </c>
      <c r="BE13" s="32">
        <f t="shared" si="20"/>
        <v>0</v>
      </c>
      <c r="BF13" s="2">
        <f t="shared" si="20"/>
        <v>3.225806451612903</v>
      </c>
      <c r="BG13" s="3">
        <f t="shared" si="20"/>
        <v>0</v>
      </c>
      <c r="BH13" s="32">
        <f t="shared" si="20"/>
        <v>3.7037037037037037</v>
      </c>
      <c r="BI13" s="30">
        <f t="shared" si="20"/>
        <v>9.375</v>
      </c>
      <c r="BJ13" s="32">
        <f t="shared" si="20"/>
        <v>6.25</v>
      </c>
      <c r="BK13" s="32">
        <f t="shared" si="20"/>
        <v>6.0606060606060606</v>
      </c>
      <c r="BL13" s="32">
        <f t="shared" si="20"/>
        <v>0</v>
      </c>
      <c r="BM13" s="32">
        <f t="shared" si="20"/>
        <v>6.25</v>
      </c>
      <c r="BN13" s="29">
        <f t="shared" si="20"/>
        <v>15.625</v>
      </c>
      <c r="BO13" s="51">
        <f t="shared" si="20"/>
        <v>3.125</v>
      </c>
      <c r="BR13" s="46">
        <v>8</v>
      </c>
      <c r="BS13" s="30">
        <f t="shared" ref="BS13:CM13" si="21">AU4+AU5+AU6+AU7+AU8+AU9+AU10+AU11+AU12+AU13</f>
        <v>9.375</v>
      </c>
      <c r="BT13" s="30">
        <f t="shared" si="21"/>
        <v>24.242424242424242</v>
      </c>
      <c r="BU13" s="30">
        <f t="shared" si="21"/>
        <v>51.515151515151516</v>
      </c>
      <c r="BV13" s="30">
        <f t="shared" si="21"/>
        <v>57.575757575757578</v>
      </c>
      <c r="BW13" s="32">
        <f t="shared" si="21"/>
        <v>56.25</v>
      </c>
      <c r="BX13" s="32">
        <f t="shared" si="21"/>
        <v>57.575757575757585</v>
      </c>
      <c r="BY13" s="32">
        <f t="shared" si="21"/>
        <v>57.575757575757578</v>
      </c>
      <c r="BZ13" s="48">
        <f t="shared" si="21"/>
        <v>28.125</v>
      </c>
      <c r="CA13" s="32">
        <f t="shared" si="21"/>
        <v>100</v>
      </c>
      <c r="CB13" s="31">
        <f t="shared" si="21"/>
        <v>100</v>
      </c>
      <c r="CC13" s="32">
        <f t="shared" si="21"/>
        <v>90.322580645161281</v>
      </c>
      <c r="CD13" s="30">
        <f t="shared" si="21"/>
        <v>99.999999999999986</v>
      </c>
      <c r="CE13" s="32">
        <f t="shared" si="21"/>
        <v>99.999999999999986</v>
      </c>
      <c r="CF13" s="32">
        <f t="shared" si="21"/>
        <v>100.00000000000001</v>
      </c>
      <c r="CG13" s="30">
        <f t="shared" si="21"/>
        <v>31.25</v>
      </c>
      <c r="CH13" s="32">
        <f t="shared" si="21"/>
        <v>90.625</v>
      </c>
      <c r="CI13" s="32">
        <f t="shared" si="21"/>
        <v>100.00000000000001</v>
      </c>
      <c r="CJ13" s="32">
        <f t="shared" si="21"/>
        <v>100</v>
      </c>
      <c r="CK13" s="32">
        <f t="shared" si="21"/>
        <v>100</v>
      </c>
      <c r="CL13" s="29">
        <f t="shared" si="21"/>
        <v>93.75</v>
      </c>
      <c r="CM13" s="51">
        <f t="shared" si="21"/>
        <v>100</v>
      </c>
      <c r="CN13" s="7"/>
      <c r="CQ13" s="9"/>
      <c r="CR13" s="9"/>
      <c r="CS13" s="9"/>
      <c r="CT13" s="9"/>
      <c r="CU13" s="9"/>
      <c r="CV13" s="9"/>
      <c r="CW13" s="9"/>
      <c r="CX13" s="9"/>
      <c r="CY13" s="9"/>
      <c r="CZ13" s="9"/>
      <c r="DA13" s="9"/>
      <c r="DB13" s="9"/>
      <c r="DC13" s="9"/>
      <c r="DD13" s="9"/>
      <c r="DE13" s="9"/>
      <c r="DF13" s="9"/>
      <c r="DG13" s="9"/>
      <c r="DH13" s="9"/>
      <c r="DI13" s="9"/>
      <c r="DJ13" s="9"/>
      <c r="DK13" s="9"/>
      <c r="DL13" s="9"/>
      <c r="DM13" s="9"/>
      <c r="DN13" s="9"/>
    </row>
    <row r="14" spans="1:118" x14ac:dyDescent="0.25">
      <c r="B14" s="46" t="s">
        <v>12</v>
      </c>
      <c r="C14" s="2">
        <v>0</v>
      </c>
      <c r="D14" s="2">
        <v>0</v>
      </c>
      <c r="E14" s="2">
        <v>0</v>
      </c>
      <c r="F14" s="2">
        <v>3</v>
      </c>
      <c r="G14" s="2">
        <v>10</v>
      </c>
      <c r="H14" s="2">
        <v>13</v>
      </c>
      <c r="I14" s="2">
        <v>1</v>
      </c>
      <c r="J14" s="2">
        <v>1</v>
      </c>
      <c r="K14" s="3">
        <v>0</v>
      </c>
      <c r="L14" s="3">
        <v>0</v>
      </c>
      <c r="M14" s="3">
        <v>3</v>
      </c>
      <c r="N14" s="3">
        <v>0</v>
      </c>
      <c r="O14" s="3">
        <v>0</v>
      </c>
      <c r="P14" s="3">
        <v>0</v>
      </c>
      <c r="Q14" s="3">
        <v>0</v>
      </c>
      <c r="R14" s="3">
        <v>0</v>
      </c>
      <c r="S14" s="46">
        <v>31</v>
      </c>
      <c r="V14" s="46">
        <v>16</v>
      </c>
      <c r="W14" s="3">
        <f>M4</f>
        <v>2</v>
      </c>
      <c r="X14" s="3">
        <f>M5</f>
        <v>1</v>
      </c>
      <c r="Y14" s="3">
        <f>M6</f>
        <v>0</v>
      </c>
      <c r="Z14" s="3">
        <f>M7</f>
        <v>3</v>
      </c>
      <c r="AA14" s="3">
        <f>M8</f>
        <v>5</v>
      </c>
      <c r="AB14" s="3">
        <f>M9</f>
        <v>14</v>
      </c>
      <c r="AC14" s="3">
        <f>M10</f>
        <v>1</v>
      </c>
      <c r="AD14" s="46">
        <f>M11</f>
        <v>5</v>
      </c>
      <c r="AE14" s="3">
        <f>M12</f>
        <v>0</v>
      </c>
      <c r="AF14" s="3">
        <f>M13</f>
        <v>0</v>
      </c>
      <c r="AG14" s="3">
        <f>M14</f>
        <v>3</v>
      </c>
      <c r="AH14" s="3">
        <f>M15</f>
        <v>0</v>
      </c>
      <c r="AI14" s="3">
        <f>M16</f>
        <v>0</v>
      </c>
      <c r="AJ14" s="3">
        <f>M17</f>
        <v>0</v>
      </c>
      <c r="AK14" s="2">
        <f>M18</f>
        <v>7</v>
      </c>
      <c r="AL14" s="3">
        <f>M19</f>
        <v>0</v>
      </c>
      <c r="AM14" s="3">
        <f>M20</f>
        <v>0</v>
      </c>
      <c r="AN14" s="3">
        <f>M21</f>
        <v>0</v>
      </c>
      <c r="AO14" s="3">
        <f>M22</f>
        <v>0</v>
      </c>
      <c r="AP14" s="46">
        <f>M23</f>
        <v>2</v>
      </c>
      <c r="AQ14" s="50">
        <f>M24</f>
        <v>0</v>
      </c>
      <c r="AT14" s="46">
        <v>16</v>
      </c>
      <c r="AU14" s="32">
        <f t="shared" ref="AU14:BO14" si="22">PRODUCT(W14*100*1/W20)</f>
        <v>6.25</v>
      </c>
      <c r="AV14" s="32">
        <f t="shared" si="22"/>
        <v>3.0303030303030303</v>
      </c>
      <c r="AW14" s="32">
        <f t="shared" si="22"/>
        <v>0</v>
      </c>
      <c r="AX14" s="32">
        <f t="shared" si="22"/>
        <v>9.0909090909090917</v>
      </c>
      <c r="AY14" s="32">
        <f t="shared" si="22"/>
        <v>15.625</v>
      </c>
      <c r="AZ14" s="32">
        <f t="shared" si="22"/>
        <v>42.424242424242422</v>
      </c>
      <c r="BA14" s="32">
        <f t="shared" si="22"/>
        <v>3.0303030303030303</v>
      </c>
      <c r="BB14" s="51">
        <f t="shared" si="22"/>
        <v>15.625</v>
      </c>
      <c r="BC14" s="32">
        <f t="shared" si="22"/>
        <v>0</v>
      </c>
      <c r="BD14" s="32">
        <f t="shared" si="22"/>
        <v>0</v>
      </c>
      <c r="BE14" s="32">
        <f t="shared" si="22"/>
        <v>9.67741935483871</v>
      </c>
      <c r="BF14" s="32">
        <f t="shared" si="22"/>
        <v>0</v>
      </c>
      <c r="BG14" s="3">
        <f t="shared" si="22"/>
        <v>0</v>
      </c>
      <c r="BH14" s="32">
        <f t="shared" si="22"/>
        <v>0</v>
      </c>
      <c r="BI14" s="30">
        <f t="shared" si="22"/>
        <v>21.875</v>
      </c>
      <c r="BJ14" s="32">
        <f t="shared" si="22"/>
        <v>0</v>
      </c>
      <c r="BK14" s="32">
        <f t="shared" si="22"/>
        <v>0</v>
      </c>
      <c r="BL14" s="32">
        <f t="shared" si="22"/>
        <v>0</v>
      </c>
      <c r="BM14" s="32">
        <f t="shared" si="22"/>
        <v>0</v>
      </c>
      <c r="BN14" s="29">
        <f t="shared" si="22"/>
        <v>6.25</v>
      </c>
      <c r="BO14" s="51">
        <f t="shared" si="22"/>
        <v>0</v>
      </c>
      <c r="BR14" s="46">
        <v>16</v>
      </c>
      <c r="BS14" s="32">
        <f t="shared" ref="BS14:CM14" si="23">AU4+AU5+AU6+AU7+AU8+AU9+AU10+AU11+AU12+AU13+AU14</f>
        <v>15.625</v>
      </c>
      <c r="BT14" s="32">
        <f t="shared" si="23"/>
        <v>27.272727272727273</v>
      </c>
      <c r="BU14" s="30">
        <f t="shared" si="23"/>
        <v>51.515151515151516</v>
      </c>
      <c r="BV14" s="30">
        <f t="shared" si="23"/>
        <v>66.666666666666671</v>
      </c>
      <c r="BW14" s="32">
        <f t="shared" si="23"/>
        <v>71.875</v>
      </c>
      <c r="BX14" s="32">
        <f t="shared" si="23"/>
        <v>100</v>
      </c>
      <c r="BY14" s="32">
        <f t="shared" si="23"/>
        <v>60.606060606060609</v>
      </c>
      <c r="BZ14" s="51">
        <f t="shared" si="23"/>
        <v>43.75</v>
      </c>
      <c r="CA14" s="32">
        <f t="shared" si="23"/>
        <v>100</v>
      </c>
      <c r="CB14" s="32">
        <f t="shared" si="23"/>
        <v>100</v>
      </c>
      <c r="CC14" s="32">
        <f t="shared" si="23"/>
        <v>99.999999999999986</v>
      </c>
      <c r="CD14" s="30">
        <f t="shared" si="23"/>
        <v>99.999999999999986</v>
      </c>
      <c r="CE14" s="32">
        <f t="shared" si="23"/>
        <v>99.999999999999986</v>
      </c>
      <c r="CF14" s="32">
        <f t="shared" si="23"/>
        <v>100.00000000000001</v>
      </c>
      <c r="CG14" s="30">
        <f t="shared" si="23"/>
        <v>53.125</v>
      </c>
      <c r="CH14" s="32">
        <f t="shared" si="23"/>
        <v>90.625</v>
      </c>
      <c r="CI14" s="32">
        <f t="shared" si="23"/>
        <v>100.00000000000001</v>
      </c>
      <c r="CJ14" s="32">
        <f t="shared" si="23"/>
        <v>100</v>
      </c>
      <c r="CK14" s="32">
        <f t="shared" si="23"/>
        <v>100</v>
      </c>
      <c r="CL14" s="29">
        <f t="shared" si="23"/>
        <v>100</v>
      </c>
      <c r="CM14" s="51">
        <f t="shared" si="23"/>
        <v>100</v>
      </c>
      <c r="CN14" s="7"/>
      <c r="CQ14" s="9"/>
      <c r="CR14" s="9"/>
      <c r="CS14" s="9"/>
      <c r="CT14" s="9"/>
      <c r="CU14" s="9"/>
      <c r="CV14" s="9"/>
      <c r="CW14" s="9"/>
      <c r="CX14" s="9"/>
      <c r="CY14" s="9"/>
      <c r="CZ14" s="9"/>
      <c r="DA14" s="9"/>
      <c r="DB14" s="9"/>
      <c r="DC14" s="9"/>
      <c r="DD14" s="9"/>
      <c r="DE14" s="9"/>
      <c r="DF14" s="9"/>
      <c r="DG14" s="9"/>
      <c r="DH14" s="9"/>
      <c r="DI14" s="9"/>
      <c r="DJ14" s="9"/>
      <c r="DK14" s="9"/>
      <c r="DL14" s="9"/>
      <c r="DM14" s="9"/>
      <c r="DN14" s="9"/>
    </row>
    <row r="15" spans="1:118" x14ac:dyDescent="0.25">
      <c r="B15" s="46" t="s">
        <v>13</v>
      </c>
      <c r="C15" s="2">
        <v>0</v>
      </c>
      <c r="D15" s="2">
        <v>0</v>
      </c>
      <c r="E15" s="2">
        <v>0</v>
      </c>
      <c r="F15" s="2">
        <v>0</v>
      </c>
      <c r="G15" s="2">
        <v>6</v>
      </c>
      <c r="H15" s="2">
        <v>0</v>
      </c>
      <c r="I15" s="2">
        <v>21</v>
      </c>
      <c r="J15" s="2">
        <v>1</v>
      </c>
      <c r="K15" s="2">
        <v>2</v>
      </c>
      <c r="L15" s="2">
        <v>1</v>
      </c>
      <c r="M15" s="3">
        <v>0</v>
      </c>
      <c r="N15" s="3">
        <v>0</v>
      </c>
      <c r="O15" s="3">
        <v>0</v>
      </c>
      <c r="P15" s="3">
        <v>0</v>
      </c>
      <c r="Q15" s="3">
        <v>0</v>
      </c>
      <c r="R15" s="3">
        <v>0</v>
      </c>
      <c r="S15" s="46">
        <v>31</v>
      </c>
      <c r="V15" s="46">
        <v>32</v>
      </c>
      <c r="W15" s="3">
        <f>N4</f>
        <v>1</v>
      </c>
      <c r="X15" s="3">
        <f>N5</f>
        <v>6</v>
      </c>
      <c r="Y15" s="3">
        <f>N6</f>
        <v>3</v>
      </c>
      <c r="Z15" s="3">
        <f>N7</f>
        <v>3</v>
      </c>
      <c r="AA15" s="3">
        <f>N8</f>
        <v>9</v>
      </c>
      <c r="AB15" s="3">
        <f>N9</f>
        <v>0</v>
      </c>
      <c r="AC15" s="3">
        <f>N10</f>
        <v>4</v>
      </c>
      <c r="AD15" s="46">
        <f>N11</f>
        <v>0</v>
      </c>
      <c r="AE15" s="3">
        <f>N12</f>
        <v>0</v>
      </c>
      <c r="AF15" s="3">
        <f>N13</f>
        <v>0</v>
      </c>
      <c r="AG15" s="3">
        <f>N14</f>
        <v>0</v>
      </c>
      <c r="AH15" s="3">
        <f>N15</f>
        <v>0</v>
      </c>
      <c r="AI15" s="3">
        <f>N16</f>
        <v>0</v>
      </c>
      <c r="AJ15" s="3">
        <f>N17</f>
        <v>0</v>
      </c>
      <c r="AK15" s="2">
        <f>N18</f>
        <v>6</v>
      </c>
      <c r="AL15" s="3">
        <f>N19</f>
        <v>3</v>
      </c>
      <c r="AM15" s="3">
        <f>N20</f>
        <v>0</v>
      </c>
      <c r="AN15" s="3">
        <f>N21</f>
        <v>0</v>
      </c>
      <c r="AO15" s="3">
        <f>N22</f>
        <v>0</v>
      </c>
      <c r="AP15" s="46">
        <f>N23</f>
        <v>0</v>
      </c>
      <c r="AQ15" s="50">
        <f>N24</f>
        <v>0</v>
      </c>
      <c r="AT15" s="46">
        <v>32</v>
      </c>
      <c r="AU15" s="32">
        <f t="shared" ref="AU15:BO15" si="24">PRODUCT(W15*100*1/W20)</f>
        <v>3.125</v>
      </c>
      <c r="AV15" s="32">
        <f t="shared" si="24"/>
        <v>18.181818181818183</v>
      </c>
      <c r="AW15" s="32">
        <f t="shared" si="24"/>
        <v>9.0909090909090917</v>
      </c>
      <c r="AX15" s="32">
        <f t="shared" si="24"/>
        <v>9.0909090909090917</v>
      </c>
      <c r="AY15" s="32">
        <f t="shared" si="24"/>
        <v>28.125</v>
      </c>
      <c r="AZ15" s="32">
        <f t="shared" si="24"/>
        <v>0</v>
      </c>
      <c r="BA15" s="32">
        <f t="shared" si="24"/>
        <v>12.121212121212121</v>
      </c>
      <c r="BB15" s="51">
        <f t="shared" si="24"/>
        <v>0</v>
      </c>
      <c r="BC15" s="32">
        <f t="shared" si="24"/>
        <v>0</v>
      </c>
      <c r="BD15" s="32">
        <f t="shared" si="24"/>
        <v>0</v>
      </c>
      <c r="BE15" s="32">
        <f t="shared" si="24"/>
        <v>0</v>
      </c>
      <c r="BF15" s="32">
        <f t="shared" si="24"/>
        <v>0</v>
      </c>
      <c r="BG15" s="32">
        <f t="shared" si="24"/>
        <v>0</v>
      </c>
      <c r="BH15" s="32">
        <f t="shared" si="24"/>
        <v>0</v>
      </c>
      <c r="BI15" s="30">
        <f t="shared" si="24"/>
        <v>18.75</v>
      </c>
      <c r="BJ15" s="32">
        <f t="shared" si="24"/>
        <v>9.375</v>
      </c>
      <c r="BK15" s="32">
        <f t="shared" si="24"/>
        <v>0</v>
      </c>
      <c r="BL15" s="32">
        <f t="shared" si="24"/>
        <v>0</v>
      </c>
      <c r="BM15" s="32">
        <f t="shared" si="24"/>
        <v>0</v>
      </c>
      <c r="BN15" s="29">
        <f t="shared" si="24"/>
        <v>0</v>
      </c>
      <c r="BO15" s="51">
        <f t="shared" si="24"/>
        <v>0</v>
      </c>
      <c r="BR15" s="46">
        <v>32</v>
      </c>
      <c r="BS15" s="32">
        <f t="shared" ref="BS15:CM15" si="25">AU4+AU5+AU6+AU7+AU8+AU9+AU10+AU11+AU12+AU13+AU14+AU15</f>
        <v>18.75</v>
      </c>
      <c r="BT15" s="32">
        <f t="shared" si="25"/>
        <v>45.454545454545453</v>
      </c>
      <c r="BU15" s="32">
        <f t="shared" si="25"/>
        <v>60.606060606060609</v>
      </c>
      <c r="BV15" s="32">
        <f t="shared" si="25"/>
        <v>75.757575757575765</v>
      </c>
      <c r="BW15" s="32">
        <f t="shared" si="25"/>
        <v>100</v>
      </c>
      <c r="BX15" s="32">
        <f t="shared" si="25"/>
        <v>100</v>
      </c>
      <c r="BY15" s="32">
        <f t="shared" si="25"/>
        <v>72.727272727272734</v>
      </c>
      <c r="BZ15" s="51">
        <f t="shared" si="25"/>
        <v>43.75</v>
      </c>
      <c r="CA15" s="32">
        <f t="shared" si="25"/>
        <v>100</v>
      </c>
      <c r="CB15" s="32">
        <f t="shared" si="25"/>
        <v>100</v>
      </c>
      <c r="CC15" s="32">
        <f t="shared" si="25"/>
        <v>99.999999999999986</v>
      </c>
      <c r="CD15" s="32">
        <f t="shared" si="25"/>
        <v>99.999999999999986</v>
      </c>
      <c r="CE15" s="32">
        <f t="shared" si="25"/>
        <v>99.999999999999986</v>
      </c>
      <c r="CF15" s="32">
        <f t="shared" si="25"/>
        <v>100.00000000000001</v>
      </c>
      <c r="CG15" s="30">
        <f t="shared" si="25"/>
        <v>71.875</v>
      </c>
      <c r="CH15" s="32">
        <f t="shared" si="25"/>
        <v>100</v>
      </c>
      <c r="CI15" s="32">
        <f t="shared" si="25"/>
        <v>100.00000000000001</v>
      </c>
      <c r="CJ15" s="32">
        <f t="shared" si="25"/>
        <v>100</v>
      </c>
      <c r="CK15" s="32">
        <f t="shared" si="25"/>
        <v>100</v>
      </c>
      <c r="CL15" s="29">
        <f t="shared" si="25"/>
        <v>100</v>
      </c>
      <c r="CM15" s="51">
        <f t="shared" si="25"/>
        <v>100</v>
      </c>
      <c r="CN15" s="7"/>
      <c r="CQ15" s="9"/>
      <c r="CR15" s="9"/>
      <c r="CS15" s="9"/>
      <c r="CT15" s="9"/>
      <c r="CU15" s="9"/>
      <c r="CV15" s="9"/>
      <c r="CW15" s="9"/>
      <c r="CX15" s="9"/>
      <c r="CY15" s="9"/>
      <c r="CZ15" s="9"/>
      <c r="DA15" s="9"/>
      <c r="DB15" s="9"/>
      <c r="DC15" s="9"/>
      <c r="DD15" s="9"/>
      <c r="DE15" s="9"/>
      <c r="DF15" s="9"/>
      <c r="DG15" s="9"/>
      <c r="DH15" s="9"/>
      <c r="DI15" s="9"/>
      <c r="DJ15" s="9"/>
      <c r="DK15" s="9"/>
      <c r="DL15" s="9"/>
      <c r="DM15" s="9"/>
      <c r="DN15" s="9"/>
    </row>
    <row r="16" spans="1:118" x14ac:dyDescent="0.25">
      <c r="B16" s="46" t="s">
        <v>14</v>
      </c>
      <c r="C16" s="2">
        <v>0</v>
      </c>
      <c r="D16" s="2">
        <v>0</v>
      </c>
      <c r="E16" s="2">
        <v>0</v>
      </c>
      <c r="F16" s="2">
        <v>0</v>
      </c>
      <c r="G16" s="2">
        <v>29</v>
      </c>
      <c r="H16" s="2">
        <v>1</v>
      </c>
      <c r="I16" s="2">
        <v>0</v>
      </c>
      <c r="J16" s="2">
        <v>1</v>
      </c>
      <c r="K16" s="3">
        <v>0</v>
      </c>
      <c r="L16" s="3">
        <v>0</v>
      </c>
      <c r="M16" s="3">
        <v>0</v>
      </c>
      <c r="N16" s="3">
        <v>0</v>
      </c>
      <c r="O16" s="3">
        <v>0</v>
      </c>
      <c r="P16" s="3">
        <v>0</v>
      </c>
      <c r="Q16" s="3">
        <v>0</v>
      </c>
      <c r="R16" s="3">
        <v>0</v>
      </c>
      <c r="S16" s="46">
        <v>31</v>
      </c>
      <c r="V16" s="46">
        <v>64</v>
      </c>
      <c r="W16" s="3">
        <f>O4</f>
        <v>26</v>
      </c>
      <c r="X16" s="3">
        <f>O5</f>
        <v>18</v>
      </c>
      <c r="Y16" s="3">
        <f>O6</f>
        <v>3</v>
      </c>
      <c r="Z16" s="3">
        <f>O7</f>
        <v>5</v>
      </c>
      <c r="AA16" s="3">
        <f>O8</f>
        <v>0</v>
      </c>
      <c r="AB16" s="3">
        <f>O9</f>
        <v>0</v>
      </c>
      <c r="AC16" s="3">
        <f>O10</f>
        <v>9</v>
      </c>
      <c r="AD16" s="46">
        <f>O11</f>
        <v>18</v>
      </c>
      <c r="AE16" s="3">
        <f>O12</f>
        <v>0</v>
      </c>
      <c r="AF16" s="3">
        <f>O13</f>
        <v>0</v>
      </c>
      <c r="AG16" s="3">
        <f>O14</f>
        <v>0</v>
      </c>
      <c r="AH16" s="3">
        <f>O15</f>
        <v>0</v>
      </c>
      <c r="AI16" s="3">
        <f>O16</f>
        <v>0</v>
      </c>
      <c r="AJ16" s="3">
        <f>O17</f>
        <v>0</v>
      </c>
      <c r="AK16" s="3">
        <f>O18</f>
        <v>6</v>
      </c>
      <c r="AL16" s="3">
        <f>O19</f>
        <v>0</v>
      </c>
      <c r="AM16" s="3">
        <f>O20</f>
        <v>0</v>
      </c>
      <c r="AN16" s="3">
        <f>O21</f>
        <v>0</v>
      </c>
      <c r="AO16" s="3">
        <f>O22</f>
        <v>0</v>
      </c>
      <c r="AP16" s="46">
        <f>O23</f>
        <v>0</v>
      </c>
      <c r="AQ16" s="50">
        <f>O24</f>
        <v>0</v>
      </c>
      <c r="AT16" s="46">
        <v>64</v>
      </c>
      <c r="AU16" s="32">
        <f t="shared" ref="AU16:BO16" si="26">PRODUCT(W16*100*1/W20)</f>
        <v>81.25</v>
      </c>
      <c r="AV16" s="32">
        <f t="shared" si="26"/>
        <v>54.545454545454547</v>
      </c>
      <c r="AW16" s="32">
        <f t="shared" si="26"/>
        <v>9.0909090909090917</v>
      </c>
      <c r="AX16" s="32">
        <f t="shared" si="26"/>
        <v>15.151515151515152</v>
      </c>
      <c r="AY16" s="32">
        <f t="shared" si="26"/>
        <v>0</v>
      </c>
      <c r="AZ16" s="32">
        <f t="shared" si="26"/>
        <v>0</v>
      </c>
      <c r="BA16" s="32">
        <f t="shared" si="26"/>
        <v>27.272727272727273</v>
      </c>
      <c r="BB16" s="51">
        <f t="shared" si="26"/>
        <v>56.25</v>
      </c>
      <c r="BC16" s="32">
        <f t="shared" si="26"/>
        <v>0</v>
      </c>
      <c r="BD16" s="32">
        <f t="shared" si="26"/>
        <v>0</v>
      </c>
      <c r="BE16" s="32">
        <f t="shared" si="26"/>
        <v>0</v>
      </c>
      <c r="BF16" s="32">
        <f t="shared" si="26"/>
        <v>0</v>
      </c>
      <c r="BG16" s="32">
        <f t="shared" si="26"/>
        <v>0</v>
      </c>
      <c r="BH16" s="32">
        <f t="shared" si="26"/>
        <v>0</v>
      </c>
      <c r="BI16" s="32">
        <f t="shared" si="26"/>
        <v>18.75</v>
      </c>
      <c r="BJ16" s="32">
        <f t="shared" si="26"/>
        <v>0</v>
      </c>
      <c r="BK16" s="32">
        <f t="shared" si="26"/>
        <v>0</v>
      </c>
      <c r="BL16" s="32">
        <f t="shared" si="26"/>
        <v>0</v>
      </c>
      <c r="BM16" s="32">
        <f t="shared" si="26"/>
        <v>0</v>
      </c>
      <c r="BN16" s="29">
        <f t="shared" si="26"/>
        <v>0</v>
      </c>
      <c r="BO16" s="51">
        <f t="shared" si="26"/>
        <v>0</v>
      </c>
      <c r="BR16" s="46">
        <v>64</v>
      </c>
      <c r="BS16" s="32">
        <f t="shared" ref="BS16:CM16" si="27">AU4+AU5+AU6+AU7+AU8+AU9+AU10+AU11+AU12+AU13+AU14+AU15+AU16</f>
        <v>100</v>
      </c>
      <c r="BT16" s="32">
        <f t="shared" si="27"/>
        <v>100</v>
      </c>
      <c r="BU16" s="32">
        <f t="shared" si="27"/>
        <v>69.696969696969703</v>
      </c>
      <c r="BV16" s="32">
        <f t="shared" si="27"/>
        <v>90.909090909090921</v>
      </c>
      <c r="BW16" s="32">
        <f t="shared" si="27"/>
        <v>100</v>
      </c>
      <c r="BX16" s="32">
        <f t="shared" si="27"/>
        <v>100</v>
      </c>
      <c r="BY16" s="32">
        <f t="shared" si="27"/>
        <v>100</v>
      </c>
      <c r="BZ16" s="51">
        <f t="shared" si="27"/>
        <v>100</v>
      </c>
      <c r="CA16" s="32">
        <f t="shared" si="27"/>
        <v>100</v>
      </c>
      <c r="CB16" s="32">
        <f t="shared" si="27"/>
        <v>100</v>
      </c>
      <c r="CC16" s="32">
        <f t="shared" si="27"/>
        <v>99.999999999999986</v>
      </c>
      <c r="CD16" s="32">
        <f t="shared" si="27"/>
        <v>99.999999999999986</v>
      </c>
      <c r="CE16" s="32">
        <f t="shared" si="27"/>
        <v>99.999999999999986</v>
      </c>
      <c r="CF16" s="32">
        <f t="shared" si="27"/>
        <v>100.00000000000001</v>
      </c>
      <c r="CG16" s="32">
        <f t="shared" si="27"/>
        <v>90.625</v>
      </c>
      <c r="CH16" s="32">
        <f t="shared" si="27"/>
        <v>100</v>
      </c>
      <c r="CI16" s="32">
        <f t="shared" si="27"/>
        <v>100.00000000000001</v>
      </c>
      <c r="CJ16" s="32">
        <f t="shared" si="27"/>
        <v>100</v>
      </c>
      <c r="CK16" s="32">
        <f t="shared" si="27"/>
        <v>100</v>
      </c>
      <c r="CL16" s="29">
        <f t="shared" si="27"/>
        <v>100</v>
      </c>
      <c r="CM16" s="51">
        <f t="shared" si="27"/>
        <v>100</v>
      </c>
      <c r="CN16" s="7"/>
      <c r="CQ16" s="9"/>
      <c r="CR16" s="9"/>
      <c r="CS16" s="9"/>
      <c r="CT16" s="9"/>
      <c r="CU16" s="9"/>
      <c r="CV16" s="9"/>
      <c r="CW16" s="9"/>
      <c r="CX16" s="9"/>
      <c r="CY16" s="9"/>
      <c r="CZ16" s="9"/>
      <c r="DA16" s="9"/>
      <c r="DB16" s="9"/>
      <c r="DC16" s="9"/>
      <c r="DD16" s="9"/>
      <c r="DE16" s="9"/>
      <c r="DF16" s="9"/>
      <c r="DG16" s="9"/>
      <c r="DH16" s="9"/>
      <c r="DI16" s="9"/>
      <c r="DJ16" s="9"/>
      <c r="DK16" s="9"/>
      <c r="DL16" s="9"/>
      <c r="DM16" s="9"/>
      <c r="DN16" s="9"/>
    </row>
    <row r="17" spans="2:118" x14ac:dyDescent="0.25">
      <c r="B17" s="46" t="s">
        <v>15</v>
      </c>
      <c r="C17" s="2">
        <v>0</v>
      </c>
      <c r="D17" s="2">
        <v>0</v>
      </c>
      <c r="E17" s="2">
        <v>0</v>
      </c>
      <c r="F17" s="2">
        <v>0</v>
      </c>
      <c r="G17" s="2">
        <v>21</v>
      </c>
      <c r="H17" s="2">
        <v>3</v>
      </c>
      <c r="I17" s="2">
        <v>0</v>
      </c>
      <c r="J17" s="2">
        <v>1</v>
      </c>
      <c r="K17" s="3">
        <v>1</v>
      </c>
      <c r="L17" s="3">
        <v>1</v>
      </c>
      <c r="M17" s="3">
        <v>0</v>
      </c>
      <c r="N17" s="3">
        <v>0</v>
      </c>
      <c r="O17" s="3">
        <v>0</v>
      </c>
      <c r="P17" s="3">
        <v>0</v>
      </c>
      <c r="Q17" s="3">
        <v>0</v>
      </c>
      <c r="R17" s="3">
        <v>0</v>
      </c>
      <c r="S17" s="46">
        <v>27</v>
      </c>
      <c r="V17" s="46">
        <v>128</v>
      </c>
      <c r="W17" s="3">
        <f>P4</f>
        <v>0</v>
      </c>
      <c r="X17" s="3">
        <f>P5</f>
        <v>0</v>
      </c>
      <c r="Y17" s="3">
        <f>P6</f>
        <v>10</v>
      </c>
      <c r="Z17" s="3">
        <f>P7</f>
        <v>3</v>
      </c>
      <c r="AA17" s="3">
        <f>P8</f>
        <v>0</v>
      </c>
      <c r="AB17" s="3">
        <f>P9</f>
        <v>0</v>
      </c>
      <c r="AC17" s="3">
        <f>P10</f>
        <v>0</v>
      </c>
      <c r="AD17" s="46">
        <f>P11</f>
        <v>0</v>
      </c>
      <c r="AE17" s="3">
        <f>P12</f>
        <v>0</v>
      </c>
      <c r="AF17" s="3">
        <f>P13</f>
        <v>0</v>
      </c>
      <c r="AG17" s="3">
        <f>P14</f>
        <v>0</v>
      </c>
      <c r="AH17" s="3">
        <f>P15</f>
        <v>0</v>
      </c>
      <c r="AI17" s="3">
        <f>P16</f>
        <v>0</v>
      </c>
      <c r="AJ17" s="3">
        <f>P17</f>
        <v>0</v>
      </c>
      <c r="AK17" s="3">
        <f>P18</f>
        <v>2</v>
      </c>
      <c r="AL17" s="3">
        <f>P19</f>
        <v>0</v>
      </c>
      <c r="AM17" s="3">
        <f>P20</f>
        <v>0</v>
      </c>
      <c r="AN17" s="3">
        <f>P21</f>
        <v>0</v>
      </c>
      <c r="AO17" s="3">
        <f>P22</f>
        <v>0</v>
      </c>
      <c r="AP17" s="46">
        <f>P23</f>
        <v>0</v>
      </c>
      <c r="AQ17" s="50">
        <f>P24</f>
        <v>0</v>
      </c>
      <c r="AT17" s="46">
        <v>128</v>
      </c>
      <c r="AU17" s="32">
        <f t="shared" ref="AU17:BO17" si="28">PRODUCT(W17*100*1/W20)</f>
        <v>0</v>
      </c>
      <c r="AV17" s="32">
        <f t="shared" si="28"/>
        <v>0</v>
      </c>
      <c r="AW17" s="32">
        <f t="shared" si="28"/>
        <v>30.303030303030305</v>
      </c>
      <c r="AX17" s="32">
        <f t="shared" si="28"/>
        <v>9.0909090909090917</v>
      </c>
      <c r="AY17" s="32">
        <f t="shared" si="28"/>
        <v>0</v>
      </c>
      <c r="AZ17" s="32">
        <f t="shared" si="28"/>
        <v>0</v>
      </c>
      <c r="BA17" s="32">
        <f t="shared" si="28"/>
        <v>0</v>
      </c>
      <c r="BB17" s="51">
        <f t="shared" si="28"/>
        <v>0</v>
      </c>
      <c r="BC17" s="32">
        <f t="shared" si="28"/>
        <v>0</v>
      </c>
      <c r="BD17" s="32">
        <f t="shared" si="28"/>
        <v>0</v>
      </c>
      <c r="BE17" s="32">
        <f t="shared" si="28"/>
        <v>0</v>
      </c>
      <c r="BF17" s="32">
        <f t="shared" si="28"/>
        <v>0</v>
      </c>
      <c r="BG17" s="32">
        <f t="shared" si="28"/>
        <v>0</v>
      </c>
      <c r="BH17" s="32">
        <f t="shared" si="28"/>
        <v>0</v>
      </c>
      <c r="BI17" s="32">
        <f t="shared" si="28"/>
        <v>6.25</v>
      </c>
      <c r="BJ17" s="32">
        <f t="shared" si="28"/>
        <v>0</v>
      </c>
      <c r="BK17" s="32">
        <f t="shared" si="28"/>
        <v>0</v>
      </c>
      <c r="BL17" s="32">
        <f t="shared" si="28"/>
        <v>0</v>
      </c>
      <c r="BM17" s="32">
        <f t="shared" si="28"/>
        <v>0</v>
      </c>
      <c r="BN17" s="29">
        <f t="shared" si="28"/>
        <v>0</v>
      </c>
      <c r="BO17" s="51">
        <f t="shared" si="28"/>
        <v>0</v>
      </c>
      <c r="BR17" s="46">
        <v>128</v>
      </c>
      <c r="BS17" s="32">
        <f t="shared" ref="BS17:CM17" si="29">AU4+AU5+AU6+AU7+AU8+AU9+AU10+AU11+AU12+AU13+AU14+AU15+AU16+AU17</f>
        <v>100</v>
      </c>
      <c r="BT17" s="32">
        <f t="shared" si="29"/>
        <v>100</v>
      </c>
      <c r="BU17" s="32">
        <f t="shared" si="29"/>
        <v>100</v>
      </c>
      <c r="BV17" s="32">
        <f t="shared" si="29"/>
        <v>100.00000000000001</v>
      </c>
      <c r="BW17" s="32">
        <f t="shared" si="29"/>
        <v>100</v>
      </c>
      <c r="BX17" s="32">
        <f t="shared" si="29"/>
        <v>100</v>
      </c>
      <c r="BY17" s="32">
        <f t="shared" si="29"/>
        <v>100</v>
      </c>
      <c r="BZ17" s="51">
        <f t="shared" si="29"/>
        <v>100</v>
      </c>
      <c r="CA17" s="32">
        <f t="shared" si="29"/>
        <v>100</v>
      </c>
      <c r="CB17" s="32">
        <f t="shared" si="29"/>
        <v>100</v>
      </c>
      <c r="CC17" s="32">
        <f t="shared" si="29"/>
        <v>99.999999999999986</v>
      </c>
      <c r="CD17" s="32">
        <f t="shared" si="29"/>
        <v>99.999999999999986</v>
      </c>
      <c r="CE17" s="32">
        <f t="shared" si="29"/>
        <v>99.999999999999986</v>
      </c>
      <c r="CF17" s="32">
        <f t="shared" si="29"/>
        <v>100.00000000000001</v>
      </c>
      <c r="CG17" s="32">
        <f t="shared" si="29"/>
        <v>96.875</v>
      </c>
      <c r="CH17" s="32">
        <f t="shared" si="29"/>
        <v>100</v>
      </c>
      <c r="CI17" s="32">
        <f t="shared" si="29"/>
        <v>100.00000000000001</v>
      </c>
      <c r="CJ17" s="32">
        <f t="shared" si="29"/>
        <v>100</v>
      </c>
      <c r="CK17" s="32">
        <f t="shared" si="29"/>
        <v>100</v>
      </c>
      <c r="CL17" s="29">
        <f t="shared" si="29"/>
        <v>100</v>
      </c>
      <c r="CM17" s="51">
        <f t="shared" si="29"/>
        <v>100</v>
      </c>
      <c r="CN17" s="7"/>
      <c r="CQ17" s="9"/>
      <c r="CR17" s="9"/>
      <c r="CS17" s="9"/>
      <c r="CT17" s="9"/>
      <c r="CU17" s="9"/>
      <c r="CV17" s="9"/>
      <c r="CW17" s="9"/>
      <c r="CX17" s="9"/>
      <c r="CY17" s="9"/>
      <c r="CZ17" s="9"/>
      <c r="DA17" s="9"/>
      <c r="DB17" s="9"/>
      <c r="DC17" s="9"/>
      <c r="DD17" s="9"/>
      <c r="DE17" s="9"/>
      <c r="DF17" s="9"/>
      <c r="DG17" s="9"/>
      <c r="DH17" s="9"/>
      <c r="DI17" s="9"/>
      <c r="DJ17" s="9"/>
      <c r="DK17" s="9"/>
      <c r="DL17" s="9"/>
      <c r="DM17" s="9"/>
      <c r="DN17" s="9"/>
    </row>
    <row r="18" spans="2:118" x14ac:dyDescent="0.25">
      <c r="B18" s="46" t="s">
        <v>16</v>
      </c>
      <c r="C18" s="2">
        <v>0</v>
      </c>
      <c r="D18" s="2">
        <v>0</v>
      </c>
      <c r="E18" s="2">
        <v>0</v>
      </c>
      <c r="F18" s="2">
        <v>0</v>
      </c>
      <c r="G18" s="2">
        <v>0</v>
      </c>
      <c r="H18" s="2">
        <v>1</v>
      </c>
      <c r="I18" s="2">
        <v>0</v>
      </c>
      <c r="J18" s="2">
        <v>5</v>
      </c>
      <c r="K18" s="2">
        <v>1</v>
      </c>
      <c r="L18" s="2">
        <v>3</v>
      </c>
      <c r="M18" s="2">
        <v>7</v>
      </c>
      <c r="N18" s="2">
        <v>6</v>
      </c>
      <c r="O18" s="3">
        <v>6</v>
      </c>
      <c r="P18" s="3">
        <v>2</v>
      </c>
      <c r="Q18" s="3">
        <v>1</v>
      </c>
      <c r="R18" s="3">
        <v>0</v>
      </c>
      <c r="S18" s="46">
        <v>32</v>
      </c>
      <c r="V18" s="46">
        <v>256</v>
      </c>
      <c r="W18" s="3">
        <f>Q4</f>
        <v>0</v>
      </c>
      <c r="X18" s="3">
        <f>Q5</f>
        <v>0</v>
      </c>
      <c r="Y18" s="3">
        <f>Q6</f>
        <v>0</v>
      </c>
      <c r="Z18" s="3">
        <f>Q7</f>
        <v>0</v>
      </c>
      <c r="AA18" s="3">
        <f>Q8</f>
        <v>0</v>
      </c>
      <c r="AB18" s="3">
        <f>Q9</f>
        <v>0</v>
      </c>
      <c r="AC18" s="3">
        <f>Q10</f>
        <v>0</v>
      </c>
      <c r="AD18" s="46">
        <f>Q11</f>
        <v>0</v>
      </c>
      <c r="AE18" s="3">
        <f>Q12</f>
        <v>0</v>
      </c>
      <c r="AF18" s="3">
        <f>Q13</f>
        <v>0</v>
      </c>
      <c r="AG18" s="3">
        <f>Q14</f>
        <v>0</v>
      </c>
      <c r="AH18" s="3">
        <f>Q15</f>
        <v>0</v>
      </c>
      <c r="AI18" s="3">
        <f>Q16</f>
        <v>0</v>
      </c>
      <c r="AJ18" s="3">
        <f>Q17</f>
        <v>0</v>
      </c>
      <c r="AK18" s="3">
        <f>Q18</f>
        <v>1</v>
      </c>
      <c r="AL18" s="3">
        <f>Q19</f>
        <v>0</v>
      </c>
      <c r="AM18" s="3">
        <f>Q20</f>
        <v>0</v>
      </c>
      <c r="AN18" s="3">
        <f>Q21</f>
        <v>0</v>
      </c>
      <c r="AO18" s="3">
        <f>Q22</f>
        <v>0</v>
      </c>
      <c r="AP18" s="46">
        <f>Q23</f>
        <v>0</v>
      </c>
      <c r="AQ18" s="50">
        <f>Q24</f>
        <v>0</v>
      </c>
      <c r="AT18" s="46">
        <v>256</v>
      </c>
      <c r="AU18" s="32">
        <f t="shared" ref="AU18:BO18" si="30">PRODUCT(W18*100*1/W20)</f>
        <v>0</v>
      </c>
      <c r="AV18" s="32">
        <f t="shared" si="30"/>
        <v>0</v>
      </c>
      <c r="AW18" s="32">
        <f t="shared" si="30"/>
        <v>0</v>
      </c>
      <c r="AX18" s="32">
        <f t="shared" si="30"/>
        <v>0</v>
      </c>
      <c r="AY18" s="32">
        <f t="shared" si="30"/>
        <v>0</v>
      </c>
      <c r="AZ18" s="32">
        <f t="shared" si="30"/>
        <v>0</v>
      </c>
      <c r="BA18" s="32">
        <f t="shared" si="30"/>
        <v>0</v>
      </c>
      <c r="BB18" s="51">
        <f t="shared" si="30"/>
        <v>0</v>
      </c>
      <c r="BC18" s="32">
        <f t="shared" si="30"/>
        <v>0</v>
      </c>
      <c r="BD18" s="32">
        <f t="shared" si="30"/>
        <v>0</v>
      </c>
      <c r="BE18" s="32">
        <f t="shared" si="30"/>
        <v>0</v>
      </c>
      <c r="BF18" s="32">
        <f t="shared" si="30"/>
        <v>0</v>
      </c>
      <c r="BG18" s="32">
        <f t="shared" si="30"/>
        <v>0</v>
      </c>
      <c r="BH18" s="32">
        <f t="shared" si="30"/>
        <v>0</v>
      </c>
      <c r="BI18" s="32">
        <f t="shared" si="30"/>
        <v>3.125</v>
      </c>
      <c r="BJ18" s="32">
        <f t="shared" si="30"/>
        <v>0</v>
      </c>
      <c r="BK18" s="32">
        <f t="shared" si="30"/>
        <v>0</v>
      </c>
      <c r="BL18" s="32">
        <f t="shared" si="30"/>
        <v>0</v>
      </c>
      <c r="BM18" s="32">
        <f t="shared" si="30"/>
        <v>0</v>
      </c>
      <c r="BN18" s="29">
        <f t="shared" si="30"/>
        <v>0</v>
      </c>
      <c r="BO18" s="51">
        <f t="shared" si="30"/>
        <v>0</v>
      </c>
      <c r="BR18" s="46">
        <v>256</v>
      </c>
      <c r="BS18" s="32">
        <f t="shared" ref="BS18:CM18" si="31">AU4+AU5+AU6+AU7+AU8+AU9+AU10+AU11+AU12+AU13+AU14+AU15+AU16+AU17+AU18</f>
        <v>100</v>
      </c>
      <c r="BT18" s="32">
        <f t="shared" si="31"/>
        <v>100</v>
      </c>
      <c r="BU18" s="32">
        <f t="shared" si="31"/>
        <v>100</v>
      </c>
      <c r="BV18" s="32">
        <f t="shared" si="31"/>
        <v>100.00000000000001</v>
      </c>
      <c r="BW18" s="32">
        <f t="shared" si="31"/>
        <v>100</v>
      </c>
      <c r="BX18" s="32">
        <f t="shared" si="31"/>
        <v>100</v>
      </c>
      <c r="BY18" s="32">
        <f t="shared" si="31"/>
        <v>100</v>
      </c>
      <c r="BZ18" s="51">
        <f t="shared" si="31"/>
        <v>100</v>
      </c>
      <c r="CA18" s="32">
        <f t="shared" si="31"/>
        <v>100</v>
      </c>
      <c r="CB18" s="32">
        <f t="shared" si="31"/>
        <v>100</v>
      </c>
      <c r="CC18" s="32">
        <f t="shared" si="31"/>
        <v>99.999999999999986</v>
      </c>
      <c r="CD18" s="32">
        <f t="shared" si="31"/>
        <v>99.999999999999986</v>
      </c>
      <c r="CE18" s="32">
        <f t="shared" si="31"/>
        <v>99.999999999999986</v>
      </c>
      <c r="CF18" s="32">
        <f t="shared" si="31"/>
        <v>100.00000000000001</v>
      </c>
      <c r="CG18" s="32">
        <f t="shared" si="31"/>
        <v>100</v>
      </c>
      <c r="CH18" s="32">
        <f t="shared" si="31"/>
        <v>100</v>
      </c>
      <c r="CI18" s="32">
        <f t="shared" si="31"/>
        <v>100.00000000000001</v>
      </c>
      <c r="CJ18" s="32">
        <f t="shared" si="31"/>
        <v>100</v>
      </c>
      <c r="CK18" s="32">
        <f t="shared" si="31"/>
        <v>100</v>
      </c>
      <c r="CL18" s="29">
        <f t="shared" si="31"/>
        <v>100</v>
      </c>
      <c r="CM18" s="51">
        <f t="shared" si="31"/>
        <v>100</v>
      </c>
      <c r="CN18" s="7"/>
      <c r="CQ18" s="9"/>
      <c r="CR18" s="9"/>
      <c r="CS18" s="9"/>
      <c r="CT18" s="9"/>
      <c r="CU18" s="9"/>
      <c r="CV18" s="9"/>
      <c r="CW18" s="9"/>
      <c r="CX18" s="9"/>
      <c r="CY18" s="9"/>
      <c r="CZ18" s="9"/>
      <c r="DA18" s="9"/>
      <c r="DB18" s="9"/>
      <c r="DC18" s="9"/>
      <c r="DD18" s="9"/>
      <c r="DE18" s="9"/>
      <c r="DF18" s="9"/>
      <c r="DG18" s="9"/>
      <c r="DH18" s="9"/>
      <c r="DI18" s="9"/>
      <c r="DJ18" s="9"/>
      <c r="DK18" s="9"/>
      <c r="DL18" s="9"/>
      <c r="DM18" s="9"/>
      <c r="DN18" s="9"/>
    </row>
    <row r="19" spans="2:118" x14ac:dyDescent="0.25">
      <c r="B19" s="46" t="s">
        <v>17</v>
      </c>
      <c r="C19" s="2">
        <v>0</v>
      </c>
      <c r="D19" s="2">
        <v>0</v>
      </c>
      <c r="E19" s="2">
        <v>19</v>
      </c>
      <c r="F19" s="2">
        <v>0</v>
      </c>
      <c r="G19" s="2">
        <v>3</v>
      </c>
      <c r="H19" s="2">
        <v>4</v>
      </c>
      <c r="I19" s="2">
        <v>0</v>
      </c>
      <c r="J19" s="2">
        <v>0</v>
      </c>
      <c r="K19" s="4">
        <v>1</v>
      </c>
      <c r="L19" s="3">
        <v>2</v>
      </c>
      <c r="M19" s="3">
        <v>0</v>
      </c>
      <c r="N19" s="3">
        <v>3</v>
      </c>
      <c r="O19" s="3">
        <v>0</v>
      </c>
      <c r="P19" s="3">
        <v>0</v>
      </c>
      <c r="Q19" s="3">
        <v>0</v>
      </c>
      <c r="R19" s="3">
        <v>0</v>
      </c>
      <c r="S19" s="46">
        <v>32</v>
      </c>
      <c r="V19" s="46">
        <v>512</v>
      </c>
      <c r="W19" s="3">
        <f>R4</f>
        <v>0</v>
      </c>
      <c r="X19" s="3">
        <f>R5</f>
        <v>0</v>
      </c>
      <c r="Y19" s="3">
        <f>R6</f>
        <v>0</v>
      </c>
      <c r="Z19" s="3">
        <f>R7</f>
        <v>0</v>
      </c>
      <c r="AA19" s="3">
        <f>R8</f>
        <v>0</v>
      </c>
      <c r="AB19" s="3">
        <f>R9</f>
        <v>0</v>
      </c>
      <c r="AC19" s="3">
        <f>R10</f>
        <v>0</v>
      </c>
      <c r="AD19" s="46">
        <f>R11</f>
        <v>0</v>
      </c>
      <c r="AE19" s="3">
        <f>R12</f>
        <v>0</v>
      </c>
      <c r="AF19" s="3">
        <f>R13</f>
        <v>0</v>
      </c>
      <c r="AG19" s="3">
        <f>R14</f>
        <v>0</v>
      </c>
      <c r="AH19" s="3">
        <f>R15</f>
        <v>0</v>
      </c>
      <c r="AI19" s="3">
        <f>R16</f>
        <v>0</v>
      </c>
      <c r="AJ19" s="3">
        <f>R17</f>
        <v>0</v>
      </c>
      <c r="AK19" s="3">
        <f>R18</f>
        <v>0</v>
      </c>
      <c r="AL19" s="3">
        <f>R19</f>
        <v>0</v>
      </c>
      <c r="AM19" s="3">
        <f>R20</f>
        <v>0</v>
      </c>
      <c r="AN19" s="3">
        <f>R21</f>
        <v>0</v>
      </c>
      <c r="AO19" s="3">
        <f>R22</f>
        <v>0</v>
      </c>
      <c r="AP19" s="46">
        <f>R23</f>
        <v>0</v>
      </c>
      <c r="AQ19" s="50">
        <f>R24</f>
        <v>0</v>
      </c>
      <c r="AT19" s="46">
        <v>512</v>
      </c>
      <c r="AU19" s="32">
        <f t="shared" ref="AU19:BO19" si="32">PRODUCT(W19*100*1/W20)</f>
        <v>0</v>
      </c>
      <c r="AV19" s="32">
        <f t="shared" si="32"/>
        <v>0</v>
      </c>
      <c r="AW19" s="32">
        <f t="shared" si="32"/>
        <v>0</v>
      </c>
      <c r="AX19" s="32">
        <f t="shared" si="32"/>
        <v>0</v>
      </c>
      <c r="AY19" s="32">
        <f t="shared" si="32"/>
        <v>0</v>
      </c>
      <c r="AZ19" s="32">
        <f t="shared" si="32"/>
        <v>0</v>
      </c>
      <c r="BA19" s="32">
        <f t="shared" si="32"/>
        <v>0</v>
      </c>
      <c r="BB19" s="51">
        <f t="shared" si="32"/>
        <v>0</v>
      </c>
      <c r="BC19" s="32">
        <f t="shared" si="32"/>
        <v>0</v>
      </c>
      <c r="BD19" s="32">
        <f t="shared" si="32"/>
        <v>0</v>
      </c>
      <c r="BE19" s="32">
        <f t="shared" si="32"/>
        <v>0</v>
      </c>
      <c r="BF19" s="32">
        <f t="shared" si="32"/>
        <v>0</v>
      </c>
      <c r="BG19" s="32">
        <f t="shared" si="32"/>
        <v>0</v>
      </c>
      <c r="BH19" s="32">
        <f t="shared" si="32"/>
        <v>0</v>
      </c>
      <c r="BI19" s="32">
        <f t="shared" si="32"/>
        <v>0</v>
      </c>
      <c r="BJ19" s="32">
        <f t="shared" si="32"/>
        <v>0</v>
      </c>
      <c r="BK19" s="32">
        <f t="shared" si="32"/>
        <v>0</v>
      </c>
      <c r="BL19" s="32">
        <f t="shared" si="32"/>
        <v>0</v>
      </c>
      <c r="BM19" s="32">
        <f t="shared" si="32"/>
        <v>0</v>
      </c>
      <c r="BN19" s="29">
        <f t="shared" si="32"/>
        <v>0</v>
      </c>
      <c r="BO19" s="51">
        <f t="shared" si="32"/>
        <v>0</v>
      </c>
      <c r="BR19" s="46">
        <v>512</v>
      </c>
      <c r="BS19" s="32">
        <f t="shared" ref="BS19:CM19" si="33">AU4+AU5+AU6+AU7+AU8+AU9+AU10+AU11+AU12+AU13+AU14+AU15+AU16+AU17+AU18+AU19</f>
        <v>100</v>
      </c>
      <c r="BT19" s="32">
        <f t="shared" si="33"/>
        <v>100</v>
      </c>
      <c r="BU19" s="32">
        <f t="shared" si="33"/>
        <v>100</v>
      </c>
      <c r="BV19" s="32">
        <f t="shared" si="33"/>
        <v>100.00000000000001</v>
      </c>
      <c r="BW19" s="32">
        <f t="shared" si="33"/>
        <v>100</v>
      </c>
      <c r="BX19" s="32">
        <f t="shared" si="33"/>
        <v>100</v>
      </c>
      <c r="BY19" s="32">
        <f t="shared" si="33"/>
        <v>100</v>
      </c>
      <c r="BZ19" s="51">
        <f t="shared" si="33"/>
        <v>100</v>
      </c>
      <c r="CA19" s="32">
        <f t="shared" si="33"/>
        <v>100</v>
      </c>
      <c r="CB19" s="32">
        <f t="shared" si="33"/>
        <v>100</v>
      </c>
      <c r="CC19" s="32">
        <f t="shared" si="33"/>
        <v>99.999999999999986</v>
      </c>
      <c r="CD19" s="32">
        <f t="shared" si="33"/>
        <v>99.999999999999986</v>
      </c>
      <c r="CE19" s="32">
        <f t="shared" si="33"/>
        <v>99.999999999999986</v>
      </c>
      <c r="CF19" s="32">
        <f t="shared" si="33"/>
        <v>100.00000000000001</v>
      </c>
      <c r="CG19" s="32">
        <f t="shared" si="33"/>
        <v>100</v>
      </c>
      <c r="CH19" s="32">
        <f t="shared" si="33"/>
        <v>100</v>
      </c>
      <c r="CI19" s="32">
        <f t="shared" si="33"/>
        <v>100.00000000000001</v>
      </c>
      <c r="CJ19" s="32">
        <f t="shared" si="33"/>
        <v>100</v>
      </c>
      <c r="CK19" s="32">
        <f t="shared" si="33"/>
        <v>100</v>
      </c>
      <c r="CL19" s="29">
        <f t="shared" si="33"/>
        <v>100</v>
      </c>
      <c r="CM19" s="51">
        <f t="shared" si="33"/>
        <v>100</v>
      </c>
      <c r="CN19" s="7"/>
      <c r="CQ19" s="9"/>
      <c r="CR19" s="9"/>
      <c r="CS19" s="9"/>
      <c r="CT19" s="9"/>
      <c r="CU19" s="9"/>
      <c r="CV19" s="9"/>
      <c r="CW19" s="9"/>
      <c r="CX19" s="9"/>
      <c r="CY19" s="9"/>
      <c r="CZ19" s="9"/>
      <c r="DA19" s="9"/>
      <c r="DB19" s="9"/>
      <c r="DC19" s="9"/>
      <c r="DD19" s="9"/>
      <c r="DE19" s="9"/>
      <c r="DF19" s="9"/>
      <c r="DG19" s="9"/>
      <c r="DH19" s="9"/>
      <c r="DI19" s="9"/>
      <c r="DJ19" s="9"/>
      <c r="DK19" s="9"/>
      <c r="DL19" s="9"/>
      <c r="DM19" s="9"/>
      <c r="DN19" s="9"/>
    </row>
    <row r="20" spans="2:118" x14ac:dyDescent="0.25">
      <c r="B20" s="46" t="s">
        <v>18</v>
      </c>
      <c r="C20" s="2">
        <v>0</v>
      </c>
      <c r="D20" s="2">
        <v>19</v>
      </c>
      <c r="E20" s="2">
        <v>3</v>
      </c>
      <c r="F20" s="2">
        <v>5</v>
      </c>
      <c r="G20" s="2">
        <v>2</v>
      </c>
      <c r="H20" s="4">
        <v>1</v>
      </c>
      <c r="I20" s="3">
        <v>1</v>
      </c>
      <c r="J20" s="3">
        <v>0</v>
      </c>
      <c r="K20" s="3">
        <v>0</v>
      </c>
      <c r="L20" s="3">
        <v>2</v>
      </c>
      <c r="M20" s="3">
        <v>0</v>
      </c>
      <c r="N20" s="3">
        <v>0</v>
      </c>
      <c r="O20" s="3">
        <v>0</v>
      </c>
      <c r="P20" s="3">
        <v>0</v>
      </c>
      <c r="Q20" s="3">
        <v>0</v>
      </c>
      <c r="R20" s="3">
        <v>0</v>
      </c>
      <c r="S20" s="46">
        <v>33</v>
      </c>
      <c r="V20" s="46" t="s">
        <v>1</v>
      </c>
      <c r="W20" s="46">
        <f>S4</f>
        <v>32</v>
      </c>
      <c r="X20" s="46">
        <f>S5</f>
        <v>33</v>
      </c>
      <c r="Y20" s="46">
        <f>S6</f>
        <v>33</v>
      </c>
      <c r="Z20" s="46">
        <f>S7</f>
        <v>33</v>
      </c>
      <c r="AA20" s="46">
        <f>S8</f>
        <v>32</v>
      </c>
      <c r="AB20" s="46">
        <f>S9</f>
        <v>33</v>
      </c>
      <c r="AC20" s="46">
        <f>S10</f>
        <v>33</v>
      </c>
      <c r="AD20" s="46">
        <f>S11</f>
        <v>32</v>
      </c>
      <c r="AE20" s="46">
        <f>S12</f>
        <v>33</v>
      </c>
      <c r="AF20" s="46">
        <f>S13</f>
        <v>33</v>
      </c>
      <c r="AG20" s="46">
        <f>S14</f>
        <v>31</v>
      </c>
      <c r="AH20" s="46">
        <f>S15</f>
        <v>31</v>
      </c>
      <c r="AI20" s="46">
        <f>S16</f>
        <v>31</v>
      </c>
      <c r="AJ20" s="46">
        <f>S17</f>
        <v>27</v>
      </c>
      <c r="AK20" s="46">
        <f>S18</f>
        <v>32</v>
      </c>
      <c r="AL20" s="46">
        <f>S19</f>
        <v>32</v>
      </c>
      <c r="AM20" s="46">
        <f>S20</f>
        <v>33</v>
      </c>
      <c r="AN20" s="46">
        <f>S21</f>
        <v>32</v>
      </c>
      <c r="AO20" s="46">
        <f>S22</f>
        <v>32</v>
      </c>
      <c r="AP20" s="46">
        <f>S23</f>
        <v>32</v>
      </c>
      <c r="AQ20" s="46">
        <f>S24</f>
        <v>32</v>
      </c>
      <c r="AT20" s="46" t="s">
        <v>44</v>
      </c>
      <c r="AU20" s="29">
        <f t="shared" ref="AU20:BO20" si="34">SUM(AU4:AU19)</f>
        <v>100</v>
      </c>
      <c r="AV20" s="29">
        <f t="shared" si="34"/>
        <v>100</v>
      </c>
      <c r="AW20" s="29">
        <f t="shared" si="34"/>
        <v>100</v>
      </c>
      <c r="AX20" s="29">
        <f t="shared" si="34"/>
        <v>100.00000000000001</v>
      </c>
      <c r="AY20" s="29">
        <f t="shared" si="34"/>
        <v>100</v>
      </c>
      <c r="AZ20" s="29">
        <f t="shared" si="34"/>
        <v>100</v>
      </c>
      <c r="BA20" s="29">
        <f t="shared" si="34"/>
        <v>100</v>
      </c>
      <c r="BB20" s="29">
        <f t="shared" si="34"/>
        <v>100</v>
      </c>
      <c r="BC20" s="29">
        <f t="shared" si="34"/>
        <v>100</v>
      </c>
      <c r="BD20" s="29">
        <f t="shared" si="34"/>
        <v>100</v>
      </c>
      <c r="BE20" s="29">
        <f t="shared" si="34"/>
        <v>99.999999999999986</v>
      </c>
      <c r="BF20" s="29">
        <f t="shared" si="34"/>
        <v>99.999999999999986</v>
      </c>
      <c r="BG20" s="29">
        <f t="shared" si="34"/>
        <v>99.999999999999986</v>
      </c>
      <c r="BH20" s="29">
        <f t="shared" si="34"/>
        <v>100.00000000000001</v>
      </c>
      <c r="BI20" s="29">
        <f t="shared" si="34"/>
        <v>100</v>
      </c>
      <c r="BJ20" s="29">
        <f t="shared" si="34"/>
        <v>100</v>
      </c>
      <c r="BK20" s="29">
        <f t="shared" si="34"/>
        <v>100.00000000000001</v>
      </c>
      <c r="BL20" s="29">
        <f t="shared" si="34"/>
        <v>100</v>
      </c>
      <c r="BM20" s="29">
        <f t="shared" si="34"/>
        <v>100</v>
      </c>
      <c r="BN20" s="29">
        <f t="shared" si="34"/>
        <v>100</v>
      </c>
      <c r="BO20" s="29">
        <f t="shared" si="34"/>
        <v>100</v>
      </c>
      <c r="BS20" s="29"/>
      <c r="BT20" s="29"/>
      <c r="BU20" s="29"/>
      <c r="BV20" s="29"/>
      <c r="BW20" s="29"/>
      <c r="BX20" s="29"/>
      <c r="BY20" s="29"/>
      <c r="BZ20" s="29"/>
      <c r="CA20" s="29"/>
      <c r="CB20" s="29"/>
      <c r="CC20" s="29"/>
      <c r="CD20" s="29"/>
      <c r="CE20" s="29"/>
      <c r="CF20" s="29"/>
      <c r="CG20" s="29"/>
      <c r="CH20" s="29"/>
      <c r="CI20" s="29"/>
      <c r="CJ20" s="29"/>
      <c r="CK20" s="29"/>
      <c r="CL20" s="29"/>
      <c r="CM20" s="29"/>
      <c r="CQ20" s="9"/>
      <c r="CR20" s="9"/>
      <c r="CS20" s="9"/>
      <c r="CT20" s="9"/>
      <c r="CU20" s="9"/>
      <c r="CV20" s="9"/>
      <c r="CW20" s="9"/>
      <c r="CX20" s="9"/>
      <c r="CY20" s="9"/>
      <c r="CZ20" s="9"/>
      <c r="DA20" s="9"/>
      <c r="DB20" s="9"/>
      <c r="DC20" s="9"/>
      <c r="DD20" s="9"/>
      <c r="DE20" s="9"/>
      <c r="DF20" s="9"/>
      <c r="DG20" s="9"/>
      <c r="DH20" s="9"/>
      <c r="DI20" s="9"/>
      <c r="DJ20" s="9"/>
      <c r="DK20" s="9"/>
      <c r="DL20" s="9"/>
      <c r="DM20" s="9"/>
      <c r="DN20" s="9"/>
    </row>
    <row r="21" spans="2:118" x14ac:dyDescent="0.25">
      <c r="B21" s="46" t="s">
        <v>19</v>
      </c>
      <c r="C21" s="2">
        <v>0</v>
      </c>
      <c r="D21" s="2">
        <v>22</v>
      </c>
      <c r="E21" s="2">
        <v>0</v>
      </c>
      <c r="F21" s="2">
        <v>0</v>
      </c>
      <c r="G21" s="2">
        <v>4</v>
      </c>
      <c r="H21" s="2">
        <v>3</v>
      </c>
      <c r="I21" s="4">
        <v>0</v>
      </c>
      <c r="J21" s="3">
        <v>2</v>
      </c>
      <c r="K21" s="3">
        <v>1</v>
      </c>
      <c r="L21" s="3">
        <v>0</v>
      </c>
      <c r="M21" s="3">
        <v>0</v>
      </c>
      <c r="N21" s="3">
        <v>0</v>
      </c>
      <c r="O21" s="3">
        <v>0</v>
      </c>
      <c r="P21" s="3">
        <v>0</v>
      </c>
      <c r="Q21" s="3">
        <v>0</v>
      </c>
      <c r="R21" s="3">
        <v>0</v>
      </c>
      <c r="S21" s="46">
        <v>32</v>
      </c>
      <c r="AU21" s="29"/>
      <c r="AV21" s="29"/>
      <c r="AW21" s="29"/>
      <c r="AX21" s="29"/>
      <c r="AY21" s="29"/>
      <c r="AZ21" s="29"/>
      <c r="BA21" s="29"/>
      <c r="BB21" s="29"/>
      <c r="BC21" s="29"/>
      <c r="BD21" s="29"/>
      <c r="BE21" s="29"/>
      <c r="BF21" s="29"/>
      <c r="BG21" s="29"/>
      <c r="BH21" s="29"/>
      <c r="BI21" s="29"/>
      <c r="BJ21" s="29"/>
      <c r="BK21" s="29"/>
      <c r="BL21" s="29"/>
      <c r="BM21" s="29"/>
      <c r="BN21" s="29"/>
      <c r="BO21" s="29"/>
      <c r="BS21" s="29"/>
      <c r="BT21" s="29"/>
      <c r="BU21" s="29"/>
      <c r="BV21" s="29"/>
      <c r="BW21" s="29"/>
      <c r="BX21" s="29"/>
      <c r="BY21" s="29"/>
      <c r="BZ21" s="29"/>
      <c r="CA21" s="29"/>
      <c r="CB21" s="29"/>
      <c r="CC21" s="29"/>
      <c r="CD21" s="29"/>
      <c r="CE21" s="29"/>
      <c r="CF21" s="29"/>
      <c r="CG21" s="29"/>
      <c r="CH21" s="29"/>
      <c r="CI21" s="29"/>
      <c r="CJ21" s="29"/>
      <c r="CK21" s="29"/>
      <c r="CL21" s="29"/>
      <c r="CM21" s="29"/>
      <c r="CQ21" s="9"/>
      <c r="CR21" s="9"/>
      <c r="CS21" s="9"/>
      <c r="CT21" s="9"/>
      <c r="CU21" s="9"/>
      <c r="CV21" s="9"/>
      <c r="CW21" s="9"/>
      <c r="CX21" s="9"/>
      <c r="CY21" s="9"/>
      <c r="CZ21" s="9"/>
      <c r="DA21" s="9"/>
      <c r="DB21" s="9"/>
      <c r="DC21" s="9"/>
      <c r="DD21" s="9"/>
      <c r="DE21" s="9"/>
      <c r="DF21" s="9"/>
      <c r="DG21" s="9"/>
      <c r="DH21" s="9"/>
      <c r="DI21" s="9"/>
      <c r="DJ21" s="9"/>
      <c r="DK21" s="9"/>
      <c r="DL21" s="9"/>
      <c r="DM21" s="9"/>
      <c r="DN21" s="9"/>
    </row>
    <row r="22" spans="2:118" x14ac:dyDescent="0.25">
      <c r="B22" s="46" t="s">
        <v>20</v>
      </c>
      <c r="C22" s="2">
        <v>0</v>
      </c>
      <c r="D22" s="2">
        <v>0</v>
      </c>
      <c r="E22" s="2">
        <v>4</v>
      </c>
      <c r="F22" s="2">
        <v>17</v>
      </c>
      <c r="G22" s="2">
        <v>3</v>
      </c>
      <c r="H22" s="3">
        <v>3</v>
      </c>
      <c r="I22" s="3">
        <v>2</v>
      </c>
      <c r="J22" s="3">
        <v>0</v>
      </c>
      <c r="K22" s="3">
        <v>1</v>
      </c>
      <c r="L22" s="3">
        <v>2</v>
      </c>
      <c r="M22" s="3">
        <v>0</v>
      </c>
      <c r="N22" s="3">
        <v>0</v>
      </c>
      <c r="O22" s="3">
        <v>0</v>
      </c>
      <c r="P22" s="3">
        <v>0</v>
      </c>
      <c r="Q22" s="3">
        <v>0</v>
      </c>
      <c r="R22" s="3">
        <v>0</v>
      </c>
      <c r="S22" s="46">
        <v>32</v>
      </c>
      <c r="AU22" s="29"/>
      <c r="AV22" s="29"/>
      <c r="AW22" s="29"/>
      <c r="AX22" s="29"/>
      <c r="AY22" s="29"/>
      <c r="AZ22" s="29"/>
      <c r="BA22" s="29"/>
      <c r="BB22" s="29"/>
      <c r="BC22" s="29"/>
      <c r="BD22" s="29"/>
      <c r="BE22" s="29"/>
      <c r="BF22" s="29"/>
      <c r="BG22" s="29"/>
      <c r="BH22" s="29"/>
      <c r="BI22" s="29"/>
      <c r="BJ22" s="29"/>
      <c r="BK22" s="29"/>
      <c r="BL22" s="29"/>
      <c r="BM22" s="29"/>
      <c r="BN22" s="29"/>
      <c r="BO22" s="29"/>
      <c r="BS22" s="29"/>
      <c r="BT22" s="29"/>
      <c r="BU22" s="29"/>
      <c r="BV22" s="29"/>
      <c r="BW22" s="29"/>
      <c r="BX22" s="29"/>
      <c r="BY22" s="29"/>
      <c r="BZ22" s="29"/>
      <c r="CA22" s="29"/>
      <c r="CB22" s="29"/>
      <c r="CC22" s="29"/>
      <c r="CD22" s="29"/>
      <c r="CE22" s="29"/>
      <c r="CF22" s="29"/>
      <c r="CG22" s="29"/>
      <c r="CH22" s="29"/>
      <c r="CI22" s="29"/>
      <c r="CJ22" s="29"/>
      <c r="CK22" s="29"/>
      <c r="CL22" s="29"/>
      <c r="CM22" s="29"/>
      <c r="CQ22" s="9"/>
      <c r="CR22" s="9"/>
      <c r="CS22" s="9"/>
      <c r="CT22" s="9"/>
      <c r="CU22" s="9"/>
      <c r="CV22" s="9"/>
      <c r="CW22" s="9"/>
      <c r="CX22" s="9"/>
      <c r="CY22" s="9"/>
      <c r="CZ22" s="9"/>
      <c r="DA22" s="9"/>
      <c r="DB22" s="9"/>
      <c r="DC22" s="9"/>
      <c r="DD22" s="9"/>
      <c r="DE22" s="9"/>
      <c r="DF22" s="9"/>
      <c r="DG22" s="9"/>
      <c r="DH22" s="9"/>
      <c r="DI22" s="9"/>
      <c r="DJ22" s="9"/>
      <c r="DK22" s="9"/>
      <c r="DL22" s="9"/>
      <c r="DM22" s="9"/>
      <c r="DN22" s="9"/>
    </row>
    <row r="23" spans="2:118" x14ac:dyDescent="0.25">
      <c r="B23" s="46" t="s">
        <v>21</v>
      </c>
      <c r="C23" s="46">
        <v>0</v>
      </c>
      <c r="D23" s="46">
        <v>0</v>
      </c>
      <c r="E23" s="46">
        <v>0</v>
      </c>
      <c r="F23" s="46">
        <v>0</v>
      </c>
      <c r="G23" s="46">
        <v>0</v>
      </c>
      <c r="H23" s="46">
        <v>0</v>
      </c>
      <c r="I23" s="46">
        <v>6</v>
      </c>
      <c r="J23" s="46">
        <v>17</v>
      </c>
      <c r="K23" s="46">
        <v>2</v>
      </c>
      <c r="L23" s="46">
        <v>5</v>
      </c>
      <c r="M23" s="46">
        <v>2</v>
      </c>
      <c r="N23" s="46">
        <v>0</v>
      </c>
      <c r="O23" s="46">
        <v>0</v>
      </c>
      <c r="P23" s="46">
        <v>0</v>
      </c>
      <c r="Q23" s="46">
        <v>0</v>
      </c>
      <c r="R23" s="46">
        <v>0</v>
      </c>
      <c r="S23" s="46">
        <v>32</v>
      </c>
      <c r="AU23" s="29"/>
      <c r="AV23" s="29"/>
      <c r="AW23" s="29"/>
      <c r="AX23" s="29"/>
      <c r="AY23" s="29"/>
      <c r="AZ23" s="29"/>
      <c r="BA23" s="29"/>
      <c r="BB23" s="29"/>
      <c r="BC23" s="29"/>
      <c r="BD23" s="29"/>
      <c r="BE23" s="29"/>
      <c r="BF23" s="29"/>
      <c r="BG23" s="29"/>
      <c r="BH23" s="29"/>
      <c r="BI23" s="29"/>
      <c r="BJ23" s="29"/>
      <c r="BK23" s="29"/>
      <c r="BL23" s="29"/>
      <c r="BM23" s="29"/>
      <c r="BN23" s="29"/>
      <c r="BO23" s="29"/>
      <c r="BS23" s="29"/>
      <c r="BT23" s="29"/>
      <c r="BU23" s="29"/>
      <c r="BV23" s="29"/>
      <c r="BW23" s="29"/>
      <c r="BX23" s="29"/>
      <c r="BY23" s="29"/>
      <c r="BZ23" s="29"/>
      <c r="CA23" s="29"/>
      <c r="CB23" s="29"/>
      <c r="CC23" s="29"/>
      <c r="CD23" s="29"/>
      <c r="CE23" s="29"/>
      <c r="CF23" s="29"/>
      <c r="CG23" s="29"/>
      <c r="CH23" s="29"/>
      <c r="CI23" s="29"/>
      <c r="CJ23" s="29"/>
      <c r="CK23" s="29"/>
      <c r="CL23" s="29"/>
      <c r="CM23" s="29"/>
      <c r="CQ23" s="9"/>
      <c r="CR23" s="9"/>
      <c r="CS23" s="9"/>
      <c r="CT23" s="9"/>
      <c r="CU23" s="9"/>
      <c r="CV23" s="9"/>
      <c r="CW23" s="9"/>
      <c r="CX23" s="9"/>
      <c r="CY23" s="9"/>
      <c r="CZ23" s="9"/>
      <c r="DA23" s="9"/>
      <c r="DB23" s="9"/>
      <c r="DC23" s="9"/>
      <c r="DD23" s="9"/>
      <c r="DE23" s="9"/>
      <c r="DF23" s="9"/>
      <c r="DG23" s="9"/>
      <c r="DH23" s="9"/>
      <c r="DI23" s="9"/>
      <c r="DJ23" s="9"/>
      <c r="DK23" s="9"/>
      <c r="DL23" s="9"/>
      <c r="DM23" s="9"/>
      <c r="DN23" s="9"/>
    </row>
    <row r="24" spans="2:118" x14ac:dyDescent="0.25">
      <c r="B24" s="46" t="s">
        <v>22</v>
      </c>
      <c r="C24" s="46">
        <v>0</v>
      </c>
      <c r="D24" s="46">
        <v>0</v>
      </c>
      <c r="E24" s="46">
        <v>0</v>
      </c>
      <c r="F24" s="46">
        <v>9</v>
      </c>
      <c r="G24" s="46">
        <v>11</v>
      </c>
      <c r="H24" s="46">
        <v>6</v>
      </c>
      <c r="I24" s="46">
        <v>3</v>
      </c>
      <c r="J24" s="46">
        <v>2</v>
      </c>
      <c r="K24" s="46">
        <v>0</v>
      </c>
      <c r="L24" s="46">
        <v>1</v>
      </c>
      <c r="M24" s="46">
        <v>0</v>
      </c>
      <c r="N24" s="46">
        <v>0</v>
      </c>
      <c r="O24" s="46">
        <v>0</v>
      </c>
      <c r="P24" s="46">
        <v>0</v>
      </c>
      <c r="Q24" s="46">
        <v>0</v>
      </c>
      <c r="R24" s="46">
        <v>0</v>
      </c>
      <c r="S24" s="46">
        <v>32</v>
      </c>
      <c r="AU24" s="29"/>
      <c r="AV24" s="29"/>
      <c r="AW24" s="29"/>
      <c r="AX24" s="29"/>
      <c r="AY24" s="29"/>
      <c r="AZ24" s="29"/>
      <c r="BA24" s="29"/>
      <c r="BB24" s="29"/>
      <c r="BC24" s="29"/>
      <c r="BD24" s="29"/>
      <c r="BE24" s="29"/>
      <c r="BF24" s="29"/>
      <c r="BG24" s="29"/>
      <c r="BH24" s="29"/>
      <c r="BI24" s="29"/>
      <c r="BJ24" s="29"/>
      <c r="BK24" s="29"/>
      <c r="BL24" s="29"/>
      <c r="BM24" s="29"/>
      <c r="BN24" s="29"/>
      <c r="BO24" s="29"/>
      <c r="BS24" s="29"/>
      <c r="BT24" s="29"/>
      <c r="BU24" s="29"/>
      <c r="BV24" s="29"/>
      <c r="BW24" s="29"/>
      <c r="BX24" s="29"/>
      <c r="BY24" s="29"/>
      <c r="BZ24" s="29"/>
      <c r="CA24" s="29"/>
      <c r="CB24" s="29"/>
      <c r="CC24" s="29"/>
      <c r="CD24" s="29"/>
      <c r="CE24" s="29"/>
      <c r="CF24" s="29"/>
      <c r="CG24" s="29"/>
      <c r="CH24" s="29"/>
      <c r="CI24" s="29"/>
      <c r="CJ24" s="29"/>
      <c r="CK24" s="29"/>
      <c r="CL24" s="29"/>
      <c r="CM24" s="29"/>
      <c r="CQ24" s="9"/>
      <c r="CR24" s="9"/>
      <c r="CS24" s="9"/>
      <c r="CT24" s="9"/>
      <c r="CU24" s="9"/>
      <c r="CV24" s="9"/>
      <c r="CW24" s="9"/>
      <c r="CX24" s="9"/>
      <c r="CY24" s="9"/>
      <c r="CZ24" s="9"/>
      <c r="DA24" s="9"/>
      <c r="DB24" s="9"/>
      <c r="DC24" s="9"/>
      <c r="DD24" s="9"/>
      <c r="DE24" s="9"/>
      <c r="DF24" s="9"/>
      <c r="DG24" s="9"/>
      <c r="DH24" s="9"/>
      <c r="DI24" s="9"/>
      <c r="DJ24" s="9"/>
      <c r="DK24" s="9"/>
      <c r="DL24" s="9"/>
      <c r="DM24" s="9"/>
      <c r="DN24" s="9"/>
    </row>
    <row r="25" spans="2:118" x14ac:dyDescent="0.25">
      <c r="B25" s="46" t="s">
        <v>86</v>
      </c>
      <c r="C25" s="46">
        <v>0</v>
      </c>
      <c r="D25" s="46">
        <v>0</v>
      </c>
      <c r="E25" s="46">
        <v>0</v>
      </c>
      <c r="F25" s="46">
        <v>0</v>
      </c>
      <c r="G25" s="46">
        <v>0</v>
      </c>
      <c r="H25" s="46">
        <v>0</v>
      </c>
      <c r="I25" s="46">
        <v>0</v>
      </c>
      <c r="J25" s="46">
        <v>1</v>
      </c>
      <c r="K25" s="46">
        <v>2</v>
      </c>
      <c r="L25" s="46">
        <v>23</v>
      </c>
      <c r="M25" s="46">
        <v>6</v>
      </c>
      <c r="N25" s="46">
        <v>0</v>
      </c>
      <c r="O25" s="46">
        <v>0</v>
      </c>
      <c r="P25" s="46">
        <v>0</v>
      </c>
      <c r="Q25" s="46">
        <v>0</v>
      </c>
      <c r="R25" s="46">
        <v>0</v>
      </c>
      <c r="S25" s="46">
        <v>32</v>
      </c>
      <c r="AU25" s="29"/>
      <c r="AV25" s="29"/>
      <c r="AW25" s="29"/>
      <c r="AX25" s="29"/>
      <c r="AY25" s="29"/>
      <c r="AZ25" s="29"/>
      <c r="BA25" s="29"/>
      <c r="BB25" s="29"/>
      <c r="BC25" s="29"/>
      <c r="BD25" s="29"/>
      <c r="BE25" s="29"/>
      <c r="BF25" s="29"/>
      <c r="BG25" s="29"/>
      <c r="BH25" s="29"/>
      <c r="BI25" s="29"/>
      <c r="BJ25" s="29"/>
      <c r="BK25" s="29"/>
      <c r="BL25" s="29"/>
      <c r="BM25" s="29"/>
      <c r="BN25" s="29"/>
      <c r="BO25" s="29"/>
      <c r="BS25" s="29"/>
      <c r="BT25" s="29"/>
      <c r="BU25" s="29"/>
      <c r="BV25" s="29"/>
      <c r="BW25" s="29"/>
      <c r="BX25" s="29"/>
      <c r="BY25" s="29"/>
      <c r="BZ25" s="29"/>
      <c r="CA25" s="29"/>
      <c r="CB25" s="29"/>
      <c r="CC25" s="29"/>
      <c r="CD25" s="29"/>
      <c r="CE25" s="29"/>
      <c r="CF25" s="29"/>
      <c r="CG25" s="29"/>
      <c r="CH25" s="29"/>
      <c r="CI25" s="29"/>
      <c r="CJ25" s="29"/>
      <c r="CK25" s="29"/>
      <c r="CL25" s="29"/>
      <c r="CM25" s="29"/>
      <c r="CQ25" s="9"/>
      <c r="CR25" s="9"/>
      <c r="CS25" s="9"/>
      <c r="CT25" s="9"/>
      <c r="CU25" s="9"/>
      <c r="CV25" s="9"/>
      <c r="CW25" s="9"/>
      <c r="CX25" s="9"/>
      <c r="CY25" s="9"/>
      <c r="CZ25" s="9"/>
      <c r="DA25" s="9"/>
      <c r="DB25" s="9"/>
      <c r="DC25" s="9"/>
      <c r="DD25" s="9"/>
      <c r="DE25" s="9"/>
      <c r="DF25" s="9"/>
      <c r="DG25" s="9"/>
      <c r="DH25" s="9"/>
      <c r="DI25" s="9"/>
      <c r="DJ25" s="9"/>
      <c r="DK25" s="9"/>
      <c r="DL25" s="9"/>
      <c r="DM25" s="9"/>
      <c r="DN25" s="9"/>
    </row>
    <row r="26" spans="2:118" x14ac:dyDescent="0.25">
      <c r="B26" s="46" t="s">
        <v>102</v>
      </c>
      <c r="C26" s="46">
        <v>0</v>
      </c>
      <c r="D26" s="46">
        <v>0</v>
      </c>
      <c r="E26" s="46">
        <v>0</v>
      </c>
      <c r="F26" s="46">
        <v>0</v>
      </c>
      <c r="G26" s="46">
        <v>9</v>
      </c>
      <c r="H26" s="46">
        <v>11</v>
      </c>
      <c r="I26" s="46">
        <v>2</v>
      </c>
      <c r="J26" s="46">
        <v>1</v>
      </c>
      <c r="K26" s="46">
        <v>0</v>
      </c>
      <c r="L26" s="46">
        <v>0</v>
      </c>
      <c r="M26" s="46">
        <v>6</v>
      </c>
      <c r="N26" s="46">
        <v>0</v>
      </c>
      <c r="O26" s="46">
        <v>0</v>
      </c>
      <c r="P26" s="46">
        <v>0</v>
      </c>
      <c r="Q26" s="46">
        <v>0</v>
      </c>
      <c r="R26" s="46">
        <v>0</v>
      </c>
      <c r="S26" s="46">
        <v>29</v>
      </c>
      <c r="AU26" s="29"/>
      <c r="AV26" s="29"/>
      <c r="AW26" s="29"/>
      <c r="AX26" s="29"/>
      <c r="AY26" s="29"/>
      <c r="AZ26" s="29"/>
      <c r="BA26" s="29"/>
      <c r="BB26" s="29"/>
      <c r="BC26" s="29"/>
      <c r="BD26" s="29"/>
      <c r="BE26" s="29"/>
      <c r="BF26" s="29"/>
      <c r="BG26" s="29"/>
      <c r="BH26" s="29"/>
      <c r="BI26" s="29"/>
      <c r="BJ26" s="29"/>
      <c r="BK26" s="29"/>
      <c r="BL26" s="29"/>
      <c r="BM26" s="29"/>
      <c r="BN26" s="29"/>
      <c r="BO26" s="29"/>
      <c r="BS26" s="29"/>
      <c r="BT26" s="29"/>
      <c r="BU26" s="29"/>
      <c r="BV26" s="29"/>
      <c r="BW26" s="29"/>
      <c r="BX26" s="29"/>
      <c r="BY26" s="29"/>
      <c r="BZ26" s="29"/>
      <c r="CA26" s="29"/>
      <c r="CB26" s="29"/>
      <c r="CC26" s="29"/>
      <c r="CD26" s="29"/>
      <c r="CE26" s="29"/>
      <c r="CF26" s="29"/>
      <c r="CG26" s="29"/>
      <c r="CH26" s="29"/>
      <c r="CI26" s="29"/>
      <c r="CJ26" s="29"/>
      <c r="CK26" s="29"/>
      <c r="CL26" s="29"/>
      <c r="CM26" s="29"/>
      <c r="CQ26" s="9"/>
      <c r="CR26" s="9"/>
      <c r="CS26" s="9"/>
      <c r="CT26" s="9"/>
      <c r="CU26" s="9"/>
      <c r="CV26" s="9"/>
      <c r="CW26" s="9"/>
      <c r="CX26" s="9"/>
      <c r="CY26" s="9"/>
      <c r="CZ26" s="9"/>
      <c r="DA26" s="9"/>
      <c r="DB26" s="9"/>
      <c r="DC26" s="9"/>
      <c r="DD26" s="9"/>
      <c r="DE26" s="9"/>
      <c r="DF26" s="9"/>
      <c r="DG26" s="9"/>
      <c r="DH26" s="9"/>
      <c r="DI26" s="9"/>
      <c r="DJ26" s="9"/>
      <c r="DK26" s="9"/>
      <c r="DL26" s="9"/>
      <c r="DM26" s="9"/>
      <c r="DN26" s="9"/>
    </row>
    <row r="27" spans="2:118" x14ac:dyDescent="0.25">
      <c r="B27" s="46" t="s">
        <v>90</v>
      </c>
      <c r="C27" s="46">
        <v>0</v>
      </c>
      <c r="D27" s="46">
        <v>0</v>
      </c>
      <c r="E27" s="46">
        <v>0</v>
      </c>
      <c r="F27" s="46">
        <v>15</v>
      </c>
      <c r="G27" s="46">
        <v>0</v>
      </c>
      <c r="H27" s="46">
        <v>8</v>
      </c>
      <c r="I27" s="46">
        <v>5</v>
      </c>
      <c r="J27" s="46">
        <v>3</v>
      </c>
      <c r="K27" s="46">
        <v>1</v>
      </c>
      <c r="L27" s="46">
        <v>0</v>
      </c>
      <c r="M27" s="46">
        <v>0</v>
      </c>
      <c r="N27" s="46">
        <v>0</v>
      </c>
      <c r="O27" s="46">
        <v>0</v>
      </c>
      <c r="P27" s="46">
        <v>0</v>
      </c>
      <c r="Q27" s="46">
        <v>0</v>
      </c>
      <c r="R27" s="46">
        <v>0</v>
      </c>
      <c r="S27" s="46">
        <v>32</v>
      </c>
    </row>
    <row r="35" spans="1:118" x14ac:dyDescent="0.25">
      <c r="V35" s="46" t="str">
        <f>A36</f>
        <v xml:space="preserve">Escherichia coli </v>
      </c>
      <c r="AT35" s="46" t="str">
        <f>A36</f>
        <v xml:space="preserve">Escherichia coli </v>
      </c>
      <c r="BR35" s="46" t="str">
        <f>A36</f>
        <v xml:space="preserve">Escherichia coli </v>
      </c>
    </row>
    <row r="36" spans="1:118" ht="18.75" x14ac:dyDescent="0.25">
      <c r="A36" s="46" t="s">
        <v>95</v>
      </c>
      <c r="B36" s="46" t="s">
        <v>0</v>
      </c>
      <c r="C36" s="46">
        <v>1.5625E-2</v>
      </c>
      <c r="D36" s="46">
        <v>3.125E-2</v>
      </c>
      <c r="E36" s="46">
        <v>6.25E-2</v>
      </c>
      <c r="F36" s="46">
        <v>0.125</v>
      </c>
      <c r="G36" s="46">
        <v>0.25</v>
      </c>
      <c r="H36" s="46">
        <v>0.5</v>
      </c>
      <c r="I36" s="46">
        <v>1</v>
      </c>
      <c r="J36" s="46">
        <v>2</v>
      </c>
      <c r="K36" s="46">
        <v>4</v>
      </c>
      <c r="L36" s="46">
        <v>8</v>
      </c>
      <c r="M36" s="46">
        <v>16</v>
      </c>
      <c r="N36" s="46">
        <v>32</v>
      </c>
      <c r="O36" s="46">
        <v>64</v>
      </c>
      <c r="P36" s="46">
        <v>128</v>
      </c>
      <c r="Q36" s="46">
        <v>256</v>
      </c>
      <c r="R36" s="46">
        <v>512</v>
      </c>
      <c r="S36" s="46" t="s">
        <v>1</v>
      </c>
      <c r="V36" s="46" t="s">
        <v>0</v>
      </c>
      <c r="W36" s="46" t="str">
        <f>B37</f>
        <v>Ampicillin</v>
      </c>
      <c r="X36" s="46" t="str">
        <f>B38</f>
        <v>Ampicillin/ Sulbactam</v>
      </c>
      <c r="Y36" s="46" t="str">
        <f>B39</f>
        <v>Piperacillin</v>
      </c>
      <c r="Z36" s="46" t="str">
        <f>B40</f>
        <v>Piperacillin/ Tazobactam</v>
      </c>
      <c r="AA36" s="46" t="str">
        <f>B41</f>
        <v>Aztreonam</v>
      </c>
      <c r="AB36" s="46" t="str">
        <f>B42</f>
        <v>Cefotaxim</v>
      </c>
      <c r="AC36" s="46" t="str">
        <f>B43</f>
        <v>Ceftazidim</v>
      </c>
      <c r="AD36" s="46" t="str">
        <f>B44</f>
        <v>Cefuroxim</v>
      </c>
      <c r="AE36" s="46" t="str">
        <f>B45</f>
        <v>Imipenem</v>
      </c>
      <c r="AF36" s="46" t="str">
        <f>B46</f>
        <v>Meropenem</v>
      </c>
      <c r="AG36" s="46" t="str">
        <f>B47</f>
        <v>Colistin</v>
      </c>
      <c r="AH36" s="46" t="str">
        <f>B48</f>
        <v>Amikacin</v>
      </c>
      <c r="AI36" s="46" t="str">
        <f>B49</f>
        <v>Gentamicin</v>
      </c>
      <c r="AJ36" s="46" t="str">
        <f>B50</f>
        <v>Tobramycin</v>
      </c>
      <c r="AK36" s="46" t="str">
        <f>B51</f>
        <v>Fosfomycin</v>
      </c>
      <c r="AL36" s="46" t="str">
        <f>B52</f>
        <v>Cotrimoxazol</v>
      </c>
      <c r="AM36" s="46" t="str">
        <f>B53</f>
        <v>Ciprofloxacin</v>
      </c>
      <c r="AN36" s="46" t="str">
        <f>B54</f>
        <v>Levofloxacin</v>
      </c>
      <c r="AO36" s="46" t="str">
        <f>B55</f>
        <v>Moxifloxacin</v>
      </c>
      <c r="AP36" s="46" t="str">
        <f>B56</f>
        <v>Doxycyclin</v>
      </c>
      <c r="AQ36" s="46" t="str">
        <f>B57</f>
        <v>Tigecyclin</v>
      </c>
      <c r="AT36" s="46" t="s">
        <v>0</v>
      </c>
      <c r="AU36" s="29" t="str">
        <f t="shared" ref="AU36:BO36" si="35">W36</f>
        <v>Ampicillin</v>
      </c>
      <c r="AV36" s="29" t="str">
        <f t="shared" si="35"/>
        <v>Ampicillin/ Sulbactam</v>
      </c>
      <c r="AW36" s="29" t="str">
        <f t="shared" si="35"/>
        <v>Piperacillin</v>
      </c>
      <c r="AX36" s="29" t="str">
        <f t="shared" si="35"/>
        <v>Piperacillin/ Tazobactam</v>
      </c>
      <c r="AY36" s="29" t="str">
        <f t="shared" si="35"/>
        <v>Aztreonam</v>
      </c>
      <c r="AZ36" s="29" t="str">
        <f t="shared" si="35"/>
        <v>Cefotaxim</v>
      </c>
      <c r="BA36" s="29" t="str">
        <f t="shared" si="35"/>
        <v>Ceftazidim</v>
      </c>
      <c r="BB36" s="29" t="str">
        <f t="shared" si="35"/>
        <v>Cefuroxim</v>
      </c>
      <c r="BC36" s="29" t="str">
        <f t="shared" si="35"/>
        <v>Imipenem</v>
      </c>
      <c r="BD36" s="29" t="str">
        <f t="shared" si="35"/>
        <v>Meropenem</v>
      </c>
      <c r="BE36" s="29" t="str">
        <f t="shared" si="35"/>
        <v>Colistin</v>
      </c>
      <c r="BF36" s="29" t="str">
        <f t="shared" si="35"/>
        <v>Amikacin</v>
      </c>
      <c r="BG36" s="29" t="str">
        <f t="shared" si="35"/>
        <v>Gentamicin</v>
      </c>
      <c r="BH36" s="29" t="str">
        <f t="shared" si="35"/>
        <v>Tobramycin</v>
      </c>
      <c r="BI36" s="29" t="str">
        <f t="shared" si="35"/>
        <v>Fosfomycin</v>
      </c>
      <c r="BJ36" s="29" t="str">
        <f t="shared" si="35"/>
        <v>Cotrimoxazol</v>
      </c>
      <c r="BK36" s="29" t="str">
        <f t="shared" si="35"/>
        <v>Ciprofloxacin</v>
      </c>
      <c r="BL36" s="29" t="str">
        <f t="shared" si="35"/>
        <v>Levofloxacin</v>
      </c>
      <c r="BM36" s="29" t="str">
        <f t="shared" si="35"/>
        <v>Moxifloxacin</v>
      </c>
      <c r="BN36" s="29" t="str">
        <f t="shared" si="35"/>
        <v>Doxycyclin</v>
      </c>
      <c r="BO36" s="29" t="str">
        <f t="shared" si="35"/>
        <v>Tigecyclin</v>
      </c>
      <c r="BR36" s="46" t="s">
        <v>0</v>
      </c>
      <c r="BS36" s="46" t="str">
        <f t="shared" ref="BS36:CM36" si="36">W36</f>
        <v>Ampicillin</v>
      </c>
      <c r="BT36" s="46" t="str">
        <f t="shared" si="36"/>
        <v>Ampicillin/ Sulbactam</v>
      </c>
      <c r="BU36" s="46" t="str">
        <f t="shared" si="36"/>
        <v>Piperacillin</v>
      </c>
      <c r="BV36" s="46" t="str">
        <f t="shared" si="36"/>
        <v>Piperacillin/ Tazobactam</v>
      </c>
      <c r="BW36" s="46" t="str">
        <f t="shared" si="36"/>
        <v>Aztreonam</v>
      </c>
      <c r="BX36" s="46" t="str">
        <f t="shared" si="36"/>
        <v>Cefotaxim</v>
      </c>
      <c r="BY36" s="46" t="str">
        <f t="shared" si="36"/>
        <v>Ceftazidim</v>
      </c>
      <c r="BZ36" s="46" t="str">
        <f t="shared" si="36"/>
        <v>Cefuroxim</v>
      </c>
      <c r="CA36" s="46" t="str">
        <f t="shared" si="36"/>
        <v>Imipenem</v>
      </c>
      <c r="CB36" s="46" t="str">
        <f t="shared" si="36"/>
        <v>Meropenem</v>
      </c>
      <c r="CC36" s="46" t="str">
        <f t="shared" si="36"/>
        <v>Colistin</v>
      </c>
      <c r="CD36" s="46" t="str">
        <f t="shared" si="36"/>
        <v>Amikacin</v>
      </c>
      <c r="CE36" s="46" t="str">
        <f t="shared" si="36"/>
        <v>Gentamicin</v>
      </c>
      <c r="CF36" s="46" t="str">
        <f t="shared" si="36"/>
        <v>Tobramycin</v>
      </c>
      <c r="CG36" s="46" t="str">
        <f t="shared" si="36"/>
        <v>Fosfomycin</v>
      </c>
      <c r="CH36" s="46" t="str">
        <f t="shared" si="36"/>
        <v>Cotrimoxazol</v>
      </c>
      <c r="CI36" s="46" t="str">
        <f t="shared" si="36"/>
        <v>Ciprofloxacin</v>
      </c>
      <c r="CJ36" s="46" t="str">
        <f t="shared" si="36"/>
        <v>Levofloxacin</v>
      </c>
      <c r="CK36" s="46" t="str">
        <f t="shared" si="36"/>
        <v>Moxifloxacin</v>
      </c>
      <c r="CL36" s="46" t="str">
        <f t="shared" si="36"/>
        <v>Doxycyclin</v>
      </c>
      <c r="CM36" s="46" t="str">
        <f t="shared" si="36"/>
        <v>Tigecyclin</v>
      </c>
      <c r="CQ36" s="10"/>
      <c r="CR36" s="11" t="s">
        <v>45</v>
      </c>
      <c r="CS36" s="11" t="s">
        <v>50</v>
      </c>
      <c r="CT36" s="11" t="s">
        <v>51</v>
      </c>
      <c r="CU36" s="11" t="s">
        <v>52</v>
      </c>
      <c r="CV36" s="11" t="s">
        <v>53</v>
      </c>
      <c r="CW36" s="11" t="s">
        <v>54</v>
      </c>
      <c r="CX36" s="11" t="s">
        <v>55</v>
      </c>
      <c r="CY36" s="11" t="s">
        <v>68</v>
      </c>
      <c r="CZ36" s="11" t="s">
        <v>56</v>
      </c>
      <c r="DA36" s="11" t="s">
        <v>57</v>
      </c>
      <c r="DB36" s="11" t="s">
        <v>58</v>
      </c>
      <c r="DC36" s="11" t="s">
        <v>59</v>
      </c>
      <c r="DD36" s="11" t="s">
        <v>60</v>
      </c>
      <c r="DE36" s="11" t="s">
        <v>61</v>
      </c>
      <c r="DF36" s="11" t="s">
        <v>62</v>
      </c>
      <c r="DG36" s="11" t="s">
        <v>63</v>
      </c>
      <c r="DH36" s="11" t="s">
        <v>64</v>
      </c>
      <c r="DI36" s="11" t="s">
        <v>65</v>
      </c>
      <c r="DJ36" s="11" t="s">
        <v>66</v>
      </c>
      <c r="DK36" s="11" t="s">
        <v>67</v>
      </c>
      <c r="DL36" s="11" t="s">
        <v>69</v>
      </c>
      <c r="DM36" s="9"/>
      <c r="DN36" s="9"/>
    </row>
    <row r="37" spans="1:118" ht="18.75" x14ac:dyDescent="0.25">
      <c r="B37" s="46" t="s">
        <v>2</v>
      </c>
      <c r="C37" s="2">
        <v>0</v>
      </c>
      <c r="D37" s="2">
        <v>0</v>
      </c>
      <c r="E37" s="2">
        <v>0</v>
      </c>
      <c r="F37" s="2">
        <v>2</v>
      </c>
      <c r="G37" s="2">
        <v>0</v>
      </c>
      <c r="H37" s="2">
        <v>1</v>
      </c>
      <c r="I37" s="2">
        <v>9</v>
      </c>
      <c r="J37" s="2">
        <v>45</v>
      </c>
      <c r="K37" s="2">
        <v>34</v>
      </c>
      <c r="L37" s="2">
        <v>0</v>
      </c>
      <c r="M37" s="3">
        <v>1</v>
      </c>
      <c r="N37" s="3">
        <v>3</v>
      </c>
      <c r="O37" s="3">
        <v>78</v>
      </c>
      <c r="P37" s="3">
        <v>0</v>
      </c>
      <c r="Q37" s="3">
        <v>0</v>
      </c>
      <c r="R37" s="3">
        <v>0</v>
      </c>
      <c r="S37" s="46">
        <v>173</v>
      </c>
      <c r="V37" s="46">
        <v>1.5625E-2</v>
      </c>
      <c r="W37" s="2">
        <f>C37</f>
        <v>0</v>
      </c>
      <c r="X37" s="2">
        <f>C38</f>
        <v>0</v>
      </c>
      <c r="Y37" s="2">
        <f>C39</f>
        <v>0</v>
      </c>
      <c r="Z37" s="2">
        <f>C40</f>
        <v>0</v>
      </c>
      <c r="AA37" s="2">
        <f>C41</f>
        <v>0</v>
      </c>
      <c r="AB37" s="2">
        <f>C42</f>
        <v>0</v>
      </c>
      <c r="AC37" s="2">
        <f>C43</f>
        <v>0</v>
      </c>
      <c r="AD37" s="4">
        <f>C44</f>
        <v>0</v>
      </c>
      <c r="AE37" s="2">
        <f>C45</f>
        <v>0</v>
      </c>
      <c r="AF37" s="2">
        <f>C46</f>
        <v>0</v>
      </c>
      <c r="AG37" s="2">
        <f>C47</f>
        <v>0</v>
      </c>
      <c r="AH37" s="2">
        <f>C48</f>
        <v>0</v>
      </c>
      <c r="AI37" s="2">
        <f>C49</f>
        <v>0</v>
      </c>
      <c r="AJ37" s="2">
        <f>C50</f>
        <v>0</v>
      </c>
      <c r="AK37" s="2">
        <f>C51</f>
        <v>0</v>
      </c>
      <c r="AL37" s="2">
        <f>C52</f>
        <v>0</v>
      </c>
      <c r="AM37" s="2">
        <f>C53</f>
        <v>0</v>
      </c>
      <c r="AN37" s="2">
        <f>C54</f>
        <v>0</v>
      </c>
      <c r="AO37" s="2">
        <f>C55</f>
        <v>0</v>
      </c>
      <c r="AP37" s="46">
        <f>C56</f>
        <v>0</v>
      </c>
      <c r="AQ37" s="2">
        <f>C57</f>
        <v>0</v>
      </c>
      <c r="AT37" s="46">
        <v>1.4999999999999999E-2</v>
      </c>
      <c r="AU37" s="30">
        <f t="shared" ref="AU37:BO37" si="37">PRODUCT(W37*100*1/W53)</f>
        <v>0</v>
      </c>
      <c r="AV37" s="30">
        <f t="shared" si="37"/>
        <v>0</v>
      </c>
      <c r="AW37" s="30">
        <f t="shared" si="37"/>
        <v>0</v>
      </c>
      <c r="AX37" s="30">
        <f t="shared" si="37"/>
        <v>0</v>
      </c>
      <c r="AY37" s="30">
        <f t="shared" si="37"/>
        <v>0</v>
      </c>
      <c r="AZ37" s="30">
        <f t="shared" si="37"/>
        <v>0</v>
      </c>
      <c r="BA37" s="30">
        <f t="shared" si="37"/>
        <v>0</v>
      </c>
      <c r="BB37" s="31">
        <f t="shared" si="37"/>
        <v>0</v>
      </c>
      <c r="BC37" s="30">
        <f t="shared" si="37"/>
        <v>0</v>
      </c>
      <c r="BD37" s="30">
        <f t="shared" si="37"/>
        <v>0</v>
      </c>
      <c r="BE37" s="30">
        <f t="shared" si="37"/>
        <v>0</v>
      </c>
      <c r="BF37" s="30">
        <f t="shared" si="37"/>
        <v>0</v>
      </c>
      <c r="BG37" s="30">
        <f t="shared" si="37"/>
        <v>0</v>
      </c>
      <c r="BH37" s="30">
        <f t="shared" si="37"/>
        <v>0</v>
      </c>
      <c r="BI37" s="30">
        <f t="shared" si="37"/>
        <v>0</v>
      </c>
      <c r="BJ37" s="30">
        <f t="shared" si="37"/>
        <v>0</v>
      </c>
      <c r="BK37" s="30">
        <f t="shared" si="37"/>
        <v>0</v>
      </c>
      <c r="BL37" s="30">
        <f t="shared" si="37"/>
        <v>0</v>
      </c>
      <c r="BM37" s="30">
        <f t="shared" si="37"/>
        <v>0</v>
      </c>
      <c r="BN37" s="29">
        <f t="shared" si="37"/>
        <v>0</v>
      </c>
      <c r="BO37" s="30">
        <f t="shared" si="37"/>
        <v>0</v>
      </c>
      <c r="BR37" s="46">
        <v>1.4999999999999999E-2</v>
      </c>
      <c r="BS37" s="30">
        <f t="shared" ref="BS37:CM37" si="38">AU37</f>
        <v>0</v>
      </c>
      <c r="BT37" s="30">
        <f t="shared" si="38"/>
        <v>0</v>
      </c>
      <c r="BU37" s="30">
        <f t="shared" si="38"/>
        <v>0</v>
      </c>
      <c r="BV37" s="30">
        <f t="shared" si="38"/>
        <v>0</v>
      </c>
      <c r="BW37" s="30">
        <f t="shared" si="38"/>
        <v>0</v>
      </c>
      <c r="BX37" s="30">
        <f t="shared" si="38"/>
        <v>0</v>
      </c>
      <c r="BY37" s="30">
        <f t="shared" si="38"/>
        <v>0</v>
      </c>
      <c r="BZ37" s="31">
        <f t="shared" si="38"/>
        <v>0</v>
      </c>
      <c r="CA37" s="30">
        <f t="shared" si="38"/>
        <v>0</v>
      </c>
      <c r="CB37" s="30">
        <f t="shared" si="38"/>
        <v>0</v>
      </c>
      <c r="CC37" s="30">
        <f t="shared" si="38"/>
        <v>0</v>
      </c>
      <c r="CD37" s="30">
        <f t="shared" si="38"/>
        <v>0</v>
      </c>
      <c r="CE37" s="30">
        <f t="shared" si="38"/>
        <v>0</v>
      </c>
      <c r="CF37" s="30">
        <f t="shared" si="38"/>
        <v>0</v>
      </c>
      <c r="CG37" s="30">
        <f t="shared" si="38"/>
        <v>0</v>
      </c>
      <c r="CH37" s="30">
        <f t="shared" si="38"/>
        <v>0</v>
      </c>
      <c r="CI37" s="30">
        <f t="shared" si="38"/>
        <v>0</v>
      </c>
      <c r="CJ37" s="30">
        <f t="shared" si="38"/>
        <v>0</v>
      </c>
      <c r="CK37" s="30">
        <f t="shared" si="38"/>
        <v>0</v>
      </c>
      <c r="CL37" s="29">
        <f t="shared" si="38"/>
        <v>0</v>
      </c>
      <c r="CM37" s="30">
        <f t="shared" si="38"/>
        <v>0</v>
      </c>
      <c r="CN37" s="5"/>
      <c r="CQ37" s="11" t="s">
        <v>46</v>
      </c>
      <c r="CR37" s="15">
        <f>S37</f>
        <v>173</v>
      </c>
      <c r="CS37" s="15">
        <f>S38</f>
        <v>173</v>
      </c>
      <c r="CT37" s="15">
        <f>S39</f>
        <v>173</v>
      </c>
      <c r="CU37" s="15">
        <f>S40</f>
        <v>173</v>
      </c>
      <c r="CV37" s="15">
        <f>S41</f>
        <v>173</v>
      </c>
      <c r="CW37" s="15">
        <f>S42</f>
        <v>173</v>
      </c>
      <c r="CX37" s="15">
        <f>S43</f>
        <v>173</v>
      </c>
      <c r="CY37" s="15">
        <f>S44</f>
        <v>173</v>
      </c>
      <c r="CZ37" s="15">
        <f>S45</f>
        <v>173</v>
      </c>
      <c r="DA37" s="15">
        <f>S46</f>
        <v>173</v>
      </c>
      <c r="DB37" s="15">
        <f>S47</f>
        <v>159</v>
      </c>
      <c r="DC37" s="15">
        <f>S48</f>
        <v>159</v>
      </c>
      <c r="DD37" s="15">
        <f>S49</f>
        <v>158</v>
      </c>
      <c r="DE37" s="15">
        <f>S50</f>
        <v>149</v>
      </c>
      <c r="DF37" s="15">
        <f>S51</f>
        <v>173</v>
      </c>
      <c r="DG37" s="15">
        <f>S52</f>
        <v>173</v>
      </c>
      <c r="DH37" s="15">
        <f>S53</f>
        <v>173</v>
      </c>
      <c r="DI37" s="15">
        <f>S54</f>
        <v>173</v>
      </c>
      <c r="DJ37" s="15">
        <f>S55</f>
        <v>173</v>
      </c>
      <c r="DK37" s="15">
        <f>S56</f>
        <v>173</v>
      </c>
      <c r="DL37" s="15">
        <f>S57</f>
        <v>173</v>
      </c>
      <c r="DM37" s="9"/>
      <c r="DN37" s="9"/>
    </row>
    <row r="38" spans="1:118" ht="18.75" x14ac:dyDescent="0.25">
      <c r="B38" s="46" t="s">
        <v>3</v>
      </c>
      <c r="C38" s="2">
        <v>0</v>
      </c>
      <c r="D38" s="2">
        <v>0</v>
      </c>
      <c r="E38" s="2">
        <v>0</v>
      </c>
      <c r="F38" s="2">
        <v>7</v>
      </c>
      <c r="G38" s="2">
        <v>0</v>
      </c>
      <c r="H38" s="2">
        <v>12</v>
      </c>
      <c r="I38" s="2">
        <v>46</v>
      </c>
      <c r="J38" s="2">
        <v>31</v>
      </c>
      <c r="K38" s="2">
        <v>7</v>
      </c>
      <c r="L38" s="2">
        <v>16</v>
      </c>
      <c r="M38" s="3">
        <v>11</v>
      </c>
      <c r="N38" s="3">
        <v>12</v>
      </c>
      <c r="O38" s="3">
        <v>31</v>
      </c>
      <c r="P38" s="3">
        <v>0</v>
      </c>
      <c r="Q38" s="3">
        <v>0</v>
      </c>
      <c r="R38" s="3">
        <v>0</v>
      </c>
      <c r="S38" s="46">
        <v>173</v>
      </c>
      <c r="V38" s="46">
        <v>3.125E-2</v>
      </c>
      <c r="W38" s="2">
        <f>D37</f>
        <v>0</v>
      </c>
      <c r="X38" s="2">
        <f>D38</f>
        <v>0</v>
      </c>
      <c r="Y38" s="2">
        <f>D39</f>
        <v>0</v>
      </c>
      <c r="Z38" s="2">
        <f>D40</f>
        <v>0</v>
      </c>
      <c r="AA38" s="2">
        <f>D41</f>
        <v>0</v>
      </c>
      <c r="AB38" s="2">
        <f>D42</f>
        <v>136</v>
      </c>
      <c r="AC38" s="2">
        <f>D43</f>
        <v>0</v>
      </c>
      <c r="AD38" s="4">
        <f>D44</f>
        <v>0</v>
      </c>
      <c r="AE38" s="2">
        <f>D45</f>
        <v>0</v>
      </c>
      <c r="AF38" s="2">
        <f>D46</f>
        <v>0</v>
      </c>
      <c r="AG38" s="2">
        <f>D47</f>
        <v>0</v>
      </c>
      <c r="AH38" s="2">
        <f>D48</f>
        <v>0</v>
      </c>
      <c r="AI38" s="2">
        <f>D49</f>
        <v>0</v>
      </c>
      <c r="AJ38" s="2">
        <f>D50</f>
        <v>0</v>
      </c>
      <c r="AK38" s="2">
        <f>D51</f>
        <v>0</v>
      </c>
      <c r="AL38" s="2">
        <f>D52</f>
        <v>0</v>
      </c>
      <c r="AM38" s="2">
        <f>D53</f>
        <v>115</v>
      </c>
      <c r="AN38" s="2">
        <f>D54</f>
        <v>122</v>
      </c>
      <c r="AO38" s="2">
        <f>D55</f>
        <v>4</v>
      </c>
      <c r="AP38" s="46">
        <f>D56</f>
        <v>0</v>
      </c>
      <c r="AQ38" s="2">
        <f>D57</f>
        <v>94</v>
      </c>
      <c r="AT38" s="46">
        <v>3.1E-2</v>
      </c>
      <c r="AU38" s="30">
        <f t="shared" ref="AU38:BO38" si="39">PRODUCT(W38*100*1/W53)</f>
        <v>0</v>
      </c>
      <c r="AV38" s="30">
        <f t="shared" si="39"/>
        <v>0</v>
      </c>
      <c r="AW38" s="30">
        <f t="shared" si="39"/>
        <v>0</v>
      </c>
      <c r="AX38" s="30">
        <f t="shared" si="39"/>
        <v>0</v>
      </c>
      <c r="AY38" s="30">
        <f t="shared" si="39"/>
        <v>0</v>
      </c>
      <c r="AZ38" s="30">
        <f t="shared" si="39"/>
        <v>78.612716763005778</v>
      </c>
      <c r="BA38" s="30">
        <f t="shared" si="39"/>
        <v>0</v>
      </c>
      <c r="BB38" s="31">
        <f t="shared" si="39"/>
        <v>0</v>
      </c>
      <c r="BC38" s="30">
        <f t="shared" si="39"/>
        <v>0</v>
      </c>
      <c r="BD38" s="30">
        <f t="shared" si="39"/>
        <v>0</v>
      </c>
      <c r="BE38" s="30">
        <f t="shared" si="39"/>
        <v>0</v>
      </c>
      <c r="BF38" s="30">
        <f t="shared" si="39"/>
        <v>0</v>
      </c>
      <c r="BG38" s="30">
        <f t="shared" si="39"/>
        <v>0</v>
      </c>
      <c r="BH38" s="30">
        <f t="shared" si="39"/>
        <v>0</v>
      </c>
      <c r="BI38" s="30">
        <f t="shared" si="39"/>
        <v>0</v>
      </c>
      <c r="BJ38" s="30">
        <f t="shared" si="39"/>
        <v>0</v>
      </c>
      <c r="BK38" s="30">
        <f t="shared" si="39"/>
        <v>66.473988439306353</v>
      </c>
      <c r="BL38" s="30">
        <f t="shared" si="39"/>
        <v>70.520231213872833</v>
      </c>
      <c r="BM38" s="30">
        <f t="shared" si="39"/>
        <v>2.3121387283236996</v>
      </c>
      <c r="BN38" s="29">
        <f t="shared" si="39"/>
        <v>0</v>
      </c>
      <c r="BO38" s="30">
        <f t="shared" si="39"/>
        <v>54.335260115606935</v>
      </c>
      <c r="BR38" s="46">
        <v>3.1E-2</v>
      </c>
      <c r="BS38" s="30">
        <f t="shared" ref="BS38:CM38" si="40">AU37+AU38</f>
        <v>0</v>
      </c>
      <c r="BT38" s="30">
        <f t="shared" si="40"/>
        <v>0</v>
      </c>
      <c r="BU38" s="30">
        <f t="shared" si="40"/>
        <v>0</v>
      </c>
      <c r="BV38" s="30">
        <f t="shared" si="40"/>
        <v>0</v>
      </c>
      <c r="BW38" s="30">
        <f t="shared" si="40"/>
        <v>0</v>
      </c>
      <c r="BX38" s="30">
        <f t="shared" si="40"/>
        <v>78.612716763005778</v>
      </c>
      <c r="BY38" s="30">
        <f t="shared" si="40"/>
        <v>0</v>
      </c>
      <c r="BZ38" s="31">
        <f t="shared" si="40"/>
        <v>0</v>
      </c>
      <c r="CA38" s="30">
        <f t="shared" si="40"/>
        <v>0</v>
      </c>
      <c r="CB38" s="30">
        <f t="shared" si="40"/>
        <v>0</v>
      </c>
      <c r="CC38" s="30">
        <f t="shared" si="40"/>
        <v>0</v>
      </c>
      <c r="CD38" s="30">
        <f t="shared" si="40"/>
        <v>0</v>
      </c>
      <c r="CE38" s="30">
        <f t="shared" si="40"/>
        <v>0</v>
      </c>
      <c r="CF38" s="30">
        <f t="shared" si="40"/>
        <v>0</v>
      </c>
      <c r="CG38" s="30">
        <f t="shared" si="40"/>
        <v>0</v>
      </c>
      <c r="CH38" s="30">
        <f t="shared" si="40"/>
        <v>0</v>
      </c>
      <c r="CI38" s="30">
        <f t="shared" si="40"/>
        <v>66.473988439306353</v>
      </c>
      <c r="CJ38" s="30">
        <f t="shared" si="40"/>
        <v>70.520231213872833</v>
      </c>
      <c r="CK38" s="30">
        <f t="shared" si="40"/>
        <v>2.3121387283236996</v>
      </c>
      <c r="CL38" s="29">
        <f t="shared" si="40"/>
        <v>0</v>
      </c>
      <c r="CM38" s="30">
        <f t="shared" si="40"/>
        <v>54.335260115606935</v>
      </c>
      <c r="CN38" s="5"/>
      <c r="CQ38" s="11" t="s">
        <v>47</v>
      </c>
      <c r="CR38" s="12">
        <f>BS46</f>
        <v>52.601156069364166</v>
      </c>
      <c r="CS38" s="12">
        <f>BT46</f>
        <v>68.786127167630056</v>
      </c>
      <c r="CT38" s="12">
        <f>BU46</f>
        <v>54.913294797687868</v>
      </c>
      <c r="CU38" s="12">
        <f>BV46</f>
        <v>95.375722543352623</v>
      </c>
      <c r="CV38" s="12">
        <f>BW43</f>
        <v>89.595375722543352</v>
      </c>
      <c r="CW38" s="12">
        <f>BX43</f>
        <v>89.595375722543352</v>
      </c>
      <c r="CX38" s="12">
        <f>BY43</f>
        <v>88.439306358381515</v>
      </c>
      <c r="CY38" s="12">
        <f>BZ46</f>
        <v>87.283236994219649</v>
      </c>
      <c r="CZ38" s="12">
        <f>CA44</f>
        <v>100</v>
      </c>
      <c r="DA38" s="12">
        <f>CB44</f>
        <v>100</v>
      </c>
      <c r="DB38" s="12">
        <f>CC44</f>
        <v>98.113207547169807</v>
      </c>
      <c r="DC38" s="12">
        <f>CD46</f>
        <v>98.113207547169807</v>
      </c>
      <c r="DD38" s="12">
        <f>CE44</f>
        <v>97.468354430379748</v>
      </c>
      <c r="DE38" s="12">
        <f>CF44</f>
        <v>95.973154362416111</v>
      </c>
      <c r="DF38" s="12">
        <f>CG48</f>
        <v>98.843930635838163</v>
      </c>
      <c r="DG38" s="12">
        <f>CH44</f>
        <v>75.722543352601164</v>
      </c>
      <c r="DH38" s="12">
        <f>CI41</f>
        <v>84.393063583815021</v>
      </c>
      <c r="DI38" s="12">
        <f>CJ42</f>
        <v>86.127167630057812</v>
      </c>
      <c r="DJ38" s="12">
        <f>CK41</f>
        <v>73.988439306358387</v>
      </c>
      <c r="DK38" s="12"/>
      <c r="DL38" s="12">
        <f>CM42</f>
        <v>100.00000000000001</v>
      </c>
      <c r="DM38" s="9"/>
      <c r="DN38" s="9"/>
    </row>
    <row r="39" spans="1:118" ht="18.75" x14ac:dyDescent="0.25">
      <c r="B39" s="46" t="s">
        <v>4</v>
      </c>
      <c r="C39" s="2">
        <v>0</v>
      </c>
      <c r="D39" s="2">
        <v>0</v>
      </c>
      <c r="E39" s="2">
        <v>0</v>
      </c>
      <c r="F39" s="2">
        <v>0</v>
      </c>
      <c r="G39" s="2">
        <v>15</v>
      </c>
      <c r="H39" s="2">
        <v>0</v>
      </c>
      <c r="I39" s="2">
        <v>42</v>
      </c>
      <c r="J39" s="2">
        <v>32</v>
      </c>
      <c r="K39" s="2">
        <v>3</v>
      </c>
      <c r="L39" s="2">
        <v>3</v>
      </c>
      <c r="M39" s="3">
        <v>3</v>
      </c>
      <c r="N39" s="3">
        <v>13</v>
      </c>
      <c r="O39" s="3">
        <v>12</v>
      </c>
      <c r="P39" s="3">
        <v>50</v>
      </c>
      <c r="Q39" s="3">
        <v>0</v>
      </c>
      <c r="R39" s="3">
        <v>0</v>
      </c>
      <c r="S39" s="46">
        <v>173</v>
      </c>
      <c r="V39" s="46">
        <v>6.25E-2</v>
      </c>
      <c r="W39" s="2">
        <f>E37</f>
        <v>0</v>
      </c>
      <c r="X39" s="2">
        <f>E38</f>
        <v>0</v>
      </c>
      <c r="Y39" s="2">
        <f>E39</f>
        <v>0</v>
      </c>
      <c r="Z39" s="2">
        <f>E40</f>
        <v>0</v>
      </c>
      <c r="AA39" s="2">
        <f>E41</f>
        <v>0</v>
      </c>
      <c r="AB39" s="2">
        <f>E42</f>
        <v>0</v>
      </c>
      <c r="AC39" s="2">
        <f>E43</f>
        <v>0</v>
      </c>
      <c r="AD39" s="4">
        <f>E44</f>
        <v>0</v>
      </c>
      <c r="AE39" s="2">
        <f>E45</f>
        <v>135</v>
      </c>
      <c r="AF39" s="2">
        <f>E46</f>
        <v>173</v>
      </c>
      <c r="AG39" s="2">
        <f>E47</f>
        <v>0</v>
      </c>
      <c r="AH39" s="2">
        <f>E48</f>
        <v>0</v>
      </c>
      <c r="AI39" s="2">
        <f>E49</f>
        <v>6</v>
      </c>
      <c r="AJ39" s="2">
        <f>E50</f>
        <v>0</v>
      </c>
      <c r="AK39" s="2">
        <f>E51</f>
        <v>0</v>
      </c>
      <c r="AL39" s="2">
        <f>E52</f>
        <v>106</v>
      </c>
      <c r="AM39" s="2">
        <f>E53</f>
        <v>7</v>
      </c>
      <c r="AN39" s="2">
        <f>E54</f>
        <v>0</v>
      </c>
      <c r="AO39" s="2">
        <f>E55</f>
        <v>69</v>
      </c>
      <c r="AP39" s="46">
        <f>E56</f>
        <v>1</v>
      </c>
      <c r="AQ39" s="2">
        <f>E57</f>
        <v>0</v>
      </c>
      <c r="AT39" s="46">
        <v>6.2E-2</v>
      </c>
      <c r="AU39" s="30">
        <f t="shared" ref="AU39:BO39" si="41">PRODUCT(W39*100*1/W53)</f>
        <v>0</v>
      </c>
      <c r="AV39" s="30">
        <f t="shared" si="41"/>
        <v>0</v>
      </c>
      <c r="AW39" s="30">
        <f t="shared" si="41"/>
        <v>0</v>
      </c>
      <c r="AX39" s="30">
        <f t="shared" si="41"/>
        <v>0</v>
      </c>
      <c r="AY39" s="30">
        <f t="shared" si="41"/>
        <v>0</v>
      </c>
      <c r="AZ39" s="30">
        <f t="shared" si="41"/>
        <v>0</v>
      </c>
      <c r="BA39" s="30">
        <f t="shared" si="41"/>
        <v>0</v>
      </c>
      <c r="BB39" s="31">
        <f t="shared" si="41"/>
        <v>0</v>
      </c>
      <c r="BC39" s="30">
        <f t="shared" si="41"/>
        <v>78.034682080924853</v>
      </c>
      <c r="BD39" s="30">
        <f t="shared" si="41"/>
        <v>100</v>
      </c>
      <c r="BE39" s="30">
        <f t="shared" si="41"/>
        <v>0</v>
      </c>
      <c r="BF39" s="30">
        <f t="shared" si="41"/>
        <v>0</v>
      </c>
      <c r="BG39" s="30">
        <f t="shared" si="41"/>
        <v>3.7974683544303796</v>
      </c>
      <c r="BH39" s="30">
        <f t="shared" si="41"/>
        <v>0</v>
      </c>
      <c r="BI39" s="30">
        <f t="shared" si="41"/>
        <v>0</v>
      </c>
      <c r="BJ39" s="30">
        <f t="shared" si="41"/>
        <v>61.271676300578036</v>
      </c>
      <c r="BK39" s="30">
        <f t="shared" si="41"/>
        <v>4.0462427745664744</v>
      </c>
      <c r="BL39" s="30">
        <f t="shared" si="41"/>
        <v>0</v>
      </c>
      <c r="BM39" s="30">
        <f t="shared" si="41"/>
        <v>39.884393063583815</v>
      </c>
      <c r="BN39" s="29">
        <f t="shared" si="41"/>
        <v>0.5780346820809249</v>
      </c>
      <c r="BO39" s="30">
        <f t="shared" si="41"/>
        <v>0</v>
      </c>
      <c r="BR39" s="46">
        <v>6.2E-2</v>
      </c>
      <c r="BS39" s="30">
        <f t="shared" ref="BS39:CM39" si="42">AU37+AU38+AU39</f>
        <v>0</v>
      </c>
      <c r="BT39" s="30">
        <f t="shared" si="42"/>
        <v>0</v>
      </c>
      <c r="BU39" s="30">
        <f t="shared" si="42"/>
        <v>0</v>
      </c>
      <c r="BV39" s="30">
        <f t="shared" si="42"/>
        <v>0</v>
      </c>
      <c r="BW39" s="30">
        <f t="shared" si="42"/>
        <v>0</v>
      </c>
      <c r="BX39" s="30">
        <f t="shared" si="42"/>
        <v>78.612716763005778</v>
      </c>
      <c r="BY39" s="30">
        <f t="shared" si="42"/>
        <v>0</v>
      </c>
      <c r="BZ39" s="31">
        <f t="shared" si="42"/>
        <v>0</v>
      </c>
      <c r="CA39" s="30">
        <f t="shared" si="42"/>
        <v>78.034682080924853</v>
      </c>
      <c r="CB39" s="30">
        <f t="shared" si="42"/>
        <v>100</v>
      </c>
      <c r="CC39" s="30">
        <f t="shared" si="42"/>
        <v>0</v>
      </c>
      <c r="CD39" s="30">
        <f t="shared" si="42"/>
        <v>0</v>
      </c>
      <c r="CE39" s="30">
        <f t="shared" si="42"/>
        <v>3.7974683544303796</v>
      </c>
      <c r="CF39" s="30">
        <f t="shared" si="42"/>
        <v>0</v>
      </c>
      <c r="CG39" s="30">
        <f t="shared" si="42"/>
        <v>0</v>
      </c>
      <c r="CH39" s="30">
        <f t="shared" si="42"/>
        <v>61.271676300578036</v>
      </c>
      <c r="CI39" s="30">
        <f t="shared" si="42"/>
        <v>70.520231213872833</v>
      </c>
      <c r="CJ39" s="30">
        <f t="shared" si="42"/>
        <v>70.520231213872833</v>
      </c>
      <c r="CK39" s="30">
        <f t="shared" si="42"/>
        <v>42.196531791907518</v>
      </c>
      <c r="CL39" s="29">
        <f t="shared" si="42"/>
        <v>0.5780346820809249</v>
      </c>
      <c r="CM39" s="30">
        <f t="shared" si="42"/>
        <v>54.335260115606935</v>
      </c>
      <c r="CN39" s="5"/>
      <c r="CQ39" s="11" t="s">
        <v>48</v>
      </c>
      <c r="CR39" s="12"/>
      <c r="CS39" s="12"/>
      <c r="CT39" s="12"/>
      <c r="CU39" s="12"/>
      <c r="CV39" s="12">
        <f>BW45-BW43</f>
        <v>0</v>
      </c>
      <c r="CW39" s="12">
        <f>SUM(BX44,-BX43)</f>
        <v>0.57803468208092568</v>
      </c>
      <c r="CX39" s="13">
        <f>SUM(BY44-BY43)</f>
        <v>2.3121387283237027</v>
      </c>
      <c r="CY39" s="12"/>
      <c r="CZ39" s="12">
        <f>CA45-CA44</f>
        <v>0</v>
      </c>
      <c r="DA39" s="12">
        <f>CB46-CB44</f>
        <v>0</v>
      </c>
      <c r="DB39" s="12"/>
      <c r="DC39" s="12"/>
      <c r="DD39" s="12"/>
      <c r="DE39" s="12"/>
      <c r="DF39" s="12"/>
      <c r="DG39" s="12">
        <f>CH45-CH44</f>
        <v>1.1560693641618514</v>
      </c>
      <c r="DH39" s="12">
        <f>CI42-CI41</f>
        <v>2.3121387283237027</v>
      </c>
      <c r="DI39" s="12">
        <f>CJ43-CJ42</f>
        <v>0.57803468208092568</v>
      </c>
      <c r="DJ39" s="12"/>
      <c r="DK39" s="12"/>
      <c r="DL39" s="12"/>
      <c r="DM39" s="9"/>
      <c r="DN39" s="9"/>
    </row>
    <row r="40" spans="1:118" ht="18.75" x14ac:dyDescent="0.25">
      <c r="B40" s="46" t="s">
        <v>5</v>
      </c>
      <c r="C40" s="2">
        <v>0</v>
      </c>
      <c r="D40" s="2">
        <v>0</v>
      </c>
      <c r="E40" s="2">
        <v>0</v>
      </c>
      <c r="F40" s="2">
        <v>0</v>
      </c>
      <c r="G40" s="2">
        <v>26</v>
      </c>
      <c r="H40" s="2">
        <v>0</v>
      </c>
      <c r="I40" s="2">
        <v>87</v>
      </c>
      <c r="J40" s="2">
        <v>43</v>
      </c>
      <c r="K40" s="2">
        <v>5</v>
      </c>
      <c r="L40" s="2">
        <v>4</v>
      </c>
      <c r="M40" s="3">
        <v>1</v>
      </c>
      <c r="N40" s="3">
        <v>2</v>
      </c>
      <c r="O40" s="3">
        <v>2</v>
      </c>
      <c r="P40" s="3">
        <v>3</v>
      </c>
      <c r="Q40" s="3">
        <v>0</v>
      </c>
      <c r="R40" s="3">
        <v>0</v>
      </c>
      <c r="S40" s="46">
        <v>173</v>
      </c>
      <c r="V40" s="46">
        <v>0.125</v>
      </c>
      <c r="W40" s="2">
        <f>F37</f>
        <v>2</v>
      </c>
      <c r="X40" s="2">
        <f>F38</f>
        <v>7</v>
      </c>
      <c r="Y40" s="2">
        <f>F39</f>
        <v>0</v>
      </c>
      <c r="Z40" s="2">
        <f>F40</f>
        <v>0</v>
      </c>
      <c r="AA40" s="2">
        <f>F41</f>
        <v>151</v>
      </c>
      <c r="AB40" s="2">
        <f>F42</f>
        <v>15</v>
      </c>
      <c r="AC40" s="2">
        <f>F43</f>
        <v>143</v>
      </c>
      <c r="AD40" s="4">
        <f>F44</f>
        <v>0</v>
      </c>
      <c r="AE40" s="2">
        <f>F45</f>
        <v>0</v>
      </c>
      <c r="AF40" s="2">
        <f>F46</f>
        <v>0</v>
      </c>
      <c r="AG40" s="2">
        <f>F47</f>
        <v>16</v>
      </c>
      <c r="AH40" s="2">
        <f>F48</f>
        <v>0</v>
      </c>
      <c r="AI40" s="2">
        <f>F49</f>
        <v>0</v>
      </c>
      <c r="AJ40" s="2">
        <f>F50</f>
        <v>0</v>
      </c>
      <c r="AK40" s="2">
        <f>F51</f>
        <v>0</v>
      </c>
      <c r="AL40" s="2">
        <f>F52</f>
        <v>0</v>
      </c>
      <c r="AM40" s="2">
        <f>F53</f>
        <v>10</v>
      </c>
      <c r="AN40" s="2">
        <f>F54</f>
        <v>1</v>
      </c>
      <c r="AO40" s="2">
        <f>F55</f>
        <v>50</v>
      </c>
      <c r="AP40" s="46">
        <f>F56</f>
        <v>0</v>
      </c>
      <c r="AQ40" s="2">
        <f>F57</f>
        <v>53</v>
      </c>
      <c r="AT40" s="46">
        <v>0.125</v>
      </c>
      <c r="AU40" s="30">
        <f t="shared" ref="AU40:BO40" si="43">PRODUCT(W40*100*1/W53)</f>
        <v>1.1560693641618498</v>
      </c>
      <c r="AV40" s="30">
        <f t="shared" si="43"/>
        <v>4.0462427745664744</v>
      </c>
      <c r="AW40" s="30">
        <f t="shared" si="43"/>
        <v>0</v>
      </c>
      <c r="AX40" s="30">
        <f t="shared" si="43"/>
        <v>0</v>
      </c>
      <c r="AY40" s="30">
        <f t="shared" si="43"/>
        <v>87.283236994219649</v>
      </c>
      <c r="AZ40" s="30">
        <f t="shared" si="43"/>
        <v>8.6705202312138727</v>
      </c>
      <c r="BA40" s="30">
        <f t="shared" si="43"/>
        <v>82.658959537572258</v>
      </c>
      <c r="BB40" s="31">
        <f t="shared" si="43"/>
        <v>0</v>
      </c>
      <c r="BC40" s="30">
        <f t="shared" si="43"/>
        <v>0</v>
      </c>
      <c r="BD40" s="30">
        <f t="shared" si="43"/>
        <v>0</v>
      </c>
      <c r="BE40" s="30">
        <f t="shared" si="43"/>
        <v>10.062893081761006</v>
      </c>
      <c r="BF40" s="30">
        <f t="shared" si="43"/>
        <v>0</v>
      </c>
      <c r="BG40" s="30">
        <f t="shared" si="43"/>
        <v>0</v>
      </c>
      <c r="BH40" s="30">
        <f t="shared" si="43"/>
        <v>0</v>
      </c>
      <c r="BI40" s="30">
        <f t="shared" si="43"/>
        <v>0</v>
      </c>
      <c r="BJ40" s="30">
        <f t="shared" si="43"/>
        <v>0</v>
      </c>
      <c r="BK40" s="30">
        <f t="shared" si="43"/>
        <v>5.7803468208092488</v>
      </c>
      <c r="BL40" s="30">
        <f t="shared" si="43"/>
        <v>0.5780346820809249</v>
      </c>
      <c r="BM40" s="30">
        <f t="shared" si="43"/>
        <v>28.901734104046241</v>
      </c>
      <c r="BN40" s="29">
        <f t="shared" si="43"/>
        <v>0</v>
      </c>
      <c r="BO40" s="30">
        <f t="shared" si="43"/>
        <v>30.635838150289018</v>
      </c>
      <c r="BR40" s="46">
        <v>0.125</v>
      </c>
      <c r="BS40" s="30">
        <f t="shared" ref="BS40:CM40" si="44">AU37+AU38+AU39+AU40</f>
        <v>1.1560693641618498</v>
      </c>
      <c r="BT40" s="30">
        <f t="shared" si="44"/>
        <v>4.0462427745664744</v>
      </c>
      <c r="BU40" s="30">
        <f t="shared" si="44"/>
        <v>0</v>
      </c>
      <c r="BV40" s="30">
        <f t="shared" si="44"/>
        <v>0</v>
      </c>
      <c r="BW40" s="30">
        <f t="shared" si="44"/>
        <v>87.283236994219649</v>
      </c>
      <c r="BX40" s="30">
        <f t="shared" si="44"/>
        <v>87.283236994219649</v>
      </c>
      <c r="BY40" s="30">
        <f t="shared" si="44"/>
        <v>82.658959537572258</v>
      </c>
      <c r="BZ40" s="31">
        <f t="shared" si="44"/>
        <v>0</v>
      </c>
      <c r="CA40" s="30">
        <f t="shared" si="44"/>
        <v>78.034682080924853</v>
      </c>
      <c r="CB40" s="30">
        <f t="shared" si="44"/>
        <v>100</v>
      </c>
      <c r="CC40" s="30">
        <f t="shared" si="44"/>
        <v>10.062893081761006</v>
      </c>
      <c r="CD40" s="30">
        <f t="shared" si="44"/>
        <v>0</v>
      </c>
      <c r="CE40" s="30">
        <f t="shared" si="44"/>
        <v>3.7974683544303796</v>
      </c>
      <c r="CF40" s="30">
        <f t="shared" si="44"/>
        <v>0</v>
      </c>
      <c r="CG40" s="30">
        <f t="shared" si="44"/>
        <v>0</v>
      </c>
      <c r="CH40" s="30">
        <f t="shared" si="44"/>
        <v>61.271676300578036</v>
      </c>
      <c r="CI40" s="30">
        <f t="shared" si="44"/>
        <v>76.300578034682076</v>
      </c>
      <c r="CJ40" s="30">
        <f t="shared" si="44"/>
        <v>71.098265895953759</v>
      </c>
      <c r="CK40" s="30">
        <f t="shared" si="44"/>
        <v>71.098265895953759</v>
      </c>
      <c r="CL40" s="29">
        <f t="shared" si="44"/>
        <v>0.5780346820809249</v>
      </c>
      <c r="CM40" s="30">
        <f t="shared" si="44"/>
        <v>84.971098265895961</v>
      </c>
      <c r="CN40" s="5"/>
      <c r="CQ40" s="11" t="s">
        <v>49</v>
      </c>
      <c r="CR40" s="12">
        <f>BS52-CR38</f>
        <v>47.398843930635834</v>
      </c>
      <c r="CS40" s="12">
        <f>BT52-CS38</f>
        <v>31.21387283236993</v>
      </c>
      <c r="CT40" s="12">
        <f>BU52-BU46</f>
        <v>45.086705202312132</v>
      </c>
      <c r="CU40" s="12">
        <f>BV52-BV46</f>
        <v>4.6242774566474054</v>
      </c>
      <c r="CV40" s="12">
        <f>BW52-CV39-CV38</f>
        <v>10.404624277456648</v>
      </c>
      <c r="CW40" s="12">
        <f>BX52-BX44</f>
        <v>9.8265895953757223</v>
      </c>
      <c r="CX40" s="12">
        <f>BY52-BY44</f>
        <v>9.2485549132948108</v>
      </c>
      <c r="CY40" s="12">
        <f>BZ52-BZ46</f>
        <v>12.716763005780351</v>
      </c>
      <c r="CZ40" s="12">
        <f>CA52-CA45</f>
        <v>0</v>
      </c>
      <c r="DA40" s="12">
        <f>CB52-CB46</f>
        <v>0</v>
      </c>
      <c r="DB40" s="12">
        <f>CC52-CC44</f>
        <v>1.8867924528301927</v>
      </c>
      <c r="DC40" s="12">
        <f>CD52-CD46</f>
        <v>1.8867924528301927</v>
      </c>
      <c r="DD40" s="12">
        <f>CE52-CE44</f>
        <v>2.5316455696202524</v>
      </c>
      <c r="DE40" s="12">
        <f>CF52-CF44</f>
        <v>4.0268456375839037</v>
      </c>
      <c r="DF40" s="12">
        <f>CG52-CG48</f>
        <v>1.1560693641618514</v>
      </c>
      <c r="DG40" s="12">
        <f>CH52-CH45</f>
        <v>23.121387283236999</v>
      </c>
      <c r="DH40" s="12">
        <f>CI52-CI42</f>
        <v>13.294797687861276</v>
      </c>
      <c r="DI40" s="12">
        <f>CJ52-CJ43</f>
        <v>13.294797687861291</v>
      </c>
      <c r="DJ40" s="12">
        <f>CK52-CK41</f>
        <v>26.011560693641627</v>
      </c>
      <c r="DK40" s="12"/>
      <c r="DL40" s="12">
        <f>CM52-CM42</f>
        <v>0</v>
      </c>
      <c r="DM40" s="9"/>
      <c r="DN40" s="9"/>
    </row>
    <row r="41" spans="1:118" x14ac:dyDescent="0.25">
      <c r="B41" s="46" t="s">
        <v>6</v>
      </c>
      <c r="C41" s="2">
        <v>0</v>
      </c>
      <c r="D41" s="2">
        <v>0</v>
      </c>
      <c r="E41" s="2">
        <v>0</v>
      </c>
      <c r="F41" s="2">
        <v>151</v>
      </c>
      <c r="G41" s="2">
        <v>0</v>
      </c>
      <c r="H41" s="2">
        <v>3</v>
      </c>
      <c r="I41" s="2">
        <v>1</v>
      </c>
      <c r="J41" s="4">
        <v>0</v>
      </c>
      <c r="K41" s="4">
        <v>0</v>
      </c>
      <c r="L41" s="3">
        <v>4</v>
      </c>
      <c r="M41" s="3">
        <v>3</v>
      </c>
      <c r="N41" s="3">
        <v>11</v>
      </c>
      <c r="O41" s="3">
        <v>0</v>
      </c>
      <c r="P41" s="3">
        <v>0</v>
      </c>
      <c r="Q41" s="3">
        <v>0</v>
      </c>
      <c r="R41" s="3">
        <v>0</v>
      </c>
      <c r="S41" s="46">
        <v>173</v>
      </c>
      <c r="V41" s="46">
        <v>0.25</v>
      </c>
      <c r="W41" s="2">
        <f>G37</f>
        <v>0</v>
      </c>
      <c r="X41" s="2">
        <f>G38</f>
        <v>0</v>
      </c>
      <c r="Y41" s="2">
        <f>G39</f>
        <v>15</v>
      </c>
      <c r="Z41" s="2">
        <f>G40</f>
        <v>26</v>
      </c>
      <c r="AA41" s="2">
        <f>G41</f>
        <v>0</v>
      </c>
      <c r="AB41" s="2">
        <f>G42</f>
        <v>2</v>
      </c>
      <c r="AC41" s="2">
        <f>G43</f>
        <v>0</v>
      </c>
      <c r="AD41" s="4">
        <f>G44</f>
        <v>0</v>
      </c>
      <c r="AE41" s="2">
        <f>G45</f>
        <v>36</v>
      </c>
      <c r="AF41" s="2">
        <f>G46</f>
        <v>0</v>
      </c>
      <c r="AG41" s="2">
        <f>G47</f>
        <v>92</v>
      </c>
      <c r="AH41" s="2">
        <f>G48</f>
        <v>25</v>
      </c>
      <c r="AI41" s="2">
        <f>G49</f>
        <v>94</v>
      </c>
      <c r="AJ41" s="2">
        <f>G50</f>
        <v>57</v>
      </c>
      <c r="AK41" s="2">
        <f>G51</f>
        <v>0</v>
      </c>
      <c r="AL41" s="2">
        <f>G52</f>
        <v>11</v>
      </c>
      <c r="AM41" s="2">
        <f>G53</f>
        <v>14</v>
      </c>
      <c r="AN41" s="2">
        <f>G54</f>
        <v>20</v>
      </c>
      <c r="AO41" s="2">
        <f>G55</f>
        <v>5</v>
      </c>
      <c r="AP41" s="46">
        <f>G56</f>
        <v>4</v>
      </c>
      <c r="AQ41" s="2">
        <f>G57</f>
        <v>22</v>
      </c>
      <c r="AT41" s="46">
        <v>0.25</v>
      </c>
      <c r="AU41" s="30">
        <f t="shared" ref="AU41:BO41" si="45">PRODUCT(W41*100*1/W53)</f>
        <v>0</v>
      </c>
      <c r="AV41" s="30">
        <f t="shared" si="45"/>
        <v>0</v>
      </c>
      <c r="AW41" s="30">
        <f t="shared" si="45"/>
        <v>8.6705202312138727</v>
      </c>
      <c r="AX41" s="30">
        <f t="shared" si="45"/>
        <v>15.028901734104046</v>
      </c>
      <c r="AY41" s="30">
        <f t="shared" si="45"/>
        <v>0</v>
      </c>
      <c r="AZ41" s="30">
        <f t="shared" si="45"/>
        <v>1.1560693641618498</v>
      </c>
      <c r="BA41" s="30">
        <f t="shared" si="45"/>
        <v>0</v>
      </c>
      <c r="BB41" s="31">
        <f t="shared" si="45"/>
        <v>0</v>
      </c>
      <c r="BC41" s="30">
        <f t="shared" si="45"/>
        <v>20.809248554913296</v>
      </c>
      <c r="BD41" s="30">
        <f t="shared" si="45"/>
        <v>0</v>
      </c>
      <c r="BE41" s="30">
        <f t="shared" si="45"/>
        <v>57.861635220125784</v>
      </c>
      <c r="BF41" s="30">
        <f t="shared" si="45"/>
        <v>15.723270440251572</v>
      </c>
      <c r="BG41" s="30">
        <f t="shared" si="45"/>
        <v>59.493670886075947</v>
      </c>
      <c r="BH41" s="30">
        <f t="shared" si="45"/>
        <v>38.255033557046978</v>
      </c>
      <c r="BI41" s="30">
        <f t="shared" si="45"/>
        <v>0</v>
      </c>
      <c r="BJ41" s="30">
        <f t="shared" si="45"/>
        <v>6.3583815028901736</v>
      </c>
      <c r="BK41" s="30">
        <f t="shared" si="45"/>
        <v>8.0924855491329488</v>
      </c>
      <c r="BL41" s="30">
        <f t="shared" si="45"/>
        <v>11.560693641618498</v>
      </c>
      <c r="BM41" s="30">
        <f t="shared" si="45"/>
        <v>2.8901734104046244</v>
      </c>
      <c r="BN41" s="29">
        <f t="shared" si="45"/>
        <v>2.3121387283236996</v>
      </c>
      <c r="BO41" s="30">
        <f t="shared" si="45"/>
        <v>12.716763005780347</v>
      </c>
      <c r="BR41" s="46">
        <v>0.25</v>
      </c>
      <c r="BS41" s="30">
        <f t="shared" ref="BS41:CM41" si="46">AU37+AU38+AU39+AU40+AU41</f>
        <v>1.1560693641618498</v>
      </c>
      <c r="BT41" s="30">
        <f t="shared" si="46"/>
        <v>4.0462427745664744</v>
      </c>
      <c r="BU41" s="30">
        <f t="shared" si="46"/>
        <v>8.6705202312138727</v>
      </c>
      <c r="BV41" s="30">
        <f t="shared" si="46"/>
        <v>15.028901734104046</v>
      </c>
      <c r="BW41" s="30">
        <f t="shared" si="46"/>
        <v>87.283236994219649</v>
      </c>
      <c r="BX41" s="30">
        <f t="shared" si="46"/>
        <v>88.439306358381501</v>
      </c>
      <c r="BY41" s="30">
        <f t="shared" si="46"/>
        <v>82.658959537572258</v>
      </c>
      <c r="BZ41" s="31">
        <f t="shared" si="46"/>
        <v>0</v>
      </c>
      <c r="CA41" s="30">
        <f t="shared" si="46"/>
        <v>98.843930635838149</v>
      </c>
      <c r="CB41" s="30">
        <f t="shared" si="46"/>
        <v>100</v>
      </c>
      <c r="CC41" s="30">
        <f t="shared" si="46"/>
        <v>67.924528301886795</v>
      </c>
      <c r="CD41" s="30">
        <f t="shared" si="46"/>
        <v>15.723270440251572</v>
      </c>
      <c r="CE41" s="30">
        <f t="shared" si="46"/>
        <v>63.291139240506325</v>
      </c>
      <c r="CF41" s="30">
        <f t="shared" si="46"/>
        <v>38.255033557046978</v>
      </c>
      <c r="CG41" s="30">
        <f t="shared" si="46"/>
        <v>0</v>
      </c>
      <c r="CH41" s="30">
        <f t="shared" si="46"/>
        <v>67.630057803468205</v>
      </c>
      <c r="CI41" s="30">
        <f t="shared" si="46"/>
        <v>84.393063583815021</v>
      </c>
      <c r="CJ41" s="30">
        <f t="shared" si="46"/>
        <v>82.658959537572258</v>
      </c>
      <c r="CK41" s="30">
        <f t="shared" si="46"/>
        <v>73.988439306358387</v>
      </c>
      <c r="CL41" s="29">
        <f t="shared" si="46"/>
        <v>2.8901734104046244</v>
      </c>
      <c r="CM41" s="30">
        <f t="shared" si="46"/>
        <v>97.687861271676312</v>
      </c>
      <c r="CN41" s="5"/>
      <c r="CQ41" s="9"/>
      <c r="CR41" s="9"/>
      <c r="CS41" s="9"/>
      <c r="CT41" s="9"/>
      <c r="CU41" s="9"/>
      <c r="CV41" s="9"/>
      <c r="CW41" s="9"/>
      <c r="CX41" s="9"/>
      <c r="CY41" s="9"/>
      <c r="CZ41" s="9"/>
      <c r="DA41" s="9"/>
      <c r="DB41" s="9"/>
      <c r="DC41" s="9"/>
      <c r="DD41" s="9"/>
      <c r="DE41" s="9"/>
      <c r="DF41" s="9"/>
      <c r="DG41" s="9"/>
      <c r="DH41" s="9"/>
      <c r="DI41" s="9"/>
      <c r="DJ41" s="9"/>
      <c r="DK41" s="9"/>
      <c r="DL41" s="9"/>
      <c r="DM41" s="9"/>
      <c r="DN41" s="9"/>
    </row>
    <row r="42" spans="1:118" x14ac:dyDescent="0.25">
      <c r="B42" s="46" t="s">
        <v>7</v>
      </c>
      <c r="C42" s="2">
        <v>0</v>
      </c>
      <c r="D42" s="2">
        <v>136</v>
      </c>
      <c r="E42" s="2">
        <v>0</v>
      </c>
      <c r="F42" s="2">
        <v>15</v>
      </c>
      <c r="G42" s="2">
        <v>2</v>
      </c>
      <c r="H42" s="2">
        <v>2</v>
      </c>
      <c r="I42" s="2">
        <v>0</v>
      </c>
      <c r="J42" s="4">
        <v>1</v>
      </c>
      <c r="K42" s="3">
        <v>0</v>
      </c>
      <c r="L42" s="3">
        <v>0</v>
      </c>
      <c r="M42" s="3">
        <v>17</v>
      </c>
      <c r="N42" s="3">
        <v>0</v>
      </c>
      <c r="O42" s="3">
        <v>0</v>
      </c>
      <c r="P42" s="3">
        <v>0</v>
      </c>
      <c r="Q42" s="3">
        <v>0</v>
      </c>
      <c r="R42" s="3">
        <v>0</v>
      </c>
      <c r="S42" s="46">
        <v>173</v>
      </c>
      <c r="V42" s="46">
        <v>0.5</v>
      </c>
      <c r="W42" s="2">
        <f>H37</f>
        <v>1</v>
      </c>
      <c r="X42" s="2">
        <f>H38</f>
        <v>12</v>
      </c>
      <c r="Y42" s="2">
        <f>H39</f>
        <v>0</v>
      </c>
      <c r="Z42" s="2">
        <f>H40</f>
        <v>0</v>
      </c>
      <c r="AA42" s="2">
        <f>H41</f>
        <v>3</v>
      </c>
      <c r="AB42" s="2">
        <f>H42</f>
        <v>2</v>
      </c>
      <c r="AC42" s="2">
        <f>H43</f>
        <v>8</v>
      </c>
      <c r="AD42" s="4">
        <f>H44</f>
        <v>0</v>
      </c>
      <c r="AE42" s="2">
        <f>H45</f>
        <v>2</v>
      </c>
      <c r="AF42" s="2">
        <f>H46</f>
        <v>0</v>
      </c>
      <c r="AG42" s="2">
        <f>H47</f>
        <v>36</v>
      </c>
      <c r="AH42" s="2">
        <f>H48</f>
        <v>0</v>
      </c>
      <c r="AI42" s="2">
        <f>H49</f>
        <v>44</v>
      </c>
      <c r="AJ42" s="2">
        <f>H50</f>
        <v>76</v>
      </c>
      <c r="AK42" s="2">
        <f>H51</f>
        <v>111</v>
      </c>
      <c r="AL42" s="2">
        <f>H52</f>
        <v>6</v>
      </c>
      <c r="AM42" s="4">
        <f>H53</f>
        <v>4</v>
      </c>
      <c r="AN42" s="2">
        <f>H54</f>
        <v>6</v>
      </c>
      <c r="AO42" s="3">
        <f>H55</f>
        <v>17</v>
      </c>
      <c r="AP42" s="46">
        <f>H56</f>
        <v>31</v>
      </c>
      <c r="AQ42" s="2">
        <f>H57</f>
        <v>4</v>
      </c>
      <c r="AT42" s="46">
        <v>0.5</v>
      </c>
      <c r="AU42" s="30">
        <f t="shared" ref="AU42:BO42" si="47">PRODUCT(W42*100*1/W53)</f>
        <v>0.5780346820809249</v>
      </c>
      <c r="AV42" s="30">
        <f t="shared" si="47"/>
        <v>6.9364161849710984</v>
      </c>
      <c r="AW42" s="30">
        <f t="shared" si="47"/>
        <v>0</v>
      </c>
      <c r="AX42" s="30">
        <f t="shared" si="47"/>
        <v>0</v>
      </c>
      <c r="AY42" s="30">
        <f t="shared" si="47"/>
        <v>1.7341040462427746</v>
      </c>
      <c r="AZ42" s="30">
        <f t="shared" si="47"/>
        <v>1.1560693641618498</v>
      </c>
      <c r="BA42" s="30">
        <f t="shared" si="47"/>
        <v>4.6242774566473992</v>
      </c>
      <c r="BB42" s="31">
        <f t="shared" si="47"/>
        <v>0</v>
      </c>
      <c r="BC42" s="30">
        <f t="shared" si="47"/>
        <v>1.1560693641618498</v>
      </c>
      <c r="BD42" s="30">
        <f t="shared" si="47"/>
        <v>0</v>
      </c>
      <c r="BE42" s="30">
        <f t="shared" si="47"/>
        <v>22.641509433962263</v>
      </c>
      <c r="BF42" s="30">
        <f t="shared" si="47"/>
        <v>0</v>
      </c>
      <c r="BG42" s="30">
        <f t="shared" si="47"/>
        <v>27.848101265822784</v>
      </c>
      <c r="BH42" s="30">
        <f t="shared" si="47"/>
        <v>51.006711409395976</v>
      </c>
      <c r="BI42" s="30">
        <f t="shared" si="47"/>
        <v>64.161849710982665</v>
      </c>
      <c r="BJ42" s="30">
        <f t="shared" si="47"/>
        <v>3.4682080924855492</v>
      </c>
      <c r="BK42" s="31">
        <f t="shared" si="47"/>
        <v>2.3121387283236996</v>
      </c>
      <c r="BL42" s="30">
        <f t="shared" si="47"/>
        <v>3.4682080924855492</v>
      </c>
      <c r="BM42" s="32">
        <f t="shared" si="47"/>
        <v>9.8265895953757223</v>
      </c>
      <c r="BN42" s="29">
        <f t="shared" si="47"/>
        <v>17.919075144508671</v>
      </c>
      <c r="BO42" s="30">
        <f t="shared" si="47"/>
        <v>2.3121387283236996</v>
      </c>
      <c r="BR42" s="46">
        <v>0.5</v>
      </c>
      <c r="BS42" s="30">
        <f t="shared" ref="BS42:CM42" si="48">AU37+AU38+AU39+AU40+AU41+AU42</f>
        <v>1.7341040462427748</v>
      </c>
      <c r="BT42" s="30">
        <f t="shared" si="48"/>
        <v>10.982658959537574</v>
      </c>
      <c r="BU42" s="30">
        <f t="shared" si="48"/>
        <v>8.6705202312138727</v>
      </c>
      <c r="BV42" s="30">
        <f t="shared" si="48"/>
        <v>15.028901734104046</v>
      </c>
      <c r="BW42" s="30">
        <f t="shared" si="48"/>
        <v>89.017341040462426</v>
      </c>
      <c r="BX42" s="30">
        <f t="shared" si="48"/>
        <v>89.595375722543352</v>
      </c>
      <c r="BY42" s="30">
        <f t="shared" si="48"/>
        <v>87.283236994219664</v>
      </c>
      <c r="BZ42" s="31">
        <f t="shared" si="48"/>
        <v>0</v>
      </c>
      <c r="CA42" s="30">
        <f t="shared" si="48"/>
        <v>100</v>
      </c>
      <c r="CB42" s="30">
        <f t="shared" si="48"/>
        <v>100</v>
      </c>
      <c r="CC42" s="30">
        <f t="shared" si="48"/>
        <v>90.566037735849051</v>
      </c>
      <c r="CD42" s="30">
        <f t="shared" si="48"/>
        <v>15.723270440251572</v>
      </c>
      <c r="CE42" s="30">
        <f t="shared" si="48"/>
        <v>91.139240506329116</v>
      </c>
      <c r="CF42" s="30">
        <f t="shared" si="48"/>
        <v>89.261744966442961</v>
      </c>
      <c r="CG42" s="30">
        <f t="shared" si="48"/>
        <v>64.161849710982665</v>
      </c>
      <c r="CH42" s="30">
        <f t="shared" si="48"/>
        <v>71.098265895953759</v>
      </c>
      <c r="CI42" s="31">
        <f t="shared" si="48"/>
        <v>86.705202312138724</v>
      </c>
      <c r="CJ42" s="30">
        <f t="shared" si="48"/>
        <v>86.127167630057812</v>
      </c>
      <c r="CK42" s="32">
        <f t="shared" si="48"/>
        <v>83.815028901734109</v>
      </c>
      <c r="CL42" s="29">
        <f t="shared" si="48"/>
        <v>20.809248554913296</v>
      </c>
      <c r="CM42" s="30">
        <f t="shared" si="48"/>
        <v>100.00000000000001</v>
      </c>
      <c r="CN42" s="5"/>
      <c r="CQ42" s="9"/>
      <c r="CR42" s="9" t="str">
        <f>A36</f>
        <v xml:space="preserve">Escherichia coli </v>
      </c>
      <c r="CS42" s="9"/>
      <c r="CT42" s="9"/>
      <c r="CU42" s="9"/>
      <c r="CV42" s="9"/>
      <c r="CW42" s="9"/>
      <c r="CX42" s="9"/>
      <c r="CY42" s="9"/>
      <c r="CZ42" s="9"/>
      <c r="DA42" s="9"/>
      <c r="DB42" s="9"/>
      <c r="DC42" s="9"/>
      <c r="DD42" s="9"/>
      <c r="DE42" s="9"/>
      <c r="DF42" s="9"/>
      <c r="DG42" s="9"/>
      <c r="DH42" s="9"/>
      <c r="DI42" s="9"/>
      <c r="DJ42" s="9"/>
      <c r="DK42" s="9"/>
      <c r="DL42" s="9"/>
      <c r="DM42" s="9"/>
      <c r="DN42" s="9"/>
    </row>
    <row r="43" spans="1:118" x14ac:dyDescent="0.25">
      <c r="B43" s="46" t="s">
        <v>8</v>
      </c>
      <c r="C43" s="2">
        <v>0</v>
      </c>
      <c r="D43" s="2">
        <v>0</v>
      </c>
      <c r="E43" s="2">
        <v>0</v>
      </c>
      <c r="F43" s="2">
        <v>143</v>
      </c>
      <c r="G43" s="2">
        <v>0</v>
      </c>
      <c r="H43" s="2">
        <v>8</v>
      </c>
      <c r="I43" s="2">
        <v>2</v>
      </c>
      <c r="J43" s="4">
        <v>4</v>
      </c>
      <c r="K43" s="4">
        <v>4</v>
      </c>
      <c r="L43" s="3">
        <v>5</v>
      </c>
      <c r="M43" s="3">
        <v>6</v>
      </c>
      <c r="N43" s="3">
        <v>1</v>
      </c>
      <c r="O43" s="3">
        <v>0</v>
      </c>
      <c r="P43" s="3">
        <v>0</v>
      </c>
      <c r="Q43" s="3">
        <v>0</v>
      </c>
      <c r="R43" s="3">
        <v>0</v>
      </c>
      <c r="S43" s="46">
        <v>173</v>
      </c>
      <c r="V43" s="46">
        <v>1</v>
      </c>
      <c r="W43" s="2">
        <f>I37</f>
        <v>9</v>
      </c>
      <c r="X43" s="2">
        <f>I38</f>
        <v>46</v>
      </c>
      <c r="Y43" s="2">
        <f>I39</f>
        <v>42</v>
      </c>
      <c r="Z43" s="2">
        <f>I40</f>
        <v>87</v>
      </c>
      <c r="AA43" s="2">
        <f>I41</f>
        <v>1</v>
      </c>
      <c r="AB43" s="2">
        <f>I42</f>
        <v>0</v>
      </c>
      <c r="AC43" s="2">
        <f>I43</f>
        <v>2</v>
      </c>
      <c r="AD43" s="4">
        <f>I44</f>
        <v>10</v>
      </c>
      <c r="AE43" s="2">
        <f>I45</f>
        <v>0</v>
      </c>
      <c r="AF43" s="2">
        <f>I46</f>
        <v>0</v>
      </c>
      <c r="AG43" s="2">
        <f>I47</f>
        <v>9</v>
      </c>
      <c r="AH43" s="2">
        <f>I48</f>
        <v>72</v>
      </c>
      <c r="AI43" s="2">
        <f>I49</f>
        <v>10</v>
      </c>
      <c r="AJ43" s="2">
        <f>I50</f>
        <v>10</v>
      </c>
      <c r="AK43" s="2">
        <f>I51</f>
        <v>0</v>
      </c>
      <c r="AL43" s="2">
        <f>I52</f>
        <v>4</v>
      </c>
      <c r="AM43" s="3">
        <f>I53</f>
        <v>1</v>
      </c>
      <c r="AN43" s="4">
        <f>I54</f>
        <v>1</v>
      </c>
      <c r="AO43" s="3">
        <f>I55</f>
        <v>5</v>
      </c>
      <c r="AP43" s="46">
        <f>I56</f>
        <v>74</v>
      </c>
      <c r="AQ43" s="3">
        <f>I57</f>
        <v>0</v>
      </c>
      <c r="AT43" s="46">
        <v>1</v>
      </c>
      <c r="AU43" s="30">
        <f t="shared" ref="AU43:BO43" si="49">PRODUCT(W43*100*1/W53)</f>
        <v>5.202312138728324</v>
      </c>
      <c r="AV43" s="30">
        <f t="shared" si="49"/>
        <v>26.589595375722542</v>
      </c>
      <c r="AW43" s="30">
        <f t="shared" si="49"/>
        <v>24.277456647398843</v>
      </c>
      <c r="AX43" s="30">
        <f t="shared" si="49"/>
        <v>50.289017341040463</v>
      </c>
      <c r="AY43" s="30">
        <f t="shared" si="49"/>
        <v>0.5780346820809249</v>
      </c>
      <c r="AZ43" s="30">
        <f t="shared" si="49"/>
        <v>0</v>
      </c>
      <c r="BA43" s="30">
        <f t="shared" si="49"/>
        <v>1.1560693641618498</v>
      </c>
      <c r="BB43" s="31">
        <f t="shared" si="49"/>
        <v>5.7803468208092488</v>
      </c>
      <c r="BC43" s="30">
        <f t="shared" si="49"/>
        <v>0</v>
      </c>
      <c r="BD43" s="30">
        <f t="shared" si="49"/>
        <v>0</v>
      </c>
      <c r="BE43" s="30">
        <f t="shared" si="49"/>
        <v>5.6603773584905657</v>
      </c>
      <c r="BF43" s="30">
        <f t="shared" si="49"/>
        <v>45.283018867924525</v>
      </c>
      <c r="BG43" s="30">
        <f t="shared" si="49"/>
        <v>6.3291139240506329</v>
      </c>
      <c r="BH43" s="30">
        <f t="shared" si="49"/>
        <v>6.7114093959731544</v>
      </c>
      <c r="BI43" s="30">
        <f t="shared" si="49"/>
        <v>0</v>
      </c>
      <c r="BJ43" s="30">
        <f t="shared" si="49"/>
        <v>2.3121387283236996</v>
      </c>
      <c r="BK43" s="32">
        <f t="shared" si="49"/>
        <v>0.5780346820809249</v>
      </c>
      <c r="BL43" s="31">
        <f t="shared" si="49"/>
        <v>0.5780346820809249</v>
      </c>
      <c r="BM43" s="32">
        <f t="shared" si="49"/>
        <v>2.8901734104046244</v>
      </c>
      <c r="BN43" s="29">
        <f t="shared" si="49"/>
        <v>42.774566473988436</v>
      </c>
      <c r="BO43" s="32">
        <f t="shared" si="49"/>
        <v>0</v>
      </c>
      <c r="BR43" s="46">
        <v>1</v>
      </c>
      <c r="BS43" s="30">
        <f t="shared" ref="BS43:CM43" si="50">AU37+AU38+AU39+AU40+AU41+AU42+AU43</f>
        <v>6.9364161849710992</v>
      </c>
      <c r="BT43" s="30">
        <f t="shared" si="50"/>
        <v>37.572254335260112</v>
      </c>
      <c r="BU43" s="30">
        <f t="shared" si="50"/>
        <v>32.947976878612714</v>
      </c>
      <c r="BV43" s="30">
        <f t="shared" si="50"/>
        <v>65.317919075144516</v>
      </c>
      <c r="BW43" s="30">
        <f t="shared" si="50"/>
        <v>89.595375722543352</v>
      </c>
      <c r="BX43" s="30">
        <f t="shared" si="50"/>
        <v>89.595375722543352</v>
      </c>
      <c r="BY43" s="30">
        <f t="shared" si="50"/>
        <v>88.439306358381515</v>
      </c>
      <c r="BZ43" s="31">
        <f t="shared" si="50"/>
        <v>5.7803468208092488</v>
      </c>
      <c r="CA43" s="30">
        <f t="shared" si="50"/>
        <v>100</v>
      </c>
      <c r="CB43" s="30">
        <f t="shared" si="50"/>
        <v>100</v>
      </c>
      <c r="CC43" s="30">
        <f t="shared" si="50"/>
        <v>96.226415094339615</v>
      </c>
      <c r="CD43" s="30">
        <f t="shared" si="50"/>
        <v>61.006289308176093</v>
      </c>
      <c r="CE43" s="30">
        <f t="shared" si="50"/>
        <v>97.468354430379748</v>
      </c>
      <c r="CF43" s="30">
        <f t="shared" si="50"/>
        <v>95.973154362416111</v>
      </c>
      <c r="CG43" s="30">
        <f t="shared" si="50"/>
        <v>64.161849710982665</v>
      </c>
      <c r="CH43" s="30">
        <f t="shared" si="50"/>
        <v>73.410404624277461</v>
      </c>
      <c r="CI43" s="32">
        <f t="shared" si="50"/>
        <v>87.283236994219649</v>
      </c>
      <c r="CJ43" s="31">
        <f t="shared" si="50"/>
        <v>86.705202312138738</v>
      </c>
      <c r="CK43" s="32">
        <f t="shared" si="50"/>
        <v>86.705202312138738</v>
      </c>
      <c r="CL43" s="29">
        <f t="shared" si="50"/>
        <v>63.583815028901732</v>
      </c>
      <c r="CM43" s="32">
        <f t="shared" si="50"/>
        <v>100.00000000000001</v>
      </c>
      <c r="CN43" s="5"/>
      <c r="CQ43" s="9"/>
      <c r="CR43" s="9"/>
      <c r="CS43" s="9"/>
      <c r="CT43" s="9"/>
      <c r="CU43" s="9"/>
      <c r="CV43" s="9"/>
      <c r="CW43" s="9"/>
      <c r="CX43" s="9"/>
      <c r="CY43" s="9"/>
      <c r="CZ43" s="9"/>
      <c r="DA43" s="9"/>
      <c r="DB43" s="9"/>
      <c r="DC43" s="9"/>
      <c r="DD43" s="9"/>
      <c r="DE43" s="9"/>
      <c r="DF43" s="9"/>
      <c r="DG43" s="9"/>
      <c r="DH43" s="9"/>
      <c r="DI43" s="9"/>
      <c r="DJ43" s="9"/>
      <c r="DK43" s="9"/>
      <c r="DL43" s="9"/>
      <c r="DM43" s="9"/>
      <c r="DN43" s="9"/>
    </row>
    <row r="44" spans="1:118" x14ac:dyDescent="0.25">
      <c r="B44" s="46" t="s">
        <v>9</v>
      </c>
      <c r="C44" s="4">
        <v>0</v>
      </c>
      <c r="D44" s="4">
        <v>0</v>
      </c>
      <c r="E44" s="4">
        <v>0</v>
      </c>
      <c r="F44" s="4">
        <v>0</v>
      </c>
      <c r="G44" s="4">
        <v>0</v>
      </c>
      <c r="H44" s="4">
        <v>0</v>
      </c>
      <c r="I44" s="4">
        <v>10</v>
      </c>
      <c r="J44" s="4">
        <v>45</v>
      </c>
      <c r="K44" s="4">
        <v>80</v>
      </c>
      <c r="L44" s="4">
        <v>16</v>
      </c>
      <c r="M44" s="3">
        <v>4</v>
      </c>
      <c r="N44" s="3">
        <v>1</v>
      </c>
      <c r="O44" s="3">
        <v>17</v>
      </c>
      <c r="P44" s="3">
        <v>0</v>
      </c>
      <c r="Q44" s="3">
        <v>0</v>
      </c>
      <c r="R44" s="3">
        <v>0</v>
      </c>
      <c r="S44" s="46">
        <v>173</v>
      </c>
      <c r="V44" s="46">
        <v>2</v>
      </c>
      <c r="W44" s="2">
        <f>J37</f>
        <v>45</v>
      </c>
      <c r="X44" s="2">
        <f>J38</f>
        <v>31</v>
      </c>
      <c r="Y44" s="2">
        <f>J39</f>
        <v>32</v>
      </c>
      <c r="Z44" s="2">
        <f>J40</f>
        <v>43</v>
      </c>
      <c r="AA44" s="4">
        <f>J41</f>
        <v>0</v>
      </c>
      <c r="AB44" s="4">
        <f>J42</f>
        <v>1</v>
      </c>
      <c r="AC44" s="4">
        <f>J43</f>
        <v>4</v>
      </c>
      <c r="AD44" s="4">
        <f>J44</f>
        <v>45</v>
      </c>
      <c r="AE44" s="2">
        <f>J45</f>
        <v>0</v>
      </c>
      <c r="AF44" s="2">
        <f>J46</f>
        <v>0</v>
      </c>
      <c r="AG44" s="2">
        <f>J47</f>
        <v>3</v>
      </c>
      <c r="AH44" s="2">
        <f>J48</f>
        <v>46</v>
      </c>
      <c r="AI44" s="2">
        <f>J49</f>
        <v>0</v>
      </c>
      <c r="AJ44" s="2">
        <f>J50</f>
        <v>0</v>
      </c>
      <c r="AK44" s="2">
        <f>J51</f>
        <v>29</v>
      </c>
      <c r="AL44" s="2">
        <f>J52</f>
        <v>4</v>
      </c>
      <c r="AM44" s="3">
        <f>J53</f>
        <v>1</v>
      </c>
      <c r="AN44" s="3">
        <f>J54</f>
        <v>3</v>
      </c>
      <c r="AO44" s="3">
        <f>J55</f>
        <v>2</v>
      </c>
      <c r="AP44" s="46">
        <f>J56</f>
        <v>23</v>
      </c>
      <c r="AQ44" s="3">
        <f>J57</f>
        <v>0</v>
      </c>
      <c r="AT44" s="46">
        <v>2</v>
      </c>
      <c r="AU44" s="30">
        <f t="shared" ref="AU44:BO44" si="51">PRODUCT(W44*100*1/W53)</f>
        <v>26.01156069364162</v>
      </c>
      <c r="AV44" s="30">
        <f t="shared" si="51"/>
        <v>17.919075144508671</v>
      </c>
      <c r="AW44" s="30">
        <f t="shared" si="51"/>
        <v>18.497109826589597</v>
      </c>
      <c r="AX44" s="30">
        <f t="shared" si="51"/>
        <v>24.855491329479769</v>
      </c>
      <c r="AY44" s="31">
        <f t="shared" si="51"/>
        <v>0</v>
      </c>
      <c r="AZ44" s="31">
        <f t="shared" si="51"/>
        <v>0.5780346820809249</v>
      </c>
      <c r="BA44" s="31">
        <f t="shared" si="51"/>
        <v>2.3121387283236996</v>
      </c>
      <c r="BB44" s="31">
        <f t="shared" si="51"/>
        <v>26.01156069364162</v>
      </c>
      <c r="BC44" s="30">
        <f t="shared" si="51"/>
        <v>0</v>
      </c>
      <c r="BD44" s="30">
        <f t="shared" si="51"/>
        <v>0</v>
      </c>
      <c r="BE44" s="30">
        <f t="shared" si="51"/>
        <v>1.8867924528301887</v>
      </c>
      <c r="BF44" s="30">
        <f t="shared" si="51"/>
        <v>28.930817610062892</v>
      </c>
      <c r="BG44" s="30">
        <f t="shared" si="51"/>
        <v>0</v>
      </c>
      <c r="BH44" s="30">
        <f t="shared" si="51"/>
        <v>0</v>
      </c>
      <c r="BI44" s="30">
        <f t="shared" si="51"/>
        <v>16.76300578034682</v>
      </c>
      <c r="BJ44" s="30">
        <f t="shared" si="51"/>
        <v>2.3121387283236996</v>
      </c>
      <c r="BK44" s="32">
        <f t="shared" si="51"/>
        <v>0.5780346820809249</v>
      </c>
      <c r="BL44" s="32">
        <f t="shared" si="51"/>
        <v>1.7341040462427746</v>
      </c>
      <c r="BM44" s="32">
        <f t="shared" si="51"/>
        <v>1.1560693641618498</v>
      </c>
      <c r="BN44" s="29">
        <f t="shared" si="51"/>
        <v>13.294797687861271</v>
      </c>
      <c r="BO44" s="32">
        <f t="shared" si="51"/>
        <v>0</v>
      </c>
      <c r="BR44" s="46">
        <v>2</v>
      </c>
      <c r="BS44" s="30">
        <f t="shared" ref="BS44:CM44" si="52">AU37+AU38+AU39+AU40+AU41+AU42+AU43+AU44</f>
        <v>32.947976878612721</v>
      </c>
      <c r="BT44" s="30">
        <f t="shared" si="52"/>
        <v>55.49132947976878</v>
      </c>
      <c r="BU44" s="30">
        <f t="shared" si="52"/>
        <v>51.445086705202314</v>
      </c>
      <c r="BV44" s="30">
        <f t="shared" si="52"/>
        <v>90.173410404624292</v>
      </c>
      <c r="BW44" s="31">
        <f t="shared" si="52"/>
        <v>89.595375722543352</v>
      </c>
      <c r="BX44" s="31">
        <f t="shared" si="52"/>
        <v>90.173410404624278</v>
      </c>
      <c r="BY44" s="31">
        <f t="shared" si="52"/>
        <v>90.751445086705218</v>
      </c>
      <c r="BZ44" s="31">
        <f t="shared" si="52"/>
        <v>31.79190751445087</v>
      </c>
      <c r="CA44" s="30">
        <f t="shared" si="52"/>
        <v>100</v>
      </c>
      <c r="CB44" s="30">
        <f t="shared" si="52"/>
        <v>100</v>
      </c>
      <c r="CC44" s="30">
        <f t="shared" si="52"/>
        <v>98.113207547169807</v>
      </c>
      <c r="CD44" s="30">
        <f t="shared" si="52"/>
        <v>89.937106918238982</v>
      </c>
      <c r="CE44" s="30">
        <f t="shared" si="52"/>
        <v>97.468354430379748</v>
      </c>
      <c r="CF44" s="30">
        <f t="shared" si="52"/>
        <v>95.973154362416111</v>
      </c>
      <c r="CG44" s="30">
        <f t="shared" si="52"/>
        <v>80.924855491329481</v>
      </c>
      <c r="CH44" s="30">
        <f t="shared" si="52"/>
        <v>75.722543352601164</v>
      </c>
      <c r="CI44" s="32">
        <f t="shared" si="52"/>
        <v>87.861271676300575</v>
      </c>
      <c r="CJ44" s="32">
        <f t="shared" si="52"/>
        <v>88.439306358381515</v>
      </c>
      <c r="CK44" s="32">
        <f t="shared" si="52"/>
        <v>87.861271676300589</v>
      </c>
      <c r="CL44" s="29">
        <f t="shared" si="52"/>
        <v>76.878612716763001</v>
      </c>
      <c r="CM44" s="32">
        <f t="shared" si="52"/>
        <v>100.00000000000001</v>
      </c>
      <c r="CN44" s="33"/>
      <c r="CQ44" s="9"/>
      <c r="CR44" s="9"/>
      <c r="CS44" s="9"/>
      <c r="CT44" s="9"/>
      <c r="CU44" s="9"/>
      <c r="CV44" s="9"/>
      <c r="CW44" s="9"/>
      <c r="CX44" s="9"/>
      <c r="CY44" s="9"/>
      <c r="CZ44" s="9"/>
      <c r="DA44" s="9"/>
      <c r="DB44" s="9"/>
      <c r="DC44" s="9"/>
      <c r="DD44" s="9"/>
      <c r="DE44" s="9"/>
      <c r="DF44" s="9"/>
      <c r="DG44" s="9"/>
      <c r="DH44" s="9"/>
      <c r="DI44" s="9"/>
      <c r="DJ44" s="9"/>
      <c r="DK44" s="9"/>
      <c r="DL44" s="9"/>
      <c r="DM44" s="9"/>
      <c r="DN44" s="9"/>
    </row>
    <row r="45" spans="1:118" x14ac:dyDescent="0.25">
      <c r="B45" s="46" t="s">
        <v>10</v>
      </c>
      <c r="C45" s="2">
        <v>0</v>
      </c>
      <c r="D45" s="2">
        <v>0</v>
      </c>
      <c r="E45" s="2">
        <v>135</v>
      </c>
      <c r="F45" s="2">
        <v>0</v>
      </c>
      <c r="G45" s="2">
        <v>36</v>
      </c>
      <c r="H45" s="2">
        <v>2</v>
      </c>
      <c r="I45" s="2">
        <v>0</v>
      </c>
      <c r="J45" s="2">
        <v>0</v>
      </c>
      <c r="K45" s="4">
        <v>0</v>
      </c>
      <c r="L45" s="3">
        <v>0</v>
      </c>
      <c r="M45" s="3">
        <v>0</v>
      </c>
      <c r="N45" s="3">
        <v>0</v>
      </c>
      <c r="O45" s="3">
        <v>0</v>
      </c>
      <c r="P45" s="3">
        <v>0</v>
      </c>
      <c r="Q45" s="3">
        <v>0</v>
      </c>
      <c r="R45" s="3">
        <v>0</v>
      </c>
      <c r="S45" s="46">
        <v>173</v>
      </c>
      <c r="V45" s="46">
        <v>4</v>
      </c>
      <c r="W45" s="2">
        <f>K37</f>
        <v>34</v>
      </c>
      <c r="X45" s="2">
        <f>K38</f>
        <v>7</v>
      </c>
      <c r="Y45" s="2">
        <f>K39</f>
        <v>3</v>
      </c>
      <c r="Z45" s="2">
        <f>K40</f>
        <v>5</v>
      </c>
      <c r="AA45" s="4">
        <f>K41</f>
        <v>0</v>
      </c>
      <c r="AB45" s="3">
        <f>K42</f>
        <v>0</v>
      </c>
      <c r="AC45" s="4">
        <f>K43</f>
        <v>4</v>
      </c>
      <c r="AD45" s="4">
        <f>K44</f>
        <v>80</v>
      </c>
      <c r="AE45" s="4">
        <f>K45</f>
        <v>0</v>
      </c>
      <c r="AF45" s="4">
        <f>K46</f>
        <v>0</v>
      </c>
      <c r="AG45" s="3">
        <f>K47</f>
        <v>1</v>
      </c>
      <c r="AH45" s="2">
        <f>K48</f>
        <v>12</v>
      </c>
      <c r="AI45" s="3">
        <f>K49</f>
        <v>1</v>
      </c>
      <c r="AJ45" s="3">
        <f>K50</f>
        <v>2</v>
      </c>
      <c r="AK45" s="2">
        <f>K51</f>
        <v>9</v>
      </c>
      <c r="AL45" s="4">
        <f>K52</f>
        <v>2</v>
      </c>
      <c r="AM45" s="3">
        <f>K53</f>
        <v>4</v>
      </c>
      <c r="AN45" s="3">
        <f>K54</f>
        <v>6</v>
      </c>
      <c r="AO45" s="3">
        <f>K55</f>
        <v>2</v>
      </c>
      <c r="AP45" s="46">
        <f>K56</f>
        <v>8</v>
      </c>
      <c r="AQ45" s="3">
        <f>K57</f>
        <v>0</v>
      </c>
      <c r="AT45" s="46">
        <v>4</v>
      </c>
      <c r="AU45" s="30">
        <f t="shared" ref="AU45:BO45" si="53">PRODUCT(W45*100*1/W53)</f>
        <v>19.653179190751445</v>
      </c>
      <c r="AV45" s="30">
        <f t="shared" si="53"/>
        <v>4.0462427745664744</v>
      </c>
      <c r="AW45" s="30">
        <f t="shared" si="53"/>
        <v>1.7341040462427746</v>
      </c>
      <c r="AX45" s="30">
        <f t="shared" si="53"/>
        <v>2.8901734104046244</v>
      </c>
      <c r="AY45" s="31">
        <f t="shared" si="53"/>
        <v>0</v>
      </c>
      <c r="AZ45" s="32">
        <f t="shared" si="53"/>
        <v>0</v>
      </c>
      <c r="BA45" s="31">
        <f t="shared" si="53"/>
        <v>2.3121387283236996</v>
      </c>
      <c r="BB45" s="31">
        <f t="shared" si="53"/>
        <v>46.24277456647399</v>
      </c>
      <c r="BC45" s="31">
        <f t="shared" si="53"/>
        <v>0</v>
      </c>
      <c r="BD45" s="31">
        <f t="shared" si="53"/>
        <v>0</v>
      </c>
      <c r="BE45" s="32">
        <f t="shared" si="53"/>
        <v>0.62893081761006286</v>
      </c>
      <c r="BF45" s="2">
        <f t="shared" si="53"/>
        <v>7.5471698113207548</v>
      </c>
      <c r="BG45" s="32">
        <f t="shared" si="53"/>
        <v>0.63291139240506333</v>
      </c>
      <c r="BH45" s="32">
        <f t="shared" si="53"/>
        <v>1.3422818791946309</v>
      </c>
      <c r="BI45" s="30">
        <f t="shared" si="53"/>
        <v>5.202312138728324</v>
      </c>
      <c r="BJ45" s="31">
        <f t="shared" si="53"/>
        <v>1.1560693641618498</v>
      </c>
      <c r="BK45" s="32">
        <f t="shared" si="53"/>
        <v>2.3121387283236996</v>
      </c>
      <c r="BL45" s="32">
        <f t="shared" si="53"/>
        <v>3.4682080924855492</v>
      </c>
      <c r="BM45" s="32">
        <f t="shared" si="53"/>
        <v>1.1560693641618498</v>
      </c>
      <c r="BN45" s="29">
        <f t="shared" si="53"/>
        <v>4.6242774566473992</v>
      </c>
      <c r="BO45" s="32">
        <f t="shared" si="53"/>
        <v>0</v>
      </c>
      <c r="BR45" s="46">
        <v>4</v>
      </c>
      <c r="BS45" s="30">
        <f t="shared" ref="BS45:CM45" si="54">AU37+AU38+AU39+AU40+AU41+AU42+AU43+AU44+AU45</f>
        <v>52.601156069364166</v>
      </c>
      <c r="BT45" s="30">
        <f t="shared" si="54"/>
        <v>59.537572254335252</v>
      </c>
      <c r="BU45" s="30">
        <f t="shared" si="54"/>
        <v>53.179190751445091</v>
      </c>
      <c r="BV45" s="30">
        <f t="shared" si="54"/>
        <v>93.06358381502892</v>
      </c>
      <c r="BW45" s="31">
        <f t="shared" si="54"/>
        <v>89.595375722543352</v>
      </c>
      <c r="BX45" s="32">
        <f t="shared" si="54"/>
        <v>90.173410404624278</v>
      </c>
      <c r="BY45" s="31">
        <f t="shared" si="54"/>
        <v>93.06358381502892</v>
      </c>
      <c r="BZ45" s="31">
        <f t="shared" si="54"/>
        <v>78.034682080924853</v>
      </c>
      <c r="CA45" s="31">
        <f t="shared" si="54"/>
        <v>100</v>
      </c>
      <c r="CB45" s="31">
        <f t="shared" si="54"/>
        <v>100</v>
      </c>
      <c r="CC45" s="32">
        <f t="shared" si="54"/>
        <v>98.742138364779876</v>
      </c>
      <c r="CD45" s="30">
        <f t="shared" si="54"/>
        <v>97.484276729559738</v>
      </c>
      <c r="CE45" s="30">
        <f t="shared" si="54"/>
        <v>98.101265822784811</v>
      </c>
      <c r="CF45" s="30">
        <f t="shared" si="54"/>
        <v>97.31543624161074</v>
      </c>
      <c r="CG45" s="30">
        <f t="shared" si="54"/>
        <v>86.127167630057812</v>
      </c>
      <c r="CH45" s="31">
        <f t="shared" si="54"/>
        <v>76.878612716763016</v>
      </c>
      <c r="CI45" s="32">
        <f t="shared" si="54"/>
        <v>90.173410404624278</v>
      </c>
      <c r="CJ45" s="32">
        <f t="shared" si="54"/>
        <v>91.907514450867069</v>
      </c>
      <c r="CK45" s="32">
        <f t="shared" si="54"/>
        <v>89.017341040462441</v>
      </c>
      <c r="CL45" s="29">
        <f t="shared" si="54"/>
        <v>81.502890173410407</v>
      </c>
      <c r="CM45" s="32">
        <f t="shared" si="54"/>
        <v>100.00000000000001</v>
      </c>
      <c r="CN45" s="7"/>
      <c r="CQ45" s="9"/>
      <c r="CR45" s="9"/>
      <c r="CS45" s="9"/>
      <c r="CT45" s="9"/>
      <c r="CU45" s="9"/>
      <c r="CV45" s="9"/>
      <c r="CW45" s="9"/>
      <c r="CX45" s="9"/>
      <c r="CY45" s="9"/>
      <c r="CZ45" s="9"/>
      <c r="DA45" s="9"/>
      <c r="DB45" s="9"/>
      <c r="DC45" s="9"/>
      <c r="DD45" s="9"/>
      <c r="DE45" s="9"/>
      <c r="DF45" s="9"/>
      <c r="DG45" s="9"/>
      <c r="DH45" s="9"/>
      <c r="DI45" s="9"/>
      <c r="DJ45" s="9"/>
      <c r="DK45" s="9"/>
      <c r="DL45" s="9"/>
      <c r="DM45" s="9"/>
      <c r="DN45" s="9"/>
    </row>
    <row r="46" spans="1:118" x14ac:dyDescent="0.25">
      <c r="B46" s="46" t="s">
        <v>11</v>
      </c>
      <c r="C46" s="2">
        <v>0</v>
      </c>
      <c r="D46" s="2">
        <v>0</v>
      </c>
      <c r="E46" s="2">
        <v>173</v>
      </c>
      <c r="F46" s="2">
        <v>0</v>
      </c>
      <c r="G46" s="2">
        <v>0</v>
      </c>
      <c r="H46" s="2">
        <v>0</v>
      </c>
      <c r="I46" s="2">
        <v>0</v>
      </c>
      <c r="J46" s="2">
        <v>0</v>
      </c>
      <c r="K46" s="4">
        <v>0</v>
      </c>
      <c r="L46" s="4">
        <v>0</v>
      </c>
      <c r="M46" s="3">
        <v>0</v>
      </c>
      <c r="N46" s="3">
        <v>0</v>
      </c>
      <c r="O46" s="3">
        <v>0</v>
      </c>
      <c r="P46" s="3">
        <v>0</v>
      </c>
      <c r="Q46" s="3">
        <v>0</v>
      </c>
      <c r="R46" s="3">
        <v>0</v>
      </c>
      <c r="S46" s="46">
        <v>173</v>
      </c>
      <c r="V46" s="46">
        <v>8</v>
      </c>
      <c r="W46" s="2">
        <f>L37</f>
        <v>0</v>
      </c>
      <c r="X46" s="2">
        <f>L38</f>
        <v>16</v>
      </c>
      <c r="Y46" s="2">
        <f>L39</f>
        <v>3</v>
      </c>
      <c r="Z46" s="2">
        <f>L40</f>
        <v>4</v>
      </c>
      <c r="AA46" s="3">
        <f>L41</f>
        <v>4</v>
      </c>
      <c r="AB46" s="3">
        <f>L42</f>
        <v>0</v>
      </c>
      <c r="AC46" s="3">
        <f>L43</f>
        <v>5</v>
      </c>
      <c r="AD46" s="4">
        <f>L44</f>
        <v>16</v>
      </c>
      <c r="AE46" s="3">
        <f>L45</f>
        <v>0</v>
      </c>
      <c r="AF46" s="4">
        <f>L46</f>
        <v>0</v>
      </c>
      <c r="AG46" s="3">
        <f>L47</f>
        <v>0</v>
      </c>
      <c r="AH46" s="2">
        <f>L48</f>
        <v>1</v>
      </c>
      <c r="AI46" s="3">
        <f>L49</f>
        <v>0</v>
      </c>
      <c r="AJ46" s="3">
        <f>L50</f>
        <v>1</v>
      </c>
      <c r="AK46" s="2">
        <f>L51</f>
        <v>13</v>
      </c>
      <c r="AL46" s="3">
        <f>L52</f>
        <v>0</v>
      </c>
      <c r="AM46" s="3">
        <f>L53</f>
        <v>17</v>
      </c>
      <c r="AN46" s="3">
        <f>L54</f>
        <v>9</v>
      </c>
      <c r="AO46" s="3">
        <f>L55</f>
        <v>19</v>
      </c>
      <c r="AP46" s="46">
        <f>L56</f>
        <v>18</v>
      </c>
      <c r="AQ46" s="3">
        <f>L57</f>
        <v>0</v>
      </c>
      <c r="AT46" s="46">
        <v>8</v>
      </c>
      <c r="AU46" s="30">
        <f t="shared" ref="AU46:BO46" si="55">PRODUCT(W46*100*1/W53)</f>
        <v>0</v>
      </c>
      <c r="AV46" s="30">
        <f t="shared" si="55"/>
        <v>9.2485549132947984</v>
      </c>
      <c r="AW46" s="30">
        <f t="shared" si="55"/>
        <v>1.7341040462427746</v>
      </c>
      <c r="AX46" s="30">
        <f t="shared" si="55"/>
        <v>2.3121387283236996</v>
      </c>
      <c r="AY46" s="32">
        <f t="shared" si="55"/>
        <v>2.3121387283236996</v>
      </c>
      <c r="AZ46" s="32">
        <f t="shared" si="55"/>
        <v>0</v>
      </c>
      <c r="BA46" s="32">
        <f t="shared" si="55"/>
        <v>2.8901734104046244</v>
      </c>
      <c r="BB46" s="31">
        <f t="shared" si="55"/>
        <v>9.2485549132947984</v>
      </c>
      <c r="BC46" s="32">
        <f t="shared" si="55"/>
        <v>0</v>
      </c>
      <c r="BD46" s="31">
        <f t="shared" si="55"/>
        <v>0</v>
      </c>
      <c r="BE46" s="32">
        <f t="shared" si="55"/>
        <v>0</v>
      </c>
      <c r="BF46" s="2">
        <f t="shared" si="55"/>
        <v>0.62893081761006286</v>
      </c>
      <c r="BG46" s="3">
        <f t="shared" si="55"/>
        <v>0</v>
      </c>
      <c r="BH46" s="32">
        <f t="shared" si="55"/>
        <v>0.67114093959731547</v>
      </c>
      <c r="BI46" s="30">
        <f t="shared" si="55"/>
        <v>7.5144508670520231</v>
      </c>
      <c r="BJ46" s="32">
        <f t="shared" si="55"/>
        <v>0</v>
      </c>
      <c r="BK46" s="32">
        <f t="shared" si="55"/>
        <v>9.8265895953757223</v>
      </c>
      <c r="BL46" s="32">
        <f t="shared" si="55"/>
        <v>5.202312138728324</v>
      </c>
      <c r="BM46" s="32">
        <f t="shared" si="55"/>
        <v>10.982658959537572</v>
      </c>
      <c r="BN46" s="29">
        <f t="shared" si="55"/>
        <v>10.404624277456648</v>
      </c>
      <c r="BO46" s="32">
        <f t="shared" si="55"/>
        <v>0</v>
      </c>
      <c r="BR46" s="46">
        <v>8</v>
      </c>
      <c r="BS46" s="30">
        <f t="shared" ref="BS46:CM46" si="56">AU37+AU38+AU39+AU40+AU41+AU42+AU43+AU44+AU45+AU46</f>
        <v>52.601156069364166</v>
      </c>
      <c r="BT46" s="30">
        <f t="shared" si="56"/>
        <v>68.786127167630056</v>
      </c>
      <c r="BU46" s="30">
        <f t="shared" si="56"/>
        <v>54.913294797687868</v>
      </c>
      <c r="BV46" s="30">
        <f t="shared" si="56"/>
        <v>95.375722543352623</v>
      </c>
      <c r="BW46" s="32">
        <f t="shared" si="56"/>
        <v>91.907514450867055</v>
      </c>
      <c r="BX46" s="32">
        <f t="shared" si="56"/>
        <v>90.173410404624278</v>
      </c>
      <c r="BY46" s="32">
        <f t="shared" si="56"/>
        <v>95.953757225433549</v>
      </c>
      <c r="BZ46" s="31">
        <f t="shared" si="56"/>
        <v>87.283236994219649</v>
      </c>
      <c r="CA46" s="32">
        <f t="shared" si="56"/>
        <v>100</v>
      </c>
      <c r="CB46" s="31">
        <f t="shared" si="56"/>
        <v>100</v>
      </c>
      <c r="CC46" s="32">
        <f t="shared" si="56"/>
        <v>98.742138364779876</v>
      </c>
      <c r="CD46" s="30">
        <f t="shared" si="56"/>
        <v>98.113207547169807</v>
      </c>
      <c r="CE46" s="32">
        <f t="shared" si="56"/>
        <v>98.101265822784811</v>
      </c>
      <c r="CF46" s="32">
        <f t="shared" si="56"/>
        <v>97.986577181208062</v>
      </c>
      <c r="CG46" s="30">
        <f t="shared" si="56"/>
        <v>93.641618497109832</v>
      </c>
      <c r="CH46" s="32">
        <f t="shared" si="56"/>
        <v>76.878612716763016</v>
      </c>
      <c r="CI46" s="32">
        <f t="shared" si="56"/>
        <v>100</v>
      </c>
      <c r="CJ46" s="32">
        <f t="shared" si="56"/>
        <v>97.1098265895954</v>
      </c>
      <c r="CK46" s="32">
        <f t="shared" si="56"/>
        <v>100.00000000000001</v>
      </c>
      <c r="CL46" s="29">
        <f t="shared" si="56"/>
        <v>91.907514450867055</v>
      </c>
      <c r="CM46" s="32">
        <f t="shared" si="56"/>
        <v>100.00000000000001</v>
      </c>
      <c r="CN46" s="7"/>
      <c r="CQ46" s="9"/>
      <c r="CR46" s="9"/>
      <c r="CS46" s="9"/>
      <c r="CT46" s="9"/>
      <c r="CU46" s="9"/>
      <c r="CV46" s="9"/>
      <c r="CW46" s="9"/>
      <c r="CX46" s="9"/>
      <c r="CY46" s="9"/>
      <c r="CZ46" s="9"/>
      <c r="DA46" s="9"/>
      <c r="DB46" s="9"/>
      <c r="DC46" s="9"/>
      <c r="DD46" s="9"/>
      <c r="DE46" s="9"/>
      <c r="DF46" s="9"/>
      <c r="DG46" s="9"/>
      <c r="DH46" s="9"/>
      <c r="DI46" s="9"/>
      <c r="DJ46" s="9"/>
      <c r="DK46" s="9"/>
      <c r="DL46" s="9"/>
      <c r="DM46" s="9"/>
      <c r="DN46" s="9"/>
    </row>
    <row r="47" spans="1:118" x14ac:dyDescent="0.25">
      <c r="B47" s="46" t="s">
        <v>12</v>
      </c>
      <c r="C47" s="2">
        <v>0</v>
      </c>
      <c r="D47" s="2">
        <v>0</v>
      </c>
      <c r="E47" s="2">
        <v>0</v>
      </c>
      <c r="F47" s="2">
        <v>16</v>
      </c>
      <c r="G47" s="2">
        <v>92</v>
      </c>
      <c r="H47" s="2">
        <v>36</v>
      </c>
      <c r="I47" s="2">
        <v>9</v>
      </c>
      <c r="J47" s="2">
        <v>3</v>
      </c>
      <c r="K47" s="3">
        <v>1</v>
      </c>
      <c r="L47" s="3">
        <v>0</v>
      </c>
      <c r="M47" s="3">
        <v>2</v>
      </c>
      <c r="N47" s="3">
        <v>0</v>
      </c>
      <c r="O47" s="3">
        <v>0</v>
      </c>
      <c r="P47" s="3">
        <v>0</v>
      </c>
      <c r="Q47" s="3">
        <v>0</v>
      </c>
      <c r="R47" s="3">
        <v>0</v>
      </c>
      <c r="S47" s="46">
        <v>159</v>
      </c>
      <c r="V47" s="46">
        <v>16</v>
      </c>
      <c r="W47" s="3">
        <f>M37</f>
        <v>1</v>
      </c>
      <c r="X47" s="3">
        <f>M38</f>
        <v>11</v>
      </c>
      <c r="Y47" s="3">
        <f>M39</f>
        <v>3</v>
      </c>
      <c r="Z47" s="3">
        <f>M40</f>
        <v>1</v>
      </c>
      <c r="AA47" s="3">
        <f>M41</f>
        <v>3</v>
      </c>
      <c r="AB47" s="3">
        <f>M42</f>
        <v>17</v>
      </c>
      <c r="AC47" s="3">
        <f>M43</f>
        <v>6</v>
      </c>
      <c r="AD47" s="3">
        <f>M44</f>
        <v>4</v>
      </c>
      <c r="AE47" s="3">
        <f>M45</f>
        <v>0</v>
      </c>
      <c r="AF47" s="3">
        <f>M46</f>
        <v>0</v>
      </c>
      <c r="AG47" s="3">
        <f>M47</f>
        <v>2</v>
      </c>
      <c r="AH47" s="3">
        <f>M48</f>
        <v>2</v>
      </c>
      <c r="AI47" s="3">
        <f>M49</f>
        <v>3</v>
      </c>
      <c r="AJ47" s="3">
        <f>M50</f>
        <v>2</v>
      </c>
      <c r="AK47" s="2">
        <f>M51</f>
        <v>5</v>
      </c>
      <c r="AL47" s="3">
        <f>M52</f>
        <v>0</v>
      </c>
      <c r="AM47" s="3">
        <f>M53</f>
        <v>0</v>
      </c>
      <c r="AN47" s="3">
        <f>M54</f>
        <v>5</v>
      </c>
      <c r="AO47" s="3">
        <f>M55</f>
        <v>0</v>
      </c>
      <c r="AP47" s="46">
        <f>M56</f>
        <v>14</v>
      </c>
      <c r="AQ47" s="3">
        <f>M57</f>
        <v>0</v>
      </c>
      <c r="AT47" s="46">
        <v>16</v>
      </c>
      <c r="AU47" s="32">
        <f t="shared" ref="AU47:BO47" si="57">PRODUCT(W47*100*1/W53)</f>
        <v>0.5780346820809249</v>
      </c>
      <c r="AV47" s="32">
        <f t="shared" si="57"/>
        <v>6.3583815028901736</v>
      </c>
      <c r="AW47" s="32">
        <f t="shared" si="57"/>
        <v>1.7341040462427746</v>
      </c>
      <c r="AX47" s="32">
        <f t="shared" si="57"/>
        <v>0.5780346820809249</v>
      </c>
      <c r="AY47" s="32">
        <f t="shared" si="57"/>
        <v>1.7341040462427746</v>
      </c>
      <c r="AZ47" s="32">
        <f t="shared" si="57"/>
        <v>9.8265895953757223</v>
      </c>
      <c r="BA47" s="32">
        <f t="shared" si="57"/>
        <v>3.4682080924855492</v>
      </c>
      <c r="BB47" s="32">
        <f t="shared" si="57"/>
        <v>2.3121387283236996</v>
      </c>
      <c r="BC47" s="32">
        <f t="shared" si="57"/>
        <v>0</v>
      </c>
      <c r="BD47" s="32">
        <f t="shared" si="57"/>
        <v>0</v>
      </c>
      <c r="BE47" s="32">
        <f t="shared" si="57"/>
        <v>1.2578616352201257</v>
      </c>
      <c r="BF47" s="32">
        <f t="shared" si="57"/>
        <v>1.2578616352201257</v>
      </c>
      <c r="BG47" s="3">
        <f t="shared" si="57"/>
        <v>1.8987341772151898</v>
      </c>
      <c r="BH47" s="32">
        <f t="shared" si="57"/>
        <v>1.3422818791946309</v>
      </c>
      <c r="BI47" s="30">
        <f t="shared" si="57"/>
        <v>2.8901734104046244</v>
      </c>
      <c r="BJ47" s="32">
        <f t="shared" si="57"/>
        <v>0</v>
      </c>
      <c r="BK47" s="32">
        <f t="shared" si="57"/>
        <v>0</v>
      </c>
      <c r="BL47" s="32">
        <f t="shared" si="57"/>
        <v>2.8901734104046244</v>
      </c>
      <c r="BM47" s="32">
        <f t="shared" si="57"/>
        <v>0</v>
      </c>
      <c r="BN47" s="29">
        <f t="shared" si="57"/>
        <v>8.0924855491329488</v>
      </c>
      <c r="BO47" s="32">
        <f t="shared" si="57"/>
        <v>0</v>
      </c>
      <c r="BR47" s="46">
        <v>16</v>
      </c>
      <c r="BS47" s="32">
        <f t="shared" ref="BS47:CM47" si="58">AU37+AU38+AU39+AU40+AU41+AU42+AU43+AU44+AU45+AU46+AU47</f>
        <v>53.179190751445091</v>
      </c>
      <c r="BT47" s="32">
        <f t="shared" si="58"/>
        <v>75.144508670520224</v>
      </c>
      <c r="BU47" s="30">
        <f t="shared" si="58"/>
        <v>56.647398843930645</v>
      </c>
      <c r="BV47" s="30">
        <f t="shared" si="58"/>
        <v>95.953757225433549</v>
      </c>
      <c r="BW47" s="32">
        <f t="shared" si="58"/>
        <v>93.641618497109832</v>
      </c>
      <c r="BX47" s="32">
        <f t="shared" si="58"/>
        <v>100</v>
      </c>
      <c r="BY47" s="32">
        <f t="shared" si="58"/>
        <v>99.421965317919103</v>
      </c>
      <c r="BZ47" s="32">
        <f t="shared" si="58"/>
        <v>89.595375722543352</v>
      </c>
      <c r="CA47" s="32">
        <f t="shared" si="58"/>
        <v>100</v>
      </c>
      <c r="CB47" s="32">
        <f t="shared" si="58"/>
        <v>100</v>
      </c>
      <c r="CC47" s="32">
        <f t="shared" si="58"/>
        <v>100</v>
      </c>
      <c r="CD47" s="30">
        <f t="shared" si="58"/>
        <v>99.371069182389931</v>
      </c>
      <c r="CE47" s="32">
        <f t="shared" si="58"/>
        <v>100</v>
      </c>
      <c r="CF47" s="32">
        <f t="shared" si="58"/>
        <v>99.328859060402692</v>
      </c>
      <c r="CG47" s="30">
        <f t="shared" si="58"/>
        <v>96.53179190751446</v>
      </c>
      <c r="CH47" s="32">
        <f t="shared" si="58"/>
        <v>76.878612716763016</v>
      </c>
      <c r="CI47" s="32">
        <f t="shared" si="58"/>
        <v>100</v>
      </c>
      <c r="CJ47" s="32">
        <f t="shared" si="58"/>
        <v>100.00000000000003</v>
      </c>
      <c r="CK47" s="32">
        <f t="shared" si="58"/>
        <v>100.00000000000001</v>
      </c>
      <c r="CL47" s="29">
        <f t="shared" si="58"/>
        <v>100</v>
      </c>
      <c r="CM47" s="32">
        <f t="shared" si="58"/>
        <v>100.00000000000001</v>
      </c>
      <c r="CN47" s="7"/>
      <c r="CQ47" s="9"/>
      <c r="CR47" s="9"/>
      <c r="CS47" s="9"/>
      <c r="CT47" s="9"/>
      <c r="CU47" s="9"/>
      <c r="CV47" s="9"/>
      <c r="CW47" s="9"/>
      <c r="CX47" s="9"/>
      <c r="CY47" s="9"/>
      <c r="CZ47" s="9"/>
      <c r="DA47" s="9"/>
      <c r="DB47" s="9"/>
      <c r="DC47" s="9"/>
      <c r="DD47" s="9"/>
      <c r="DE47" s="9"/>
      <c r="DF47" s="9"/>
      <c r="DG47" s="9"/>
      <c r="DH47" s="9"/>
      <c r="DI47" s="9"/>
      <c r="DJ47" s="9"/>
      <c r="DK47" s="9"/>
      <c r="DL47" s="9"/>
      <c r="DM47" s="9"/>
      <c r="DN47" s="9"/>
    </row>
    <row r="48" spans="1:118" x14ac:dyDescent="0.25">
      <c r="B48" s="46" t="s">
        <v>13</v>
      </c>
      <c r="C48" s="2">
        <v>0</v>
      </c>
      <c r="D48" s="2">
        <v>0</v>
      </c>
      <c r="E48" s="2">
        <v>0</v>
      </c>
      <c r="F48" s="2">
        <v>0</v>
      </c>
      <c r="G48" s="2">
        <v>25</v>
      </c>
      <c r="H48" s="2">
        <v>0</v>
      </c>
      <c r="I48" s="2">
        <v>72</v>
      </c>
      <c r="J48" s="2">
        <v>46</v>
      </c>
      <c r="K48" s="2">
        <v>12</v>
      </c>
      <c r="L48" s="2">
        <v>1</v>
      </c>
      <c r="M48" s="3">
        <v>2</v>
      </c>
      <c r="N48" s="3">
        <v>1</v>
      </c>
      <c r="O48" s="3">
        <v>0</v>
      </c>
      <c r="P48" s="3">
        <v>0</v>
      </c>
      <c r="Q48" s="3">
        <v>0</v>
      </c>
      <c r="R48" s="3">
        <v>0</v>
      </c>
      <c r="S48" s="46">
        <v>159</v>
      </c>
      <c r="V48" s="46">
        <v>32</v>
      </c>
      <c r="W48" s="3">
        <f>N37</f>
        <v>3</v>
      </c>
      <c r="X48" s="3">
        <f>N38</f>
        <v>12</v>
      </c>
      <c r="Y48" s="3">
        <f>N39</f>
        <v>13</v>
      </c>
      <c r="Z48" s="3">
        <f>N40</f>
        <v>2</v>
      </c>
      <c r="AA48" s="3">
        <f>N41</f>
        <v>11</v>
      </c>
      <c r="AB48" s="3">
        <f>N42</f>
        <v>0</v>
      </c>
      <c r="AC48" s="3">
        <f>N43</f>
        <v>1</v>
      </c>
      <c r="AD48" s="3">
        <f>N44</f>
        <v>1</v>
      </c>
      <c r="AE48" s="3">
        <f>N45</f>
        <v>0</v>
      </c>
      <c r="AF48" s="3">
        <f>N46</f>
        <v>0</v>
      </c>
      <c r="AG48" s="3">
        <f>N47</f>
        <v>0</v>
      </c>
      <c r="AH48" s="3">
        <f>N48</f>
        <v>1</v>
      </c>
      <c r="AI48" s="3">
        <f>N49</f>
        <v>0</v>
      </c>
      <c r="AJ48" s="3">
        <f>N50</f>
        <v>1</v>
      </c>
      <c r="AK48" s="2">
        <f>N51</f>
        <v>4</v>
      </c>
      <c r="AL48" s="3">
        <f>N52</f>
        <v>40</v>
      </c>
      <c r="AM48" s="3">
        <f>N53</f>
        <v>0</v>
      </c>
      <c r="AN48" s="3">
        <f>N54</f>
        <v>0</v>
      </c>
      <c r="AO48" s="3">
        <f>N55</f>
        <v>0</v>
      </c>
      <c r="AP48" s="46">
        <f>N56</f>
        <v>0</v>
      </c>
      <c r="AQ48" s="3">
        <f>N57</f>
        <v>0</v>
      </c>
      <c r="AT48" s="46">
        <v>32</v>
      </c>
      <c r="AU48" s="32">
        <f t="shared" ref="AU48:BO48" si="59">PRODUCT(W48*100*1/W53)</f>
        <v>1.7341040462427746</v>
      </c>
      <c r="AV48" s="32">
        <f t="shared" si="59"/>
        <v>6.9364161849710984</v>
      </c>
      <c r="AW48" s="32">
        <f t="shared" si="59"/>
        <v>7.5144508670520231</v>
      </c>
      <c r="AX48" s="32">
        <f t="shared" si="59"/>
        <v>1.1560693641618498</v>
      </c>
      <c r="AY48" s="32">
        <f t="shared" si="59"/>
        <v>6.3583815028901736</v>
      </c>
      <c r="AZ48" s="32">
        <f t="shared" si="59"/>
        <v>0</v>
      </c>
      <c r="BA48" s="32">
        <f t="shared" si="59"/>
        <v>0.5780346820809249</v>
      </c>
      <c r="BB48" s="32">
        <f t="shared" si="59"/>
        <v>0.5780346820809249</v>
      </c>
      <c r="BC48" s="32">
        <f t="shared" si="59"/>
        <v>0</v>
      </c>
      <c r="BD48" s="32">
        <f t="shared" si="59"/>
        <v>0</v>
      </c>
      <c r="BE48" s="32">
        <f t="shared" si="59"/>
        <v>0</v>
      </c>
      <c r="BF48" s="32">
        <f t="shared" si="59"/>
        <v>0.62893081761006286</v>
      </c>
      <c r="BG48" s="32">
        <f t="shared" si="59"/>
        <v>0</v>
      </c>
      <c r="BH48" s="32">
        <f t="shared" si="59"/>
        <v>0.67114093959731547</v>
      </c>
      <c r="BI48" s="30">
        <f t="shared" si="59"/>
        <v>2.3121387283236996</v>
      </c>
      <c r="BJ48" s="32">
        <f t="shared" si="59"/>
        <v>23.121387283236995</v>
      </c>
      <c r="BK48" s="32">
        <f t="shared" si="59"/>
        <v>0</v>
      </c>
      <c r="BL48" s="32">
        <f t="shared" si="59"/>
        <v>0</v>
      </c>
      <c r="BM48" s="32">
        <f t="shared" si="59"/>
        <v>0</v>
      </c>
      <c r="BN48" s="29">
        <f t="shared" si="59"/>
        <v>0</v>
      </c>
      <c r="BO48" s="32">
        <f t="shared" si="59"/>
        <v>0</v>
      </c>
      <c r="BR48" s="46">
        <v>32</v>
      </c>
      <c r="BS48" s="32">
        <f t="shared" ref="BS48:CM48" si="60">AU37+AU38+AU39+AU40+AU41+AU42+AU43+AU44+AU45+AU46+AU47+AU48</f>
        <v>54.913294797687868</v>
      </c>
      <c r="BT48" s="32">
        <f t="shared" si="60"/>
        <v>82.080924855491318</v>
      </c>
      <c r="BU48" s="32">
        <f t="shared" si="60"/>
        <v>64.161849710982665</v>
      </c>
      <c r="BV48" s="32">
        <f t="shared" si="60"/>
        <v>97.1098265895954</v>
      </c>
      <c r="BW48" s="32">
        <f t="shared" si="60"/>
        <v>100</v>
      </c>
      <c r="BX48" s="32">
        <f t="shared" si="60"/>
        <v>100</v>
      </c>
      <c r="BY48" s="32">
        <f t="shared" si="60"/>
        <v>100.00000000000003</v>
      </c>
      <c r="BZ48" s="32">
        <f t="shared" si="60"/>
        <v>90.173410404624278</v>
      </c>
      <c r="CA48" s="32">
        <f t="shared" si="60"/>
        <v>100</v>
      </c>
      <c r="CB48" s="32">
        <f t="shared" si="60"/>
        <v>100</v>
      </c>
      <c r="CC48" s="32">
        <f t="shared" si="60"/>
        <v>100</v>
      </c>
      <c r="CD48" s="32">
        <f t="shared" si="60"/>
        <v>100</v>
      </c>
      <c r="CE48" s="32">
        <f t="shared" si="60"/>
        <v>100</v>
      </c>
      <c r="CF48" s="32">
        <f t="shared" si="60"/>
        <v>100.00000000000001</v>
      </c>
      <c r="CG48" s="30">
        <f t="shared" si="60"/>
        <v>98.843930635838163</v>
      </c>
      <c r="CH48" s="32">
        <f t="shared" si="60"/>
        <v>100.00000000000001</v>
      </c>
      <c r="CI48" s="32">
        <f t="shared" si="60"/>
        <v>100</v>
      </c>
      <c r="CJ48" s="32">
        <f t="shared" si="60"/>
        <v>100.00000000000003</v>
      </c>
      <c r="CK48" s="32">
        <f t="shared" si="60"/>
        <v>100.00000000000001</v>
      </c>
      <c r="CL48" s="29">
        <f t="shared" si="60"/>
        <v>100</v>
      </c>
      <c r="CM48" s="32">
        <f t="shared" si="60"/>
        <v>100.00000000000001</v>
      </c>
      <c r="CN48" s="7"/>
      <c r="CQ48" s="9"/>
      <c r="CR48" s="9"/>
      <c r="CS48" s="9"/>
      <c r="CT48" s="9"/>
      <c r="CU48" s="9"/>
      <c r="CV48" s="9"/>
      <c r="CW48" s="9"/>
      <c r="CX48" s="9"/>
      <c r="CY48" s="9"/>
      <c r="CZ48" s="9"/>
      <c r="DA48" s="9"/>
      <c r="DB48" s="9"/>
      <c r="DC48" s="9"/>
      <c r="DD48" s="9"/>
      <c r="DE48" s="9"/>
      <c r="DF48" s="9"/>
      <c r="DG48" s="9"/>
      <c r="DH48" s="9"/>
      <c r="DI48" s="9"/>
      <c r="DJ48" s="9"/>
      <c r="DK48" s="9"/>
      <c r="DL48" s="9"/>
      <c r="DM48" s="9"/>
      <c r="DN48" s="9"/>
    </row>
    <row r="49" spans="2:118" x14ac:dyDescent="0.25">
      <c r="B49" s="46" t="s">
        <v>14</v>
      </c>
      <c r="C49" s="2">
        <v>0</v>
      </c>
      <c r="D49" s="2">
        <v>0</v>
      </c>
      <c r="E49" s="2">
        <v>6</v>
      </c>
      <c r="F49" s="2">
        <v>0</v>
      </c>
      <c r="G49" s="2">
        <v>94</v>
      </c>
      <c r="H49" s="2">
        <v>44</v>
      </c>
      <c r="I49" s="2">
        <v>10</v>
      </c>
      <c r="J49" s="2">
        <v>0</v>
      </c>
      <c r="K49" s="3">
        <v>1</v>
      </c>
      <c r="L49" s="3">
        <v>0</v>
      </c>
      <c r="M49" s="3">
        <v>3</v>
      </c>
      <c r="N49" s="3">
        <v>0</v>
      </c>
      <c r="O49" s="3">
        <v>0</v>
      </c>
      <c r="P49" s="3">
        <v>0</v>
      </c>
      <c r="Q49" s="3">
        <v>0</v>
      </c>
      <c r="R49" s="3">
        <v>0</v>
      </c>
      <c r="S49" s="46">
        <v>158</v>
      </c>
      <c r="V49" s="46">
        <v>64</v>
      </c>
      <c r="W49" s="3">
        <f>O37</f>
        <v>78</v>
      </c>
      <c r="X49" s="3">
        <f>O38</f>
        <v>31</v>
      </c>
      <c r="Y49" s="3">
        <f>O39</f>
        <v>12</v>
      </c>
      <c r="Z49" s="3">
        <f>O40</f>
        <v>2</v>
      </c>
      <c r="AA49" s="3">
        <f>O41</f>
        <v>0</v>
      </c>
      <c r="AB49" s="3">
        <f>O42</f>
        <v>0</v>
      </c>
      <c r="AC49" s="3">
        <f>O43</f>
        <v>0</v>
      </c>
      <c r="AD49" s="3">
        <f>O44</f>
        <v>17</v>
      </c>
      <c r="AE49" s="3">
        <f>O45</f>
        <v>0</v>
      </c>
      <c r="AF49" s="3">
        <f>O46</f>
        <v>0</v>
      </c>
      <c r="AG49" s="3">
        <f>O47</f>
        <v>0</v>
      </c>
      <c r="AH49" s="3">
        <f>O48</f>
        <v>0</v>
      </c>
      <c r="AI49" s="3">
        <f>O49</f>
        <v>0</v>
      </c>
      <c r="AJ49" s="3">
        <f>O50</f>
        <v>0</v>
      </c>
      <c r="AK49" s="3">
        <f>O51</f>
        <v>1</v>
      </c>
      <c r="AL49" s="3">
        <f>O52</f>
        <v>0</v>
      </c>
      <c r="AM49" s="3">
        <f>O53</f>
        <v>0</v>
      </c>
      <c r="AN49" s="3">
        <f>O54</f>
        <v>0</v>
      </c>
      <c r="AO49" s="3">
        <f>O55</f>
        <v>0</v>
      </c>
      <c r="AP49" s="46">
        <f>O56</f>
        <v>0</v>
      </c>
      <c r="AQ49" s="3">
        <f>O57</f>
        <v>0</v>
      </c>
      <c r="AT49" s="46">
        <v>64</v>
      </c>
      <c r="AU49" s="32">
        <f t="shared" ref="AU49:BO49" si="61">PRODUCT(W49*100*1/W53)</f>
        <v>45.086705202312139</v>
      </c>
      <c r="AV49" s="32">
        <f t="shared" si="61"/>
        <v>17.919075144508671</v>
      </c>
      <c r="AW49" s="32">
        <f t="shared" si="61"/>
        <v>6.9364161849710984</v>
      </c>
      <c r="AX49" s="32">
        <f t="shared" si="61"/>
        <v>1.1560693641618498</v>
      </c>
      <c r="AY49" s="32">
        <f t="shared" si="61"/>
        <v>0</v>
      </c>
      <c r="AZ49" s="32">
        <f t="shared" si="61"/>
        <v>0</v>
      </c>
      <c r="BA49" s="32">
        <f t="shared" si="61"/>
        <v>0</v>
      </c>
      <c r="BB49" s="32">
        <f t="shared" si="61"/>
        <v>9.8265895953757223</v>
      </c>
      <c r="BC49" s="32">
        <f t="shared" si="61"/>
        <v>0</v>
      </c>
      <c r="BD49" s="32">
        <f t="shared" si="61"/>
        <v>0</v>
      </c>
      <c r="BE49" s="32">
        <f t="shared" si="61"/>
        <v>0</v>
      </c>
      <c r="BF49" s="32">
        <f t="shared" si="61"/>
        <v>0</v>
      </c>
      <c r="BG49" s="32">
        <f t="shared" si="61"/>
        <v>0</v>
      </c>
      <c r="BH49" s="32">
        <f t="shared" si="61"/>
        <v>0</v>
      </c>
      <c r="BI49" s="32">
        <f t="shared" si="61"/>
        <v>0.5780346820809249</v>
      </c>
      <c r="BJ49" s="32">
        <f t="shared" si="61"/>
        <v>0</v>
      </c>
      <c r="BK49" s="32">
        <f t="shared" si="61"/>
        <v>0</v>
      </c>
      <c r="BL49" s="32">
        <f t="shared" si="61"/>
        <v>0</v>
      </c>
      <c r="BM49" s="32">
        <f t="shared" si="61"/>
        <v>0</v>
      </c>
      <c r="BN49" s="29">
        <f t="shared" si="61"/>
        <v>0</v>
      </c>
      <c r="BO49" s="32">
        <f t="shared" si="61"/>
        <v>0</v>
      </c>
      <c r="BR49" s="46">
        <v>64</v>
      </c>
      <c r="BS49" s="32">
        <f t="shared" ref="BS49:CM49" si="62">AU37+AU38+AU39+AU40+AU41+AU42+AU43+AU44+AU45+AU46+AU47+AU48+AU49</f>
        <v>100</v>
      </c>
      <c r="BT49" s="32">
        <f t="shared" si="62"/>
        <v>99.999999999999986</v>
      </c>
      <c r="BU49" s="32">
        <f t="shared" si="62"/>
        <v>71.098265895953759</v>
      </c>
      <c r="BV49" s="32">
        <f t="shared" si="62"/>
        <v>98.265895953757251</v>
      </c>
      <c r="BW49" s="32">
        <f t="shared" si="62"/>
        <v>100</v>
      </c>
      <c r="BX49" s="32">
        <f t="shared" si="62"/>
        <v>100</v>
      </c>
      <c r="BY49" s="32">
        <f t="shared" si="62"/>
        <v>100.00000000000003</v>
      </c>
      <c r="BZ49" s="32">
        <f t="shared" si="62"/>
        <v>100</v>
      </c>
      <c r="CA49" s="32">
        <f t="shared" si="62"/>
        <v>100</v>
      </c>
      <c r="CB49" s="32">
        <f t="shared" si="62"/>
        <v>100</v>
      </c>
      <c r="CC49" s="32">
        <f t="shared" si="62"/>
        <v>100</v>
      </c>
      <c r="CD49" s="32">
        <f t="shared" si="62"/>
        <v>100</v>
      </c>
      <c r="CE49" s="32">
        <f t="shared" si="62"/>
        <v>100</v>
      </c>
      <c r="CF49" s="32">
        <f t="shared" si="62"/>
        <v>100.00000000000001</v>
      </c>
      <c r="CG49" s="32">
        <f t="shared" si="62"/>
        <v>99.421965317919089</v>
      </c>
      <c r="CH49" s="32">
        <f t="shared" si="62"/>
        <v>100.00000000000001</v>
      </c>
      <c r="CI49" s="32">
        <f t="shared" si="62"/>
        <v>100</v>
      </c>
      <c r="CJ49" s="32">
        <f t="shared" si="62"/>
        <v>100.00000000000003</v>
      </c>
      <c r="CK49" s="32">
        <f t="shared" si="62"/>
        <v>100.00000000000001</v>
      </c>
      <c r="CL49" s="29">
        <f t="shared" si="62"/>
        <v>100</v>
      </c>
      <c r="CM49" s="32">
        <f t="shared" si="62"/>
        <v>100.00000000000001</v>
      </c>
      <c r="CN49" s="7"/>
      <c r="CQ49" s="9"/>
      <c r="CR49" s="9"/>
      <c r="CS49" s="9"/>
      <c r="CT49" s="9"/>
      <c r="CU49" s="9"/>
      <c r="CV49" s="9"/>
      <c r="CW49" s="9"/>
      <c r="CX49" s="9"/>
      <c r="CY49" s="9"/>
      <c r="CZ49" s="9"/>
      <c r="DA49" s="9"/>
      <c r="DB49" s="9"/>
      <c r="DC49" s="9"/>
      <c r="DD49" s="9"/>
      <c r="DE49" s="9"/>
      <c r="DF49" s="9"/>
      <c r="DG49" s="9"/>
      <c r="DH49" s="9"/>
      <c r="DI49" s="9"/>
      <c r="DJ49" s="9"/>
      <c r="DK49" s="9"/>
      <c r="DL49" s="9"/>
      <c r="DM49" s="9"/>
      <c r="DN49" s="9"/>
    </row>
    <row r="50" spans="2:118" x14ac:dyDescent="0.25">
      <c r="B50" s="46" t="s">
        <v>15</v>
      </c>
      <c r="C50" s="2">
        <v>0</v>
      </c>
      <c r="D50" s="2">
        <v>0</v>
      </c>
      <c r="E50" s="2">
        <v>0</v>
      </c>
      <c r="F50" s="2">
        <v>0</v>
      </c>
      <c r="G50" s="2">
        <v>57</v>
      </c>
      <c r="H50" s="2">
        <v>76</v>
      </c>
      <c r="I50" s="2">
        <v>10</v>
      </c>
      <c r="J50" s="2">
        <v>0</v>
      </c>
      <c r="K50" s="3">
        <v>2</v>
      </c>
      <c r="L50" s="3">
        <v>1</v>
      </c>
      <c r="M50" s="3">
        <v>2</v>
      </c>
      <c r="N50" s="3">
        <v>1</v>
      </c>
      <c r="O50" s="3">
        <v>0</v>
      </c>
      <c r="P50" s="3">
        <v>0</v>
      </c>
      <c r="Q50" s="3">
        <v>0</v>
      </c>
      <c r="R50" s="3">
        <v>0</v>
      </c>
      <c r="S50" s="46">
        <v>149</v>
      </c>
      <c r="V50" s="46">
        <v>128</v>
      </c>
      <c r="W50" s="3">
        <f>P37</f>
        <v>0</v>
      </c>
      <c r="X50" s="3">
        <f>P38</f>
        <v>0</v>
      </c>
      <c r="Y50" s="3">
        <f>P39</f>
        <v>50</v>
      </c>
      <c r="Z50" s="3">
        <f>P40</f>
        <v>3</v>
      </c>
      <c r="AA50" s="3">
        <f>P41</f>
        <v>0</v>
      </c>
      <c r="AB50" s="3">
        <f>P42</f>
        <v>0</v>
      </c>
      <c r="AC50" s="3">
        <f>P43</f>
        <v>0</v>
      </c>
      <c r="AD50" s="3">
        <f>P44</f>
        <v>0</v>
      </c>
      <c r="AE50" s="3">
        <f>P45</f>
        <v>0</v>
      </c>
      <c r="AF50" s="3">
        <f>P46</f>
        <v>0</v>
      </c>
      <c r="AG50" s="3">
        <f>P47</f>
        <v>0</v>
      </c>
      <c r="AH50" s="3">
        <f>P48</f>
        <v>0</v>
      </c>
      <c r="AI50" s="3">
        <f>P49</f>
        <v>0</v>
      </c>
      <c r="AJ50" s="3">
        <f>P50</f>
        <v>0</v>
      </c>
      <c r="AK50" s="3">
        <f>P51</f>
        <v>0</v>
      </c>
      <c r="AL50" s="3">
        <f>P52</f>
        <v>0</v>
      </c>
      <c r="AM50" s="3">
        <f>P53</f>
        <v>0</v>
      </c>
      <c r="AN50" s="3">
        <f>P54</f>
        <v>0</v>
      </c>
      <c r="AO50" s="3">
        <f>P55</f>
        <v>0</v>
      </c>
      <c r="AP50" s="46">
        <f>P56</f>
        <v>0</v>
      </c>
      <c r="AQ50" s="3">
        <f>P57</f>
        <v>0</v>
      </c>
      <c r="AT50" s="46">
        <v>128</v>
      </c>
      <c r="AU50" s="32">
        <f t="shared" ref="AU50:BO50" si="63">PRODUCT(W50*100*1/W53)</f>
        <v>0</v>
      </c>
      <c r="AV50" s="32">
        <f t="shared" si="63"/>
        <v>0</v>
      </c>
      <c r="AW50" s="32">
        <f t="shared" si="63"/>
        <v>28.901734104046241</v>
      </c>
      <c r="AX50" s="32">
        <f t="shared" si="63"/>
        <v>1.7341040462427746</v>
      </c>
      <c r="AY50" s="32">
        <f t="shared" si="63"/>
        <v>0</v>
      </c>
      <c r="AZ50" s="32">
        <f t="shared" si="63"/>
        <v>0</v>
      </c>
      <c r="BA50" s="32">
        <f t="shared" si="63"/>
        <v>0</v>
      </c>
      <c r="BB50" s="32">
        <f t="shared" si="63"/>
        <v>0</v>
      </c>
      <c r="BC50" s="32">
        <f t="shared" si="63"/>
        <v>0</v>
      </c>
      <c r="BD50" s="32">
        <f t="shared" si="63"/>
        <v>0</v>
      </c>
      <c r="BE50" s="32">
        <f t="shared" si="63"/>
        <v>0</v>
      </c>
      <c r="BF50" s="32">
        <f t="shared" si="63"/>
        <v>0</v>
      </c>
      <c r="BG50" s="32">
        <f t="shared" si="63"/>
        <v>0</v>
      </c>
      <c r="BH50" s="32">
        <f t="shared" si="63"/>
        <v>0</v>
      </c>
      <c r="BI50" s="32">
        <f t="shared" si="63"/>
        <v>0</v>
      </c>
      <c r="BJ50" s="32">
        <f t="shared" si="63"/>
        <v>0</v>
      </c>
      <c r="BK50" s="32">
        <f t="shared" si="63"/>
        <v>0</v>
      </c>
      <c r="BL50" s="32">
        <f t="shared" si="63"/>
        <v>0</v>
      </c>
      <c r="BM50" s="32">
        <f t="shared" si="63"/>
        <v>0</v>
      </c>
      <c r="BN50" s="29">
        <f t="shared" si="63"/>
        <v>0</v>
      </c>
      <c r="BO50" s="32">
        <f t="shared" si="63"/>
        <v>0</v>
      </c>
      <c r="BR50" s="46">
        <v>128</v>
      </c>
      <c r="BS50" s="32">
        <f t="shared" ref="BS50:CM50" si="64">AU37+AU38+AU39+AU40+AU41+AU42+AU43+AU44+AU45+AU46+AU47+AU48+AU49+AU50</f>
        <v>100</v>
      </c>
      <c r="BT50" s="32">
        <f t="shared" si="64"/>
        <v>99.999999999999986</v>
      </c>
      <c r="BU50" s="32">
        <f t="shared" si="64"/>
        <v>100</v>
      </c>
      <c r="BV50" s="32">
        <f t="shared" si="64"/>
        <v>100.00000000000003</v>
      </c>
      <c r="BW50" s="32">
        <f t="shared" si="64"/>
        <v>100</v>
      </c>
      <c r="BX50" s="32">
        <f t="shared" si="64"/>
        <v>100</v>
      </c>
      <c r="BY50" s="32">
        <f t="shared" si="64"/>
        <v>100.00000000000003</v>
      </c>
      <c r="BZ50" s="32">
        <f t="shared" si="64"/>
        <v>100</v>
      </c>
      <c r="CA50" s="32">
        <f t="shared" si="64"/>
        <v>100</v>
      </c>
      <c r="CB50" s="32">
        <f t="shared" si="64"/>
        <v>100</v>
      </c>
      <c r="CC50" s="32">
        <f t="shared" si="64"/>
        <v>100</v>
      </c>
      <c r="CD50" s="32">
        <f t="shared" si="64"/>
        <v>100</v>
      </c>
      <c r="CE50" s="32">
        <f t="shared" si="64"/>
        <v>100</v>
      </c>
      <c r="CF50" s="32">
        <f t="shared" si="64"/>
        <v>100.00000000000001</v>
      </c>
      <c r="CG50" s="32">
        <f t="shared" si="64"/>
        <v>99.421965317919089</v>
      </c>
      <c r="CH50" s="32">
        <f t="shared" si="64"/>
        <v>100.00000000000001</v>
      </c>
      <c r="CI50" s="32">
        <f t="shared" si="64"/>
        <v>100</v>
      </c>
      <c r="CJ50" s="32">
        <f t="shared" si="64"/>
        <v>100.00000000000003</v>
      </c>
      <c r="CK50" s="32">
        <f t="shared" si="64"/>
        <v>100.00000000000001</v>
      </c>
      <c r="CL50" s="29">
        <f t="shared" si="64"/>
        <v>100</v>
      </c>
      <c r="CM50" s="32">
        <f t="shared" si="64"/>
        <v>100.00000000000001</v>
      </c>
      <c r="CN50" s="7"/>
      <c r="CQ50" s="9"/>
      <c r="CR50" s="9"/>
      <c r="CS50" s="9"/>
      <c r="CT50" s="9"/>
      <c r="CU50" s="9"/>
      <c r="CV50" s="9"/>
      <c r="CW50" s="9"/>
      <c r="CX50" s="9"/>
      <c r="CY50" s="9"/>
      <c r="CZ50" s="9"/>
      <c r="DA50" s="9"/>
      <c r="DB50" s="9"/>
      <c r="DC50" s="9"/>
      <c r="DD50" s="9"/>
      <c r="DE50" s="9"/>
      <c r="DF50" s="9"/>
      <c r="DG50" s="9"/>
      <c r="DH50" s="9"/>
      <c r="DI50" s="9"/>
      <c r="DJ50" s="9"/>
      <c r="DK50" s="9"/>
      <c r="DL50" s="9"/>
      <c r="DM50" s="9"/>
      <c r="DN50" s="9"/>
    </row>
    <row r="51" spans="2:118" x14ac:dyDescent="0.25">
      <c r="B51" s="46" t="s">
        <v>16</v>
      </c>
      <c r="C51" s="2">
        <v>0</v>
      </c>
      <c r="D51" s="2">
        <v>0</v>
      </c>
      <c r="E51" s="2">
        <v>0</v>
      </c>
      <c r="F51" s="2">
        <v>0</v>
      </c>
      <c r="G51" s="2">
        <v>0</v>
      </c>
      <c r="H51" s="2">
        <v>111</v>
      </c>
      <c r="I51" s="2">
        <v>0</v>
      </c>
      <c r="J51" s="2">
        <v>29</v>
      </c>
      <c r="K51" s="2">
        <v>9</v>
      </c>
      <c r="L51" s="2">
        <v>13</v>
      </c>
      <c r="M51" s="2">
        <v>5</v>
      </c>
      <c r="N51" s="2">
        <v>4</v>
      </c>
      <c r="O51" s="3">
        <v>1</v>
      </c>
      <c r="P51" s="3">
        <v>0</v>
      </c>
      <c r="Q51" s="3">
        <v>1</v>
      </c>
      <c r="R51" s="3">
        <v>0</v>
      </c>
      <c r="S51" s="46">
        <v>173</v>
      </c>
      <c r="V51" s="46">
        <v>256</v>
      </c>
      <c r="W51" s="3">
        <f>Q37</f>
        <v>0</v>
      </c>
      <c r="X51" s="3">
        <f>Q38</f>
        <v>0</v>
      </c>
      <c r="Y51" s="3">
        <f>Q39</f>
        <v>0</v>
      </c>
      <c r="Z51" s="3">
        <f>Q40</f>
        <v>0</v>
      </c>
      <c r="AA51" s="3">
        <f>Q41</f>
        <v>0</v>
      </c>
      <c r="AB51" s="3">
        <f>Q42</f>
        <v>0</v>
      </c>
      <c r="AC51" s="3">
        <f>Q43</f>
        <v>0</v>
      </c>
      <c r="AD51" s="3">
        <f>Q44</f>
        <v>0</v>
      </c>
      <c r="AE51" s="3">
        <f>Q45</f>
        <v>0</v>
      </c>
      <c r="AF51" s="3">
        <f>Q46</f>
        <v>0</v>
      </c>
      <c r="AG51" s="3">
        <f>Q47</f>
        <v>0</v>
      </c>
      <c r="AH51" s="3">
        <f>Q48</f>
        <v>0</v>
      </c>
      <c r="AI51" s="3">
        <f>Q49</f>
        <v>0</v>
      </c>
      <c r="AJ51" s="3">
        <f>Q50</f>
        <v>0</v>
      </c>
      <c r="AK51" s="3">
        <f>Q51</f>
        <v>1</v>
      </c>
      <c r="AL51" s="3">
        <f>Q52</f>
        <v>0</v>
      </c>
      <c r="AM51" s="3">
        <f>Q53</f>
        <v>0</v>
      </c>
      <c r="AN51" s="3">
        <f>Q54</f>
        <v>0</v>
      </c>
      <c r="AO51" s="3">
        <f>Q55</f>
        <v>0</v>
      </c>
      <c r="AP51" s="46">
        <f>Q56</f>
        <v>0</v>
      </c>
      <c r="AQ51" s="3">
        <f>Q57</f>
        <v>0</v>
      </c>
      <c r="AT51" s="46">
        <v>256</v>
      </c>
      <c r="AU51" s="32">
        <f t="shared" ref="AU51:BO51" si="65">PRODUCT(W51*100*1/W53)</f>
        <v>0</v>
      </c>
      <c r="AV51" s="32">
        <f t="shared" si="65"/>
        <v>0</v>
      </c>
      <c r="AW51" s="32">
        <f t="shared" si="65"/>
        <v>0</v>
      </c>
      <c r="AX51" s="32">
        <f t="shared" si="65"/>
        <v>0</v>
      </c>
      <c r="AY51" s="32">
        <f t="shared" si="65"/>
        <v>0</v>
      </c>
      <c r="AZ51" s="32">
        <f t="shared" si="65"/>
        <v>0</v>
      </c>
      <c r="BA51" s="32">
        <f t="shared" si="65"/>
        <v>0</v>
      </c>
      <c r="BB51" s="32">
        <f t="shared" si="65"/>
        <v>0</v>
      </c>
      <c r="BC51" s="32">
        <f t="shared" si="65"/>
        <v>0</v>
      </c>
      <c r="BD51" s="32">
        <f t="shared" si="65"/>
        <v>0</v>
      </c>
      <c r="BE51" s="32">
        <f t="shared" si="65"/>
        <v>0</v>
      </c>
      <c r="BF51" s="32">
        <f t="shared" si="65"/>
        <v>0</v>
      </c>
      <c r="BG51" s="32">
        <f t="shared" si="65"/>
        <v>0</v>
      </c>
      <c r="BH51" s="32">
        <f t="shared" si="65"/>
        <v>0</v>
      </c>
      <c r="BI51" s="32">
        <f t="shared" si="65"/>
        <v>0.5780346820809249</v>
      </c>
      <c r="BJ51" s="32">
        <f t="shared" si="65"/>
        <v>0</v>
      </c>
      <c r="BK51" s="32">
        <f t="shared" si="65"/>
        <v>0</v>
      </c>
      <c r="BL51" s="32">
        <f t="shared" si="65"/>
        <v>0</v>
      </c>
      <c r="BM51" s="32">
        <f t="shared" si="65"/>
        <v>0</v>
      </c>
      <c r="BN51" s="29">
        <f t="shared" si="65"/>
        <v>0</v>
      </c>
      <c r="BO51" s="32">
        <f t="shared" si="65"/>
        <v>0</v>
      </c>
      <c r="BR51" s="46">
        <v>256</v>
      </c>
      <c r="BS51" s="32">
        <f t="shared" ref="BS51:CM51" si="66">AU37+AU38+AU39+AU40+AU41+AU42+AU43+AU44+AU45+AU46+AU47+AU48+AU49+AU50+AU51</f>
        <v>100</v>
      </c>
      <c r="BT51" s="32">
        <f t="shared" si="66"/>
        <v>99.999999999999986</v>
      </c>
      <c r="BU51" s="32">
        <f t="shared" si="66"/>
        <v>100</v>
      </c>
      <c r="BV51" s="32">
        <f t="shared" si="66"/>
        <v>100.00000000000003</v>
      </c>
      <c r="BW51" s="32">
        <f t="shared" si="66"/>
        <v>100</v>
      </c>
      <c r="BX51" s="32">
        <f t="shared" si="66"/>
        <v>100</v>
      </c>
      <c r="BY51" s="32">
        <f t="shared" si="66"/>
        <v>100.00000000000003</v>
      </c>
      <c r="BZ51" s="32">
        <f t="shared" si="66"/>
        <v>100</v>
      </c>
      <c r="CA51" s="32">
        <f t="shared" si="66"/>
        <v>100</v>
      </c>
      <c r="CB51" s="32">
        <f t="shared" si="66"/>
        <v>100</v>
      </c>
      <c r="CC51" s="32">
        <f t="shared" si="66"/>
        <v>100</v>
      </c>
      <c r="CD51" s="32">
        <f t="shared" si="66"/>
        <v>100</v>
      </c>
      <c r="CE51" s="32">
        <f t="shared" si="66"/>
        <v>100</v>
      </c>
      <c r="CF51" s="32">
        <f t="shared" si="66"/>
        <v>100.00000000000001</v>
      </c>
      <c r="CG51" s="32">
        <f t="shared" si="66"/>
        <v>100.00000000000001</v>
      </c>
      <c r="CH51" s="32">
        <f t="shared" si="66"/>
        <v>100.00000000000001</v>
      </c>
      <c r="CI51" s="32">
        <f t="shared" si="66"/>
        <v>100</v>
      </c>
      <c r="CJ51" s="32">
        <f t="shared" si="66"/>
        <v>100.00000000000003</v>
      </c>
      <c r="CK51" s="32">
        <f t="shared" si="66"/>
        <v>100.00000000000001</v>
      </c>
      <c r="CL51" s="29">
        <f t="shared" si="66"/>
        <v>100</v>
      </c>
      <c r="CM51" s="32">
        <f t="shared" si="66"/>
        <v>100.00000000000001</v>
      </c>
      <c r="CN51" s="7"/>
      <c r="CQ51" s="9"/>
      <c r="CR51" s="9"/>
      <c r="CS51" s="9"/>
      <c r="CT51" s="9"/>
      <c r="CU51" s="9"/>
      <c r="CV51" s="9"/>
      <c r="CW51" s="9"/>
      <c r="CX51" s="9"/>
      <c r="CY51" s="9"/>
      <c r="CZ51" s="9"/>
      <c r="DA51" s="9"/>
      <c r="DB51" s="9"/>
      <c r="DC51" s="9"/>
      <c r="DD51" s="9"/>
      <c r="DE51" s="9"/>
      <c r="DF51" s="9"/>
      <c r="DG51" s="9"/>
      <c r="DH51" s="9"/>
      <c r="DI51" s="9"/>
      <c r="DJ51" s="9"/>
      <c r="DK51" s="9"/>
      <c r="DL51" s="9"/>
      <c r="DM51" s="9"/>
      <c r="DN51" s="9"/>
    </row>
    <row r="52" spans="2:118" x14ac:dyDescent="0.25">
      <c r="B52" s="46" t="s">
        <v>17</v>
      </c>
      <c r="C52" s="2">
        <v>0</v>
      </c>
      <c r="D52" s="2">
        <v>0</v>
      </c>
      <c r="E52" s="2">
        <v>106</v>
      </c>
      <c r="F52" s="2">
        <v>0</v>
      </c>
      <c r="G52" s="2">
        <v>11</v>
      </c>
      <c r="H52" s="2">
        <v>6</v>
      </c>
      <c r="I52" s="2">
        <v>4</v>
      </c>
      <c r="J52" s="2">
        <v>4</v>
      </c>
      <c r="K52" s="4">
        <v>2</v>
      </c>
      <c r="L52" s="3">
        <v>0</v>
      </c>
      <c r="M52" s="3">
        <v>0</v>
      </c>
      <c r="N52" s="3">
        <v>40</v>
      </c>
      <c r="O52" s="3">
        <v>0</v>
      </c>
      <c r="P52" s="3">
        <v>0</v>
      </c>
      <c r="Q52" s="3">
        <v>0</v>
      </c>
      <c r="R52" s="3">
        <v>0</v>
      </c>
      <c r="S52" s="46">
        <v>173</v>
      </c>
      <c r="V52" s="46">
        <v>512</v>
      </c>
      <c r="W52" s="3">
        <f>R37</f>
        <v>0</v>
      </c>
      <c r="X52" s="3">
        <f>R38</f>
        <v>0</v>
      </c>
      <c r="Y52" s="3">
        <f>R39</f>
        <v>0</v>
      </c>
      <c r="Z52" s="3">
        <f>R40</f>
        <v>0</v>
      </c>
      <c r="AA52" s="3">
        <f>R41</f>
        <v>0</v>
      </c>
      <c r="AB52" s="3">
        <f>R42</f>
        <v>0</v>
      </c>
      <c r="AC52" s="3">
        <f>R43</f>
        <v>0</v>
      </c>
      <c r="AD52" s="3">
        <f>R44</f>
        <v>0</v>
      </c>
      <c r="AE52" s="3">
        <f>R45</f>
        <v>0</v>
      </c>
      <c r="AF52" s="3">
        <f>R46</f>
        <v>0</v>
      </c>
      <c r="AG52" s="3">
        <f>R47</f>
        <v>0</v>
      </c>
      <c r="AH52" s="3">
        <f>R48</f>
        <v>0</v>
      </c>
      <c r="AI52" s="3">
        <f>R49</f>
        <v>0</v>
      </c>
      <c r="AJ52" s="3">
        <f>R50</f>
        <v>0</v>
      </c>
      <c r="AK52" s="3">
        <f>R51</f>
        <v>0</v>
      </c>
      <c r="AL52" s="3">
        <f>R52</f>
        <v>0</v>
      </c>
      <c r="AM52" s="3">
        <f>R53</f>
        <v>0</v>
      </c>
      <c r="AN52" s="3">
        <f>R54</f>
        <v>0</v>
      </c>
      <c r="AO52" s="3">
        <f>R55</f>
        <v>0</v>
      </c>
      <c r="AP52" s="46">
        <f>R56</f>
        <v>0</v>
      </c>
      <c r="AQ52" s="3">
        <f>R57</f>
        <v>0</v>
      </c>
      <c r="AT52" s="46">
        <v>512</v>
      </c>
      <c r="AU52" s="32">
        <f t="shared" ref="AU52:BO52" si="67">PRODUCT(W52*100*1/W53)</f>
        <v>0</v>
      </c>
      <c r="AV52" s="32">
        <f t="shared" si="67"/>
        <v>0</v>
      </c>
      <c r="AW52" s="32">
        <f t="shared" si="67"/>
        <v>0</v>
      </c>
      <c r="AX52" s="32">
        <f t="shared" si="67"/>
        <v>0</v>
      </c>
      <c r="AY52" s="32">
        <f t="shared" si="67"/>
        <v>0</v>
      </c>
      <c r="AZ52" s="32">
        <f t="shared" si="67"/>
        <v>0</v>
      </c>
      <c r="BA52" s="32">
        <f t="shared" si="67"/>
        <v>0</v>
      </c>
      <c r="BB52" s="32">
        <f t="shared" si="67"/>
        <v>0</v>
      </c>
      <c r="BC52" s="32">
        <f t="shared" si="67"/>
        <v>0</v>
      </c>
      <c r="BD52" s="32">
        <f t="shared" si="67"/>
        <v>0</v>
      </c>
      <c r="BE52" s="32">
        <f t="shared" si="67"/>
        <v>0</v>
      </c>
      <c r="BF52" s="32">
        <f t="shared" si="67"/>
        <v>0</v>
      </c>
      <c r="BG52" s="32">
        <f t="shared" si="67"/>
        <v>0</v>
      </c>
      <c r="BH52" s="32">
        <f t="shared" si="67"/>
        <v>0</v>
      </c>
      <c r="BI52" s="32">
        <f t="shared" si="67"/>
        <v>0</v>
      </c>
      <c r="BJ52" s="32">
        <f t="shared" si="67"/>
        <v>0</v>
      </c>
      <c r="BK52" s="32">
        <f t="shared" si="67"/>
        <v>0</v>
      </c>
      <c r="BL52" s="32">
        <f t="shared" si="67"/>
        <v>0</v>
      </c>
      <c r="BM52" s="32">
        <f t="shared" si="67"/>
        <v>0</v>
      </c>
      <c r="BN52" s="29">
        <f t="shared" si="67"/>
        <v>0</v>
      </c>
      <c r="BO52" s="32">
        <f t="shared" si="67"/>
        <v>0</v>
      </c>
      <c r="BR52" s="46">
        <v>512</v>
      </c>
      <c r="BS52" s="32">
        <f t="shared" ref="BS52:CM52" si="68">AU37+AU38+AU39+AU40+AU41+AU42+AU43+AU44+AU45+AU46+AU47+AU48+AU49+AU50+AU51+AU52</f>
        <v>100</v>
      </c>
      <c r="BT52" s="32">
        <f t="shared" si="68"/>
        <v>99.999999999999986</v>
      </c>
      <c r="BU52" s="32">
        <f t="shared" si="68"/>
        <v>100</v>
      </c>
      <c r="BV52" s="32">
        <f t="shared" si="68"/>
        <v>100.00000000000003</v>
      </c>
      <c r="BW52" s="32">
        <f t="shared" si="68"/>
        <v>100</v>
      </c>
      <c r="BX52" s="32">
        <f t="shared" si="68"/>
        <v>100</v>
      </c>
      <c r="BY52" s="32">
        <f t="shared" si="68"/>
        <v>100.00000000000003</v>
      </c>
      <c r="BZ52" s="32">
        <f t="shared" si="68"/>
        <v>100</v>
      </c>
      <c r="CA52" s="32">
        <f t="shared" si="68"/>
        <v>100</v>
      </c>
      <c r="CB52" s="32">
        <f t="shared" si="68"/>
        <v>100</v>
      </c>
      <c r="CC52" s="32">
        <f t="shared" si="68"/>
        <v>100</v>
      </c>
      <c r="CD52" s="32">
        <f t="shared" si="68"/>
        <v>100</v>
      </c>
      <c r="CE52" s="32">
        <f t="shared" si="68"/>
        <v>100</v>
      </c>
      <c r="CF52" s="32">
        <f t="shared" si="68"/>
        <v>100.00000000000001</v>
      </c>
      <c r="CG52" s="32">
        <f t="shared" si="68"/>
        <v>100.00000000000001</v>
      </c>
      <c r="CH52" s="32">
        <f t="shared" si="68"/>
        <v>100.00000000000001</v>
      </c>
      <c r="CI52" s="32">
        <f t="shared" si="68"/>
        <v>100</v>
      </c>
      <c r="CJ52" s="32">
        <f t="shared" si="68"/>
        <v>100.00000000000003</v>
      </c>
      <c r="CK52" s="32">
        <f t="shared" si="68"/>
        <v>100.00000000000001</v>
      </c>
      <c r="CL52" s="29">
        <f t="shared" si="68"/>
        <v>100</v>
      </c>
      <c r="CM52" s="32">
        <f t="shared" si="68"/>
        <v>100.00000000000001</v>
      </c>
      <c r="CN52" s="7"/>
      <c r="CQ52" s="9"/>
      <c r="CR52" s="9"/>
      <c r="CS52" s="9"/>
      <c r="CT52" s="9"/>
      <c r="CU52" s="9"/>
      <c r="CV52" s="9"/>
      <c r="CW52" s="9"/>
      <c r="CX52" s="9"/>
      <c r="CY52" s="9"/>
      <c r="CZ52" s="9"/>
      <c r="DA52" s="9"/>
      <c r="DB52" s="9"/>
      <c r="DC52" s="9"/>
      <c r="DD52" s="9"/>
      <c r="DE52" s="9"/>
      <c r="DF52" s="9"/>
      <c r="DG52" s="9"/>
      <c r="DH52" s="9"/>
      <c r="DI52" s="9"/>
      <c r="DJ52" s="9"/>
      <c r="DK52" s="9"/>
      <c r="DL52" s="9"/>
      <c r="DM52" s="9"/>
      <c r="DN52" s="9"/>
    </row>
    <row r="53" spans="2:118" x14ac:dyDescent="0.25">
      <c r="B53" s="46" t="s">
        <v>18</v>
      </c>
      <c r="C53" s="2">
        <v>0</v>
      </c>
      <c r="D53" s="2">
        <v>115</v>
      </c>
      <c r="E53" s="2">
        <v>7</v>
      </c>
      <c r="F53" s="2">
        <v>10</v>
      </c>
      <c r="G53" s="2">
        <v>14</v>
      </c>
      <c r="H53" s="4">
        <v>4</v>
      </c>
      <c r="I53" s="3">
        <v>1</v>
      </c>
      <c r="J53" s="3">
        <v>1</v>
      </c>
      <c r="K53" s="3">
        <v>4</v>
      </c>
      <c r="L53" s="3">
        <v>17</v>
      </c>
      <c r="M53" s="3">
        <v>0</v>
      </c>
      <c r="N53" s="3">
        <v>0</v>
      </c>
      <c r="O53" s="3">
        <v>0</v>
      </c>
      <c r="P53" s="3">
        <v>0</v>
      </c>
      <c r="Q53" s="3">
        <v>0</v>
      </c>
      <c r="R53" s="3">
        <v>0</v>
      </c>
      <c r="S53" s="46">
        <v>173</v>
      </c>
      <c r="V53" s="46" t="s">
        <v>1</v>
      </c>
      <c r="W53" s="46">
        <f>S37</f>
        <v>173</v>
      </c>
      <c r="X53" s="46">
        <f>S38</f>
        <v>173</v>
      </c>
      <c r="Y53" s="46">
        <f>S39</f>
        <v>173</v>
      </c>
      <c r="Z53" s="46">
        <f>S40</f>
        <v>173</v>
      </c>
      <c r="AA53" s="46">
        <f>S41</f>
        <v>173</v>
      </c>
      <c r="AB53" s="46">
        <f>S42</f>
        <v>173</v>
      </c>
      <c r="AC53" s="46">
        <f>S43</f>
        <v>173</v>
      </c>
      <c r="AD53" s="46">
        <f>S44</f>
        <v>173</v>
      </c>
      <c r="AE53" s="46">
        <f>S45</f>
        <v>173</v>
      </c>
      <c r="AF53" s="46">
        <f>S46</f>
        <v>173</v>
      </c>
      <c r="AG53" s="46">
        <f>S47</f>
        <v>159</v>
      </c>
      <c r="AH53" s="46">
        <f>S48</f>
        <v>159</v>
      </c>
      <c r="AI53" s="46">
        <f>S49</f>
        <v>158</v>
      </c>
      <c r="AJ53" s="46">
        <f>S50</f>
        <v>149</v>
      </c>
      <c r="AK53" s="46">
        <f>S51</f>
        <v>173</v>
      </c>
      <c r="AL53" s="46">
        <f>S52</f>
        <v>173</v>
      </c>
      <c r="AM53" s="46">
        <f>S53</f>
        <v>173</v>
      </c>
      <c r="AN53" s="46">
        <f>S54</f>
        <v>173</v>
      </c>
      <c r="AO53" s="46">
        <f>S55</f>
        <v>173</v>
      </c>
      <c r="AP53" s="46">
        <f>S56</f>
        <v>173</v>
      </c>
      <c r="AQ53" s="46">
        <f>S57</f>
        <v>173</v>
      </c>
      <c r="AT53" s="46" t="s">
        <v>44</v>
      </c>
      <c r="AU53" s="29">
        <f t="shared" ref="AU53:BO53" si="69">SUM(AU37:AU52)</f>
        <v>100</v>
      </c>
      <c r="AV53" s="29">
        <f t="shared" si="69"/>
        <v>99.999999999999986</v>
      </c>
      <c r="AW53" s="29">
        <f t="shared" si="69"/>
        <v>100</v>
      </c>
      <c r="AX53" s="29">
        <f t="shared" si="69"/>
        <v>100.00000000000003</v>
      </c>
      <c r="AY53" s="29">
        <f t="shared" si="69"/>
        <v>100</v>
      </c>
      <c r="AZ53" s="29">
        <f t="shared" si="69"/>
        <v>100</v>
      </c>
      <c r="BA53" s="29">
        <f t="shared" si="69"/>
        <v>100.00000000000003</v>
      </c>
      <c r="BB53" s="29">
        <f t="shared" si="69"/>
        <v>100</v>
      </c>
      <c r="BC53" s="29">
        <f t="shared" si="69"/>
        <v>100</v>
      </c>
      <c r="BD53" s="29">
        <f t="shared" si="69"/>
        <v>100</v>
      </c>
      <c r="BE53" s="29">
        <f t="shared" si="69"/>
        <v>100</v>
      </c>
      <c r="BF53" s="29">
        <f t="shared" si="69"/>
        <v>100</v>
      </c>
      <c r="BG53" s="29">
        <f t="shared" si="69"/>
        <v>100</v>
      </c>
      <c r="BH53" s="29">
        <f t="shared" si="69"/>
        <v>100.00000000000001</v>
      </c>
      <c r="BI53" s="29">
        <f t="shared" si="69"/>
        <v>100.00000000000001</v>
      </c>
      <c r="BJ53" s="29">
        <f t="shared" si="69"/>
        <v>100.00000000000001</v>
      </c>
      <c r="BK53" s="29">
        <f t="shared" si="69"/>
        <v>100</v>
      </c>
      <c r="BL53" s="29">
        <f t="shared" si="69"/>
        <v>100.00000000000003</v>
      </c>
      <c r="BM53" s="29">
        <f t="shared" si="69"/>
        <v>100.00000000000001</v>
      </c>
      <c r="BN53" s="29">
        <f t="shared" si="69"/>
        <v>100</v>
      </c>
      <c r="BO53" s="29">
        <f t="shared" si="69"/>
        <v>100.00000000000001</v>
      </c>
      <c r="BS53" s="29"/>
      <c r="BT53" s="29"/>
      <c r="BU53" s="29"/>
      <c r="BV53" s="29"/>
      <c r="BW53" s="29"/>
      <c r="BX53" s="29"/>
      <c r="BY53" s="29"/>
      <c r="BZ53" s="29"/>
      <c r="CA53" s="29"/>
      <c r="CB53" s="29"/>
      <c r="CC53" s="29"/>
      <c r="CD53" s="29"/>
      <c r="CE53" s="29"/>
      <c r="CF53" s="29"/>
      <c r="CG53" s="29"/>
      <c r="CH53" s="29"/>
      <c r="CI53" s="29"/>
      <c r="CJ53" s="29"/>
      <c r="CK53" s="29"/>
      <c r="CL53" s="29"/>
      <c r="CM53" s="29"/>
      <c r="CQ53" s="9"/>
      <c r="CR53" s="9"/>
      <c r="CS53" s="9"/>
      <c r="CT53" s="9"/>
      <c r="CU53" s="9"/>
      <c r="CV53" s="9"/>
      <c r="CW53" s="9"/>
      <c r="CX53" s="9"/>
      <c r="CY53" s="9"/>
      <c r="CZ53" s="9"/>
      <c r="DA53" s="9"/>
      <c r="DB53" s="9"/>
      <c r="DC53" s="9"/>
      <c r="DD53" s="9"/>
      <c r="DE53" s="9"/>
      <c r="DF53" s="9"/>
      <c r="DG53" s="9"/>
      <c r="DH53" s="9"/>
      <c r="DI53" s="9"/>
      <c r="DJ53" s="9"/>
      <c r="DK53" s="9"/>
      <c r="DL53" s="9"/>
      <c r="DM53" s="9"/>
      <c r="DN53" s="9"/>
    </row>
    <row r="54" spans="2:118" x14ac:dyDescent="0.25">
      <c r="B54" s="46" t="s">
        <v>19</v>
      </c>
      <c r="C54" s="2">
        <v>0</v>
      </c>
      <c r="D54" s="2">
        <v>122</v>
      </c>
      <c r="E54" s="2">
        <v>0</v>
      </c>
      <c r="F54" s="2">
        <v>1</v>
      </c>
      <c r="G54" s="2">
        <v>20</v>
      </c>
      <c r="H54" s="2">
        <v>6</v>
      </c>
      <c r="I54" s="4">
        <v>1</v>
      </c>
      <c r="J54" s="3">
        <v>3</v>
      </c>
      <c r="K54" s="3">
        <v>6</v>
      </c>
      <c r="L54" s="3">
        <v>9</v>
      </c>
      <c r="M54" s="3">
        <v>5</v>
      </c>
      <c r="N54" s="3">
        <v>0</v>
      </c>
      <c r="O54" s="3">
        <v>0</v>
      </c>
      <c r="P54" s="3">
        <v>0</v>
      </c>
      <c r="Q54" s="3">
        <v>0</v>
      </c>
      <c r="R54" s="3">
        <v>0</v>
      </c>
      <c r="S54" s="46">
        <v>173</v>
      </c>
      <c r="AU54" s="29"/>
      <c r="AV54" s="29"/>
      <c r="AW54" s="29"/>
      <c r="AX54" s="29"/>
      <c r="AY54" s="29"/>
      <c r="AZ54" s="29"/>
      <c r="BA54" s="29"/>
      <c r="BB54" s="29"/>
      <c r="BC54" s="29"/>
      <c r="BD54" s="29"/>
      <c r="BE54" s="29"/>
      <c r="BF54" s="29"/>
      <c r="BG54" s="29"/>
      <c r="BH54" s="29"/>
      <c r="BI54" s="29"/>
      <c r="BJ54" s="29"/>
      <c r="BK54" s="29"/>
      <c r="BL54" s="29"/>
      <c r="BM54" s="29"/>
      <c r="BN54" s="29"/>
      <c r="BO54" s="29"/>
      <c r="BS54" s="29"/>
      <c r="BT54" s="29"/>
      <c r="BU54" s="29"/>
      <c r="BV54" s="29"/>
      <c r="BW54" s="29"/>
      <c r="BX54" s="29"/>
      <c r="BY54" s="29"/>
      <c r="BZ54" s="29"/>
      <c r="CA54" s="29"/>
      <c r="CB54" s="29"/>
      <c r="CC54" s="29"/>
      <c r="CD54" s="29"/>
      <c r="CE54" s="29"/>
      <c r="CF54" s="29"/>
      <c r="CG54" s="29"/>
      <c r="CH54" s="29"/>
      <c r="CI54" s="29"/>
      <c r="CJ54" s="29"/>
      <c r="CK54" s="29"/>
      <c r="CL54" s="29"/>
      <c r="CM54" s="29"/>
      <c r="CQ54" s="9"/>
      <c r="CR54" s="9"/>
      <c r="CS54" s="9"/>
      <c r="CT54" s="9"/>
      <c r="CU54" s="9"/>
      <c r="CV54" s="9"/>
      <c r="CW54" s="9"/>
      <c r="CX54" s="9"/>
      <c r="CY54" s="9"/>
      <c r="CZ54" s="9"/>
      <c r="DA54" s="9"/>
      <c r="DB54" s="9"/>
      <c r="DC54" s="9"/>
      <c r="DD54" s="9"/>
      <c r="DE54" s="9"/>
      <c r="DF54" s="9"/>
      <c r="DG54" s="9"/>
      <c r="DH54" s="9"/>
      <c r="DI54" s="9"/>
      <c r="DJ54" s="9"/>
      <c r="DK54" s="9"/>
      <c r="DL54" s="9"/>
      <c r="DM54" s="9"/>
      <c r="DN54" s="9"/>
    </row>
    <row r="55" spans="2:118" x14ac:dyDescent="0.25">
      <c r="B55" s="46" t="s">
        <v>20</v>
      </c>
      <c r="C55" s="2">
        <v>0</v>
      </c>
      <c r="D55" s="2">
        <v>4</v>
      </c>
      <c r="E55" s="2">
        <v>69</v>
      </c>
      <c r="F55" s="2">
        <v>50</v>
      </c>
      <c r="G55" s="2">
        <v>5</v>
      </c>
      <c r="H55" s="3">
        <v>17</v>
      </c>
      <c r="I55" s="3">
        <v>5</v>
      </c>
      <c r="J55" s="3">
        <v>2</v>
      </c>
      <c r="K55" s="3">
        <v>2</v>
      </c>
      <c r="L55" s="3">
        <v>19</v>
      </c>
      <c r="M55" s="3">
        <v>0</v>
      </c>
      <c r="N55" s="3">
        <v>0</v>
      </c>
      <c r="O55" s="3">
        <v>0</v>
      </c>
      <c r="P55" s="3">
        <v>0</v>
      </c>
      <c r="Q55" s="3">
        <v>0</v>
      </c>
      <c r="R55" s="3">
        <v>0</v>
      </c>
      <c r="S55" s="46">
        <v>173</v>
      </c>
      <c r="AU55" s="29"/>
      <c r="AV55" s="29"/>
      <c r="AW55" s="29"/>
      <c r="AX55" s="29"/>
      <c r="AY55" s="29"/>
      <c r="AZ55" s="29"/>
      <c r="BA55" s="29"/>
      <c r="BB55" s="29"/>
      <c r="BC55" s="29"/>
      <c r="BD55" s="29"/>
      <c r="BE55" s="29"/>
      <c r="BF55" s="29"/>
      <c r="BG55" s="29"/>
      <c r="BH55" s="29"/>
      <c r="BI55" s="29"/>
      <c r="BJ55" s="29"/>
      <c r="BK55" s="29"/>
      <c r="BL55" s="29"/>
      <c r="BM55" s="29"/>
      <c r="BN55" s="29"/>
      <c r="BO55" s="29"/>
      <c r="BS55" s="29"/>
      <c r="BT55" s="29"/>
      <c r="BU55" s="29"/>
      <c r="BV55" s="29"/>
      <c r="BW55" s="29"/>
      <c r="BX55" s="29"/>
      <c r="BY55" s="29"/>
      <c r="BZ55" s="29"/>
      <c r="CA55" s="29"/>
      <c r="CB55" s="29"/>
      <c r="CC55" s="29"/>
      <c r="CD55" s="29"/>
      <c r="CE55" s="29"/>
      <c r="CF55" s="29"/>
      <c r="CG55" s="29"/>
      <c r="CH55" s="29"/>
      <c r="CI55" s="29"/>
      <c r="CJ55" s="29"/>
      <c r="CK55" s="29"/>
      <c r="CL55" s="29"/>
      <c r="CM55" s="29"/>
      <c r="CQ55" s="9"/>
      <c r="CR55" s="9"/>
      <c r="CS55" s="9"/>
      <c r="CT55" s="9"/>
      <c r="CU55" s="9"/>
      <c r="CV55" s="9"/>
      <c r="CW55" s="9"/>
      <c r="CX55" s="9"/>
      <c r="CY55" s="9"/>
      <c r="CZ55" s="9"/>
      <c r="DA55" s="9"/>
      <c r="DB55" s="9"/>
      <c r="DC55" s="9"/>
      <c r="DD55" s="9"/>
      <c r="DE55" s="9"/>
      <c r="DF55" s="9"/>
      <c r="DG55" s="9"/>
      <c r="DH55" s="9"/>
      <c r="DI55" s="9"/>
      <c r="DJ55" s="9"/>
      <c r="DK55" s="9"/>
      <c r="DL55" s="9"/>
      <c r="DM55" s="9"/>
      <c r="DN55" s="9"/>
    </row>
    <row r="56" spans="2:118" x14ac:dyDescent="0.25">
      <c r="B56" s="46" t="s">
        <v>21</v>
      </c>
      <c r="C56" s="46">
        <v>0</v>
      </c>
      <c r="D56" s="46">
        <v>0</v>
      </c>
      <c r="E56" s="46">
        <v>1</v>
      </c>
      <c r="F56" s="46">
        <v>0</v>
      </c>
      <c r="G56" s="46">
        <v>4</v>
      </c>
      <c r="H56" s="46">
        <v>31</v>
      </c>
      <c r="I56" s="46">
        <v>74</v>
      </c>
      <c r="J56" s="46">
        <v>23</v>
      </c>
      <c r="K56" s="46">
        <v>8</v>
      </c>
      <c r="L56" s="46">
        <v>18</v>
      </c>
      <c r="M56" s="46">
        <v>14</v>
      </c>
      <c r="N56" s="46">
        <v>0</v>
      </c>
      <c r="O56" s="46">
        <v>0</v>
      </c>
      <c r="P56" s="46">
        <v>0</v>
      </c>
      <c r="Q56" s="46">
        <v>0</v>
      </c>
      <c r="R56" s="46">
        <v>0</v>
      </c>
      <c r="S56" s="46">
        <v>173</v>
      </c>
      <c r="AU56" s="29"/>
      <c r="AV56" s="29"/>
      <c r="AW56" s="29"/>
      <c r="AX56" s="29"/>
      <c r="AY56" s="29"/>
      <c r="AZ56" s="29"/>
      <c r="BA56" s="29"/>
      <c r="BB56" s="29"/>
      <c r="BC56" s="29"/>
      <c r="BD56" s="29"/>
      <c r="BE56" s="29"/>
      <c r="BF56" s="29"/>
      <c r="BG56" s="29"/>
      <c r="BH56" s="29"/>
      <c r="BI56" s="29"/>
      <c r="BJ56" s="29"/>
      <c r="BK56" s="29"/>
      <c r="BL56" s="29"/>
      <c r="BM56" s="29"/>
      <c r="BN56" s="29"/>
      <c r="BO56" s="29"/>
      <c r="BS56" s="29"/>
      <c r="BT56" s="29"/>
      <c r="BU56" s="29"/>
      <c r="BV56" s="29"/>
      <c r="BW56" s="29"/>
      <c r="BX56" s="29"/>
      <c r="BY56" s="29"/>
      <c r="BZ56" s="29"/>
      <c r="CA56" s="29"/>
      <c r="CB56" s="29"/>
      <c r="CC56" s="29"/>
      <c r="CD56" s="29"/>
      <c r="CE56" s="29"/>
      <c r="CF56" s="29"/>
      <c r="CG56" s="29"/>
      <c r="CH56" s="29"/>
      <c r="CI56" s="29"/>
      <c r="CJ56" s="29"/>
      <c r="CK56" s="29"/>
      <c r="CL56" s="29"/>
      <c r="CM56" s="29"/>
      <c r="CQ56" s="9"/>
      <c r="CR56" s="9"/>
      <c r="CS56" s="9"/>
      <c r="CT56" s="9"/>
      <c r="CU56" s="9"/>
      <c r="CV56" s="9"/>
      <c r="CW56" s="9"/>
      <c r="CX56" s="9"/>
      <c r="CY56" s="9"/>
      <c r="CZ56" s="9"/>
      <c r="DA56" s="9"/>
      <c r="DB56" s="9"/>
      <c r="DC56" s="9"/>
      <c r="DD56" s="9"/>
      <c r="DE56" s="9"/>
      <c r="DF56" s="9"/>
      <c r="DG56" s="9"/>
      <c r="DH56" s="9"/>
      <c r="DI56" s="9"/>
      <c r="DJ56" s="9"/>
      <c r="DK56" s="9"/>
      <c r="DL56" s="9"/>
      <c r="DM56" s="9"/>
      <c r="DN56" s="9"/>
    </row>
    <row r="57" spans="2:118" x14ac:dyDescent="0.25">
      <c r="B57" s="46" t="s">
        <v>22</v>
      </c>
      <c r="C57" s="2">
        <v>0</v>
      </c>
      <c r="D57" s="2">
        <v>94</v>
      </c>
      <c r="E57" s="2">
        <v>0</v>
      </c>
      <c r="F57" s="2">
        <v>53</v>
      </c>
      <c r="G57" s="2">
        <v>22</v>
      </c>
      <c r="H57" s="2">
        <v>4</v>
      </c>
      <c r="I57" s="3">
        <v>0</v>
      </c>
      <c r="J57" s="3">
        <v>0</v>
      </c>
      <c r="K57" s="3">
        <v>0</v>
      </c>
      <c r="L57" s="3">
        <v>0</v>
      </c>
      <c r="M57" s="3">
        <v>0</v>
      </c>
      <c r="N57" s="3">
        <v>0</v>
      </c>
      <c r="O57" s="3">
        <v>0</v>
      </c>
      <c r="P57" s="3">
        <v>0</v>
      </c>
      <c r="Q57" s="3">
        <v>0</v>
      </c>
      <c r="R57" s="3">
        <v>0</v>
      </c>
      <c r="S57" s="46">
        <v>173</v>
      </c>
      <c r="AU57" s="29"/>
      <c r="AV57" s="29"/>
      <c r="AW57" s="29"/>
      <c r="AX57" s="29"/>
      <c r="AY57" s="29"/>
      <c r="AZ57" s="29"/>
      <c r="BA57" s="29"/>
      <c r="BB57" s="29"/>
      <c r="BC57" s="29"/>
      <c r="BD57" s="29"/>
      <c r="BE57" s="29"/>
      <c r="BF57" s="29"/>
      <c r="BG57" s="29"/>
      <c r="BH57" s="29"/>
      <c r="BI57" s="29"/>
      <c r="BJ57" s="29"/>
      <c r="BK57" s="29"/>
      <c r="BL57" s="29"/>
      <c r="BM57" s="29"/>
      <c r="BN57" s="29"/>
      <c r="BO57" s="29"/>
      <c r="BS57" s="29"/>
      <c r="BT57" s="29"/>
      <c r="BU57" s="29"/>
      <c r="BV57" s="29"/>
      <c r="BW57" s="29"/>
      <c r="BX57" s="29"/>
      <c r="BY57" s="29"/>
      <c r="BZ57" s="29"/>
      <c r="CA57" s="29"/>
      <c r="CB57" s="29"/>
      <c r="CC57" s="29"/>
      <c r="CD57" s="29"/>
      <c r="CE57" s="29"/>
      <c r="CF57" s="29"/>
      <c r="CG57" s="29"/>
      <c r="CH57" s="29"/>
      <c r="CI57" s="29"/>
      <c r="CJ57" s="29"/>
      <c r="CK57" s="29"/>
      <c r="CL57" s="29"/>
      <c r="CM57" s="29"/>
      <c r="CQ57" s="9"/>
      <c r="CR57" s="9"/>
      <c r="CS57" s="9"/>
      <c r="CT57" s="9"/>
      <c r="CU57" s="9"/>
      <c r="CV57" s="9"/>
      <c r="CW57" s="9"/>
      <c r="CX57" s="9"/>
      <c r="CY57" s="9"/>
      <c r="CZ57" s="9"/>
      <c r="DA57" s="9"/>
      <c r="DB57" s="9"/>
      <c r="DC57" s="9"/>
      <c r="DD57" s="9"/>
      <c r="DE57" s="9"/>
      <c r="DF57" s="9"/>
      <c r="DG57" s="9"/>
      <c r="DH57" s="9"/>
      <c r="DI57" s="9"/>
      <c r="DJ57" s="9"/>
      <c r="DK57" s="9"/>
      <c r="DL57" s="9"/>
      <c r="DM57" s="9"/>
      <c r="DN57" s="9"/>
    </row>
    <row r="58" spans="2:118" x14ac:dyDescent="0.25">
      <c r="B58" s="46" t="s">
        <v>86</v>
      </c>
      <c r="C58" s="46">
        <v>0</v>
      </c>
      <c r="D58" s="46">
        <v>0</v>
      </c>
      <c r="E58" s="46">
        <v>0</v>
      </c>
      <c r="F58" s="46">
        <v>0</v>
      </c>
      <c r="G58" s="46">
        <v>0</v>
      </c>
      <c r="H58" s="46">
        <v>12</v>
      </c>
      <c r="I58" s="46">
        <v>0</v>
      </c>
      <c r="J58" s="46">
        <v>62</v>
      </c>
      <c r="K58" s="46">
        <v>94</v>
      </c>
      <c r="L58" s="46">
        <v>4</v>
      </c>
      <c r="M58" s="46">
        <v>0</v>
      </c>
      <c r="N58" s="46">
        <v>1</v>
      </c>
      <c r="O58" s="46">
        <v>0</v>
      </c>
      <c r="P58" s="46">
        <v>0</v>
      </c>
      <c r="Q58" s="46">
        <v>0</v>
      </c>
      <c r="R58" s="46">
        <v>0</v>
      </c>
      <c r="S58" s="46">
        <v>173</v>
      </c>
      <c r="AU58" s="29"/>
      <c r="AV58" s="29"/>
      <c r="AW58" s="29"/>
      <c r="AX58" s="29"/>
      <c r="AY58" s="29"/>
      <c r="AZ58" s="29"/>
      <c r="BA58" s="29"/>
      <c r="BB58" s="29"/>
      <c r="BC58" s="29"/>
      <c r="BD58" s="29"/>
      <c r="BE58" s="29"/>
      <c r="BF58" s="29"/>
      <c r="BG58" s="29"/>
      <c r="BH58" s="29"/>
      <c r="BI58" s="29"/>
      <c r="BJ58" s="29"/>
      <c r="BK58" s="29"/>
      <c r="BL58" s="29"/>
      <c r="BM58" s="29"/>
      <c r="BN58" s="29"/>
      <c r="BO58" s="29"/>
      <c r="BS58" s="29"/>
      <c r="BT58" s="29"/>
      <c r="BU58" s="29"/>
      <c r="BV58" s="29"/>
      <c r="BW58" s="29"/>
      <c r="BX58" s="29"/>
      <c r="BY58" s="29"/>
      <c r="BZ58" s="29"/>
      <c r="CA58" s="29"/>
      <c r="CB58" s="29"/>
      <c r="CC58" s="29"/>
      <c r="CD58" s="29"/>
      <c r="CE58" s="29"/>
      <c r="CF58" s="29"/>
      <c r="CG58" s="29"/>
      <c r="CH58" s="29"/>
      <c r="CI58" s="29"/>
      <c r="CJ58" s="29"/>
      <c r="CK58" s="29"/>
      <c r="CL58" s="29"/>
      <c r="CM58" s="29"/>
      <c r="CQ58" s="9"/>
      <c r="CR58" s="9"/>
      <c r="CS58" s="9"/>
      <c r="CT58" s="9"/>
      <c r="CU58" s="9"/>
      <c r="CV58" s="9"/>
      <c r="CW58" s="9"/>
      <c r="CX58" s="9"/>
      <c r="CY58" s="9"/>
      <c r="CZ58" s="9"/>
      <c r="DA58" s="9"/>
      <c r="DB58" s="9"/>
      <c r="DC58" s="9"/>
      <c r="DD58" s="9"/>
      <c r="DE58" s="9"/>
      <c r="DF58" s="9"/>
      <c r="DG58" s="9"/>
      <c r="DH58" s="9"/>
      <c r="DI58" s="9"/>
      <c r="DJ58" s="9"/>
      <c r="DK58" s="9"/>
      <c r="DL58" s="9"/>
      <c r="DM58" s="9"/>
      <c r="DN58" s="9"/>
    </row>
    <row r="59" spans="2:118" x14ac:dyDescent="0.25">
      <c r="B59" s="46" t="s">
        <v>102</v>
      </c>
      <c r="C59" s="46">
        <v>0</v>
      </c>
      <c r="D59" s="46">
        <v>7</v>
      </c>
      <c r="E59" s="46">
        <v>0</v>
      </c>
      <c r="F59" s="46">
        <v>53</v>
      </c>
      <c r="G59" s="46">
        <v>28</v>
      </c>
      <c r="H59" s="46">
        <v>11</v>
      </c>
      <c r="I59" s="46">
        <v>10</v>
      </c>
      <c r="J59" s="46">
        <v>11</v>
      </c>
      <c r="K59" s="46">
        <v>10</v>
      </c>
      <c r="L59" s="46">
        <v>7</v>
      </c>
      <c r="M59" s="46">
        <v>20</v>
      </c>
      <c r="N59" s="46">
        <v>0</v>
      </c>
      <c r="O59" s="46">
        <v>0</v>
      </c>
      <c r="P59" s="46">
        <v>0</v>
      </c>
      <c r="Q59" s="46">
        <v>0</v>
      </c>
      <c r="R59" s="46">
        <v>0</v>
      </c>
      <c r="S59" s="46">
        <v>157</v>
      </c>
      <c r="AU59" s="29"/>
      <c r="AV59" s="29"/>
      <c r="AW59" s="29"/>
      <c r="AX59" s="29"/>
      <c r="AY59" s="29"/>
      <c r="AZ59" s="29"/>
      <c r="BA59" s="29"/>
      <c r="BB59" s="29"/>
      <c r="BC59" s="29"/>
      <c r="BD59" s="29"/>
      <c r="BE59" s="29"/>
      <c r="BF59" s="29"/>
      <c r="BG59" s="29"/>
      <c r="BH59" s="29"/>
      <c r="BI59" s="29"/>
      <c r="BJ59" s="29"/>
      <c r="BK59" s="29"/>
      <c r="BL59" s="29"/>
      <c r="BM59" s="29"/>
      <c r="BN59" s="29"/>
      <c r="BO59" s="29"/>
      <c r="BS59" s="29"/>
      <c r="BT59" s="29"/>
      <c r="BU59" s="29"/>
      <c r="BV59" s="29"/>
      <c r="BW59" s="29"/>
      <c r="BX59" s="29"/>
      <c r="BY59" s="29"/>
      <c r="BZ59" s="29"/>
      <c r="CA59" s="29"/>
      <c r="CB59" s="29"/>
      <c r="CC59" s="29"/>
      <c r="CD59" s="29"/>
      <c r="CE59" s="29"/>
      <c r="CF59" s="29"/>
      <c r="CG59" s="29"/>
      <c r="CH59" s="29"/>
      <c r="CI59" s="29"/>
      <c r="CJ59" s="29"/>
      <c r="CK59" s="29"/>
      <c r="CL59" s="29"/>
      <c r="CM59" s="29"/>
      <c r="CQ59" s="9"/>
      <c r="CR59" s="9"/>
      <c r="CS59" s="9"/>
      <c r="CT59" s="9"/>
      <c r="CU59" s="9"/>
      <c r="CV59" s="9"/>
      <c r="CW59" s="9"/>
      <c r="CX59" s="9"/>
      <c r="CY59" s="9"/>
      <c r="CZ59" s="9"/>
      <c r="DA59" s="9"/>
      <c r="DB59" s="9"/>
      <c r="DC59" s="9"/>
      <c r="DD59" s="9"/>
      <c r="DE59" s="9"/>
      <c r="DF59" s="9"/>
      <c r="DG59" s="9"/>
      <c r="DH59" s="9"/>
      <c r="DI59" s="9"/>
      <c r="DJ59" s="9"/>
      <c r="DK59" s="9"/>
      <c r="DL59" s="9"/>
      <c r="DM59" s="9"/>
      <c r="DN59" s="9"/>
    </row>
    <row r="60" spans="2:118" x14ac:dyDescent="0.25">
      <c r="B60" s="46" t="s">
        <v>90</v>
      </c>
      <c r="C60" s="46">
        <v>0</v>
      </c>
      <c r="D60" s="46">
        <v>0</v>
      </c>
      <c r="E60" s="46">
        <v>0</v>
      </c>
      <c r="F60" s="46">
        <v>171</v>
      </c>
      <c r="G60" s="46">
        <v>0</v>
      </c>
      <c r="H60" s="46">
        <v>1</v>
      </c>
      <c r="I60" s="46">
        <v>0</v>
      </c>
      <c r="J60" s="46">
        <v>0</v>
      </c>
      <c r="K60" s="46">
        <v>0</v>
      </c>
      <c r="L60" s="46">
        <v>1</v>
      </c>
      <c r="M60" s="46">
        <v>0</v>
      </c>
      <c r="N60" s="46">
        <v>0</v>
      </c>
      <c r="O60" s="46">
        <v>0</v>
      </c>
      <c r="P60" s="46">
        <v>0</v>
      </c>
      <c r="Q60" s="46">
        <v>0</v>
      </c>
      <c r="R60" s="46">
        <v>0</v>
      </c>
      <c r="S60" s="46">
        <v>173</v>
      </c>
    </row>
    <row r="65" spans="1:118" x14ac:dyDescent="0.25">
      <c r="V65" s="46" t="str">
        <f>A66</f>
        <v xml:space="preserve">Klebsiella oxytoca  </v>
      </c>
      <c r="AT65" s="46" t="str">
        <f>A66</f>
        <v xml:space="preserve">Klebsiella oxytoca  </v>
      </c>
      <c r="BR65" s="46" t="str">
        <f>A66</f>
        <v xml:space="preserve">Klebsiella oxytoca  </v>
      </c>
    </row>
    <row r="66" spans="1:118" ht="18.75" x14ac:dyDescent="0.25">
      <c r="A66" s="46" t="s">
        <v>104</v>
      </c>
      <c r="B66" s="46" t="s">
        <v>0</v>
      </c>
      <c r="C66" s="46">
        <v>1.5625E-2</v>
      </c>
      <c r="D66" s="46">
        <v>3.125E-2</v>
      </c>
      <c r="E66" s="46">
        <v>6.25E-2</v>
      </c>
      <c r="F66" s="46">
        <v>0.125</v>
      </c>
      <c r="G66" s="46">
        <v>0.25</v>
      </c>
      <c r="H66" s="46">
        <v>0.5</v>
      </c>
      <c r="I66" s="46">
        <v>1</v>
      </c>
      <c r="J66" s="46">
        <v>2</v>
      </c>
      <c r="K66" s="46">
        <v>4</v>
      </c>
      <c r="L66" s="46">
        <v>8</v>
      </c>
      <c r="M66" s="46">
        <v>16</v>
      </c>
      <c r="N66" s="46">
        <v>32</v>
      </c>
      <c r="O66" s="46">
        <v>64</v>
      </c>
      <c r="P66" s="46">
        <v>128</v>
      </c>
      <c r="Q66" s="46">
        <v>256</v>
      </c>
      <c r="R66" s="46">
        <v>512</v>
      </c>
      <c r="S66" s="46" t="s">
        <v>1</v>
      </c>
      <c r="V66" s="46" t="s">
        <v>0</v>
      </c>
      <c r="W66" s="46" t="str">
        <f>B67</f>
        <v>Ampicillin</v>
      </c>
      <c r="X66" s="46" t="str">
        <f>B68</f>
        <v>Ampicillin/ Sulbactam</v>
      </c>
      <c r="Y66" s="46" t="str">
        <f>B69</f>
        <v>Piperacillin</v>
      </c>
      <c r="Z66" s="46" t="str">
        <f>B70</f>
        <v>Piperacillin/ Tazobactam</v>
      </c>
      <c r="AA66" s="46" t="str">
        <f>B71</f>
        <v>Aztreonam</v>
      </c>
      <c r="AB66" s="46" t="str">
        <f>B72</f>
        <v>Cefotaxim</v>
      </c>
      <c r="AC66" s="46" t="str">
        <f>B73</f>
        <v>Ceftazidim</v>
      </c>
      <c r="AD66" s="46" t="str">
        <f>B74</f>
        <v>Cefuroxim</v>
      </c>
      <c r="AE66" s="46" t="str">
        <f>B75</f>
        <v>Imipenem</v>
      </c>
      <c r="AF66" s="46" t="str">
        <f>B76</f>
        <v>Meropenem</v>
      </c>
      <c r="AG66" s="46" t="str">
        <f>B77</f>
        <v>Colistin</v>
      </c>
      <c r="AH66" s="46" t="str">
        <f>B78</f>
        <v>Amikacin</v>
      </c>
      <c r="AI66" s="46" t="str">
        <f>B79</f>
        <v>Gentamicin</v>
      </c>
      <c r="AJ66" s="46" t="str">
        <f>B80</f>
        <v>Tobramycin</v>
      </c>
      <c r="AK66" s="46" t="str">
        <f>B81</f>
        <v>Fosfomycin</v>
      </c>
      <c r="AL66" s="46" t="str">
        <f>B82</f>
        <v>Cotrimoxazol</v>
      </c>
      <c r="AM66" s="46" t="str">
        <f>B83</f>
        <v>Ciprofloxacin</v>
      </c>
      <c r="AN66" s="46" t="str">
        <f>B84</f>
        <v>Levofloxacin</v>
      </c>
      <c r="AO66" s="46" t="str">
        <f>B85</f>
        <v>Moxifloxacin</v>
      </c>
      <c r="AP66" s="46" t="str">
        <f>B86</f>
        <v>Doxycyclin</v>
      </c>
      <c r="AQ66" s="46" t="str">
        <f>B87</f>
        <v>Tigecyclin</v>
      </c>
      <c r="AT66" s="46" t="s">
        <v>0</v>
      </c>
      <c r="AU66" s="29" t="str">
        <f t="shared" ref="AU66:BO66" si="70">W66</f>
        <v>Ampicillin</v>
      </c>
      <c r="AV66" s="29" t="str">
        <f t="shared" si="70"/>
        <v>Ampicillin/ Sulbactam</v>
      </c>
      <c r="AW66" s="29" t="str">
        <f t="shared" si="70"/>
        <v>Piperacillin</v>
      </c>
      <c r="AX66" s="29" t="str">
        <f t="shared" si="70"/>
        <v>Piperacillin/ Tazobactam</v>
      </c>
      <c r="AY66" s="29" t="str">
        <f t="shared" si="70"/>
        <v>Aztreonam</v>
      </c>
      <c r="AZ66" s="29" t="str">
        <f t="shared" si="70"/>
        <v>Cefotaxim</v>
      </c>
      <c r="BA66" s="29" t="str">
        <f t="shared" si="70"/>
        <v>Ceftazidim</v>
      </c>
      <c r="BB66" s="29" t="str">
        <f t="shared" si="70"/>
        <v>Cefuroxim</v>
      </c>
      <c r="BC66" s="29" t="str">
        <f t="shared" si="70"/>
        <v>Imipenem</v>
      </c>
      <c r="BD66" s="29" t="str">
        <f t="shared" si="70"/>
        <v>Meropenem</v>
      </c>
      <c r="BE66" s="29" t="str">
        <f t="shared" si="70"/>
        <v>Colistin</v>
      </c>
      <c r="BF66" s="29" t="str">
        <f t="shared" si="70"/>
        <v>Amikacin</v>
      </c>
      <c r="BG66" s="29" t="str">
        <f t="shared" si="70"/>
        <v>Gentamicin</v>
      </c>
      <c r="BH66" s="29" t="str">
        <f t="shared" si="70"/>
        <v>Tobramycin</v>
      </c>
      <c r="BI66" s="29" t="str">
        <f t="shared" si="70"/>
        <v>Fosfomycin</v>
      </c>
      <c r="BJ66" s="29" t="str">
        <f t="shared" si="70"/>
        <v>Cotrimoxazol</v>
      </c>
      <c r="BK66" s="29" t="str">
        <f t="shared" si="70"/>
        <v>Ciprofloxacin</v>
      </c>
      <c r="BL66" s="29" t="str">
        <f t="shared" si="70"/>
        <v>Levofloxacin</v>
      </c>
      <c r="BM66" s="29" t="str">
        <f t="shared" si="70"/>
        <v>Moxifloxacin</v>
      </c>
      <c r="BN66" s="29" t="str">
        <f t="shared" si="70"/>
        <v>Doxycyclin</v>
      </c>
      <c r="BO66" s="29" t="str">
        <f t="shared" si="70"/>
        <v>Tigecyclin</v>
      </c>
      <c r="BR66" s="46" t="s">
        <v>0</v>
      </c>
      <c r="BS66" s="46" t="str">
        <f t="shared" ref="BS66:CM66" si="71">W66</f>
        <v>Ampicillin</v>
      </c>
      <c r="BT66" s="46" t="str">
        <f t="shared" si="71"/>
        <v>Ampicillin/ Sulbactam</v>
      </c>
      <c r="BU66" s="46" t="str">
        <f t="shared" si="71"/>
        <v>Piperacillin</v>
      </c>
      <c r="BV66" s="46" t="str">
        <f t="shared" si="71"/>
        <v>Piperacillin/ Tazobactam</v>
      </c>
      <c r="BW66" s="46" t="str">
        <f t="shared" si="71"/>
        <v>Aztreonam</v>
      </c>
      <c r="BX66" s="46" t="str">
        <f t="shared" si="71"/>
        <v>Cefotaxim</v>
      </c>
      <c r="BY66" s="46" t="str">
        <f t="shared" si="71"/>
        <v>Ceftazidim</v>
      </c>
      <c r="BZ66" s="46" t="str">
        <f t="shared" si="71"/>
        <v>Cefuroxim</v>
      </c>
      <c r="CA66" s="46" t="str">
        <f t="shared" si="71"/>
        <v>Imipenem</v>
      </c>
      <c r="CB66" s="46" t="str">
        <f t="shared" si="71"/>
        <v>Meropenem</v>
      </c>
      <c r="CC66" s="46" t="str">
        <f t="shared" si="71"/>
        <v>Colistin</v>
      </c>
      <c r="CD66" s="46" t="str">
        <f t="shared" si="71"/>
        <v>Amikacin</v>
      </c>
      <c r="CE66" s="46" t="str">
        <f t="shared" si="71"/>
        <v>Gentamicin</v>
      </c>
      <c r="CF66" s="46" t="str">
        <f t="shared" si="71"/>
        <v>Tobramycin</v>
      </c>
      <c r="CG66" s="46" t="str">
        <f t="shared" si="71"/>
        <v>Fosfomycin</v>
      </c>
      <c r="CH66" s="46" t="str">
        <f t="shared" si="71"/>
        <v>Cotrimoxazol</v>
      </c>
      <c r="CI66" s="46" t="str">
        <f t="shared" si="71"/>
        <v>Ciprofloxacin</v>
      </c>
      <c r="CJ66" s="46" t="str">
        <f t="shared" si="71"/>
        <v>Levofloxacin</v>
      </c>
      <c r="CK66" s="46" t="str">
        <f t="shared" si="71"/>
        <v>Moxifloxacin</v>
      </c>
      <c r="CL66" s="46" t="str">
        <f t="shared" si="71"/>
        <v>Doxycyclin</v>
      </c>
      <c r="CM66" s="46" t="str">
        <f t="shared" si="71"/>
        <v>Tigecyclin</v>
      </c>
      <c r="CQ66" s="10"/>
      <c r="CR66" s="11" t="s">
        <v>45</v>
      </c>
      <c r="CS66" s="11" t="s">
        <v>50</v>
      </c>
      <c r="CT66" s="11" t="s">
        <v>51</v>
      </c>
      <c r="CU66" s="11" t="s">
        <v>52</v>
      </c>
      <c r="CV66" s="11" t="s">
        <v>53</v>
      </c>
      <c r="CW66" s="11" t="s">
        <v>54</v>
      </c>
      <c r="CX66" s="11" t="s">
        <v>55</v>
      </c>
      <c r="CY66" s="11" t="s">
        <v>68</v>
      </c>
      <c r="CZ66" s="11" t="s">
        <v>56</v>
      </c>
      <c r="DA66" s="11" t="s">
        <v>57</v>
      </c>
      <c r="DB66" s="11" t="s">
        <v>58</v>
      </c>
      <c r="DC66" s="11" t="s">
        <v>59</v>
      </c>
      <c r="DD66" s="11" t="s">
        <v>60</v>
      </c>
      <c r="DE66" s="11" t="s">
        <v>61</v>
      </c>
      <c r="DF66" s="11" t="s">
        <v>62</v>
      </c>
      <c r="DG66" s="11" t="s">
        <v>63</v>
      </c>
      <c r="DH66" s="11" t="s">
        <v>64</v>
      </c>
      <c r="DI66" s="11" t="s">
        <v>65</v>
      </c>
      <c r="DJ66" s="11" t="s">
        <v>66</v>
      </c>
      <c r="DK66" s="11" t="s">
        <v>67</v>
      </c>
      <c r="DL66" s="11" t="s">
        <v>69</v>
      </c>
      <c r="DM66" s="9"/>
      <c r="DN66" s="9"/>
    </row>
    <row r="67" spans="1:118" ht="18.75" x14ac:dyDescent="0.25">
      <c r="B67" s="46" t="s">
        <v>2</v>
      </c>
      <c r="C67" s="2">
        <v>0</v>
      </c>
      <c r="D67" s="2">
        <v>0</v>
      </c>
      <c r="E67" s="2">
        <v>0</v>
      </c>
      <c r="F67" s="2">
        <v>0</v>
      </c>
      <c r="G67" s="2">
        <v>0</v>
      </c>
      <c r="H67" s="2">
        <v>0</v>
      </c>
      <c r="I67" s="2">
        <v>0</v>
      </c>
      <c r="J67" s="2">
        <v>0</v>
      </c>
      <c r="K67" s="2">
        <v>0</v>
      </c>
      <c r="L67" s="2">
        <v>0</v>
      </c>
      <c r="M67" s="3">
        <v>2</v>
      </c>
      <c r="N67" s="3">
        <v>8</v>
      </c>
      <c r="O67" s="3">
        <v>20</v>
      </c>
      <c r="P67" s="3">
        <v>0</v>
      </c>
      <c r="Q67" s="3">
        <v>0</v>
      </c>
      <c r="R67" s="3">
        <v>0</v>
      </c>
      <c r="S67" s="46">
        <v>30</v>
      </c>
      <c r="V67" s="46">
        <v>1.5625E-2</v>
      </c>
      <c r="W67" s="2">
        <f>C67</f>
        <v>0</v>
      </c>
      <c r="X67" s="2">
        <f>C68</f>
        <v>0</v>
      </c>
      <c r="Y67" s="2">
        <f>C69</f>
        <v>0</v>
      </c>
      <c r="Z67" s="2">
        <f>C70</f>
        <v>0</v>
      </c>
      <c r="AA67" s="2">
        <f>C71</f>
        <v>0</v>
      </c>
      <c r="AB67" s="2">
        <f>C72</f>
        <v>0</v>
      </c>
      <c r="AC67" s="2">
        <f>C73</f>
        <v>0</v>
      </c>
      <c r="AD67" s="4">
        <f>C74</f>
        <v>0</v>
      </c>
      <c r="AE67" s="2">
        <f>C75</f>
        <v>0</v>
      </c>
      <c r="AF67" s="2">
        <f>C76</f>
        <v>0</v>
      </c>
      <c r="AG67" s="2">
        <f>C77</f>
        <v>0</v>
      </c>
      <c r="AH67" s="2">
        <f>C78</f>
        <v>0</v>
      </c>
      <c r="AI67" s="2">
        <f>C79</f>
        <v>0</v>
      </c>
      <c r="AJ67" s="2">
        <f>C80</f>
        <v>0</v>
      </c>
      <c r="AK67" s="2">
        <f>C81</f>
        <v>0</v>
      </c>
      <c r="AL67" s="2">
        <f>C82</f>
        <v>0</v>
      </c>
      <c r="AM67" s="2">
        <f>C83</f>
        <v>0</v>
      </c>
      <c r="AN67" s="2">
        <f>C84</f>
        <v>0</v>
      </c>
      <c r="AO67" s="2">
        <f>C85</f>
        <v>0</v>
      </c>
      <c r="AP67" s="46">
        <f>C86</f>
        <v>0</v>
      </c>
      <c r="AQ67" s="47">
        <f>C87</f>
        <v>0</v>
      </c>
      <c r="AT67" s="46">
        <v>1.4999999999999999E-2</v>
      </c>
      <c r="AU67" s="30">
        <f t="shared" ref="AU67:BO67" si="72">PRODUCT(W67*100*1/W83)</f>
        <v>0</v>
      </c>
      <c r="AV67" s="30">
        <f t="shared" si="72"/>
        <v>0</v>
      </c>
      <c r="AW67" s="30">
        <f t="shared" si="72"/>
        <v>0</v>
      </c>
      <c r="AX67" s="30">
        <f t="shared" si="72"/>
        <v>0</v>
      </c>
      <c r="AY67" s="30">
        <f t="shared" si="72"/>
        <v>0</v>
      </c>
      <c r="AZ67" s="30">
        <f t="shared" si="72"/>
        <v>0</v>
      </c>
      <c r="BA67" s="30">
        <f t="shared" si="72"/>
        <v>0</v>
      </c>
      <c r="BB67" s="31">
        <f t="shared" si="72"/>
        <v>0</v>
      </c>
      <c r="BC67" s="30">
        <f t="shared" si="72"/>
        <v>0</v>
      </c>
      <c r="BD67" s="30">
        <f t="shared" si="72"/>
        <v>0</v>
      </c>
      <c r="BE67" s="30">
        <f t="shared" si="72"/>
        <v>0</v>
      </c>
      <c r="BF67" s="30">
        <f t="shared" si="72"/>
        <v>0</v>
      </c>
      <c r="BG67" s="30">
        <f t="shared" si="72"/>
        <v>0</v>
      </c>
      <c r="BH67" s="30">
        <f t="shared" si="72"/>
        <v>0</v>
      </c>
      <c r="BI67" s="30">
        <f t="shared" si="72"/>
        <v>0</v>
      </c>
      <c r="BJ67" s="30">
        <f t="shared" si="72"/>
        <v>0</v>
      </c>
      <c r="BK67" s="30">
        <f t="shared" si="72"/>
        <v>0</v>
      </c>
      <c r="BL67" s="30">
        <f t="shared" si="72"/>
        <v>0</v>
      </c>
      <c r="BM67" s="30">
        <f t="shared" si="72"/>
        <v>0</v>
      </c>
      <c r="BN67" s="29">
        <f t="shared" si="72"/>
        <v>0</v>
      </c>
      <c r="BO67" s="49">
        <f t="shared" si="72"/>
        <v>0</v>
      </c>
      <c r="BR67" s="46">
        <v>1.4999999999999999E-2</v>
      </c>
      <c r="BS67" s="30">
        <f t="shared" ref="BS67:CM67" si="73">AU67</f>
        <v>0</v>
      </c>
      <c r="BT67" s="30">
        <f t="shared" si="73"/>
        <v>0</v>
      </c>
      <c r="BU67" s="30">
        <f t="shared" si="73"/>
        <v>0</v>
      </c>
      <c r="BV67" s="30">
        <f t="shared" si="73"/>
        <v>0</v>
      </c>
      <c r="BW67" s="30">
        <f t="shared" si="73"/>
        <v>0</v>
      </c>
      <c r="BX67" s="30">
        <f t="shared" si="73"/>
        <v>0</v>
      </c>
      <c r="BY67" s="30">
        <f t="shared" si="73"/>
        <v>0</v>
      </c>
      <c r="BZ67" s="31">
        <f t="shared" si="73"/>
        <v>0</v>
      </c>
      <c r="CA67" s="30">
        <f t="shared" si="73"/>
        <v>0</v>
      </c>
      <c r="CB67" s="30">
        <f t="shared" si="73"/>
        <v>0</v>
      </c>
      <c r="CC67" s="30">
        <f t="shared" si="73"/>
        <v>0</v>
      </c>
      <c r="CD67" s="30">
        <f t="shared" si="73"/>
        <v>0</v>
      </c>
      <c r="CE67" s="30">
        <f t="shared" si="73"/>
        <v>0</v>
      </c>
      <c r="CF67" s="30">
        <f t="shared" si="73"/>
        <v>0</v>
      </c>
      <c r="CG67" s="30">
        <f t="shared" si="73"/>
        <v>0</v>
      </c>
      <c r="CH67" s="30">
        <f t="shared" si="73"/>
        <v>0</v>
      </c>
      <c r="CI67" s="30">
        <f t="shared" si="73"/>
        <v>0</v>
      </c>
      <c r="CJ67" s="30">
        <f t="shared" si="73"/>
        <v>0</v>
      </c>
      <c r="CK67" s="30">
        <f t="shared" si="73"/>
        <v>0</v>
      </c>
      <c r="CL67" s="29">
        <f t="shared" si="73"/>
        <v>0</v>
      </c>
      <c r="CM67" s="49">
        <f t="shared" si="73"/>
        <v>0</v>
      </c>
      <c r="CN67" s="5"/>
      <c r="CQ67" s="11" t="s">
        <v>46</v>
      </c>
      <c r="CR67" s="15">
        <f>S67</f>
        <v>30</v>
      </c>
      <c r="CS67" s="15">
        <f>S68</f>
        <v>30</v>
      </c>
      <c r="CT67" s="15">
        <f>S69</f>
        <v>30</v>
      </c>
      <c r="CU67" s="15">
        <f>S70</f>
        <v>30</v>
      </c>
      <c r="CV67" s="15">
        <f>S71</f>
        <v>30</v>
      </c>
      <c r="CW67" s="15">
        <f>S72</f>
        <v>30</v>
      </c>
      <c r="CX67" s="15">
        <f>S73</f>
        <v>30</v>
      </c>
      <c r="CY67" s="15">
        <f>S74</f>
        <v>30</v>
      </c>
      <c r="CZ67" s="15">
        <f>S75</f>
        <v>30</v>
      </c>
      <c r="DA67" s="15">
        <f>S76</f>
        <v>30</v>
      </c>
      <c r="DB67" s="15">
        <f>S77</f>
        <v>27</v>
      </c>
      <c r="DC67" s="15">
        <f>S78</f>
        <v>29</v>
      </c>
      <c r="DD67" s="15">
        <f>S79</f>
        <v>29</v>
      </c>
      <c r="DE67" s="15">
        <f>S80</f>
        <v>28</v>
      </c>
      <c r="DF67" s="15">
        <f>S81</f>
        <v>30</v>
      </c>
      <c r="DG67" s="15">
        <f>S82</f>
        <v>30</v>
      </c>
      <c r="DH67" s="15">
        <f>S83</f>
        <v>30</v>
      </c>
      <c r="DI67" s="15">
        <f>S84</f>
        <v>30</v>
      </c>
      <c r="DJ67" s="15">
        <f>S85</f>
        <v>30</v>
      </c>
      <c r="DK67" s="15">
        <f>S86</f>
        <v>30</v>
      </c>
      <c r="DL67" s="15">
        <f>S87</f>
        <v>30</v>
      </c>
      <c r="DM67" s="9"/>
      <c r="DN67" s="9"/>
    </row>
    <row r="68" spans="1:118" ht="18.75" x14ac:dyDescent="0.25">
      <c r="B68" s="46" t="s">
        <v>3</v>
      </c>
      <c r="C68" s="2">
        <v>0</v>
      </c>
      <c r="D68" s="2">
        <v>0</v>
      </c>
      <c r="E68" s="2">
        <v>0</v>
      </c>
      <c r="F68" s="2">
        <v>0</v>
      </c>
      <c r="G68" s="2">
        <v>0</v>
      </c>
      <c r="H68" s="2">
        <v>0</v>
      </c>
      <c r="I68" s="2">
        <v>1</v>
      </c>
      <c r="J68" s="2">
        <v>2</v>
      </c>
      <c r="K68" s="2">
        <v>6</v>
      </c>
      <c r="L68" s="2">
        <v>9</v>
      </c>
      <c r="M68" s="3">
        <v>3</v>
      </c>
      <c r="N68" s="3">
        <v>0</v>
      </c>
      <c r="O68" s="3">
        <v>9</v>
      </c>
      <c r="P68" s="3">
        <v>0</v>
      </c>
      <c r="Q68" s="3">
        <v>0</v>
      </c>
      <c r="R68" s="3">
        <v>0</v>
      </c>
      <c r="S68" s="46">
        <v>30</v>
      </c>
      <c r="V68" s="46">
        <v>3.125E-2</v>
      </c>
      <c r="W68" s="2">
        <f>D67</f>
        <v>0</v>
      </c>
      <c r="X68" s="2">
        <f>D68</f>
        <v>0</v>
      </c>
      <c r="Y68" s="2">
        <f>D69</f>
        <v>0</v>
      </c>
      <c r="Z68" s="2">
        <f>D70</f>
        <v>0</v>
      </c>
      <c r="AA68" s="2">
        <f>D71</f>
        <v>0</v>
      </c>
      <c r="AB68" s="2">
        <f>D72</f>
        <v>23</v>
      </c>
      <c r="AC68" s="2">
        <f>D73</f>
        <v>0</v>
      </c>
      <c r="AD68" s="4">
        <f>D74</f>
        <v>0</v>
      </c>
      <c r="AE68" s="2">
        <f>D75</f>
        <v>0</v>
      </c>
      <c r="AF68" s="2">
        <f>D76</f>
        <v>0</v>
      </c>
      <c r="AG68" s="2">
        <f>D77</f>
        <v>0</v>
      </c>
      <c r="AH68" s="2">
        <f>D78</f>
        <v>0</v>
      </c>
      <c r="AI68" s="2">
        <f>D79</f>
        <v>0</v>
      </c>
      <c r="AJ68" s="2">
        <f>D80</f>
        <v>0</v>
      </c>
      <c r="AK68" s="2">
        <f>D81</f>
        <v>0</v>
      </c>
      <c r="AL68" s="2">
        <f>D82</f>
        <v>1</v>
      </c>
      <c r="AM68" s="2">
        <f>D83</f>
        <v>24</v>
      </c>
      <c r="AN68" s="2">
        <f>D84</f>
        <v>26</v>
      </c>
      <c r="AO68" s="2">
        <f>D85</f>
        <v>0</v>
      </c>
      <c r="AP68" s="46">
        <f>D86</f>
        <v>0</v>
      </c>
      <c r="AQ68" s="47">
        <f>D87</f>
        <v>0</v>
      </c>
      <c r="AT68" s="46">
        <v>3.1E-2</v>
      </c>
      <c r="AU68" s="30">
        <f t="shared" ref="AU68:BO68" si="74">PRODUCT(W68*100*1/W83)</f>
        <v>0</v>
      </c>
      <c r="AV68" s="30">
        <f t="shared" si="74"/>
        <v>0</v>
      </c>
      <c r="AW68" s="30">
        <f t="shared" si="74"/>
        <v>0</v>
      </c>
      <c r="AX68" s="30">
        <f t="shared" si="74"/>
        <v>0</v>
      </c>
      <c r="AY68" s="30">
        <f t="shared" si="74"/>
        <v>0</v>
      </c>
      <c r="AZ68" s="30">
        <f t="shared" si="74"/>
        <v>76.666666666666671</v>
      </c>
      <c r="BA68" s="30">
        <f t="shared" si="74"/>
        <v>0</v>
      </c>
      <c r="BB68" s="31">
        <f t="shared" si="74"/>
        <v>0</v>
      </c>
      <c r="BC68" s="30">
        <f t="shared" si="74"/>
        <v>0</v>
      </c>
      <c r="BD68" s="30">
        <f t="shared" si="74"/>
        <v>0</v>
      </c>
      <c r="BE68" s="30">
        <f t="shared" si="74"/>
        <v>0</v>
      </c>
      <c r="BF68" s="30">
        <f t="shared" si="74"/>
        <v>0</v>
      </c>
      <c r="BG68" s="30">
        <f t="shared" si="74"/>
        <v>0</v>
      </c>
      <c r="BH68" s="30">
        <f t="shared" si="74"/>
        <v>0</v>
      </c>
      <c r="BI68" s="30">
        <f t="shared" si="74"/>
        <v>0</v>
      </c>
      <c r="BJ68" s="30">
        <f t="shared" si="74"/>
        <v>3.3333333333333335</v>
      </c>
      <c r="BK68" s="30">
        <f t="shared" si="74"/>
        <v>80</v>
      </c>
      <c r="BL68" s="30">
        <f t="shared" si="74"/>
        <v>86.666666666666671</v>
      </c>
      <c r="BM68" s="30">
        <f t="shared" si="74"/>
        <v>0</v>
      </c>
      <c r="BN68" s="29">
        <f t="shared" si="74"/>
        <v>0</v>
      </c>
      <c r="BO68" s="49">
        <f t="shared" si="74"/>
        <v>0</v>
      </c>
      <c r="BR68" s="46">
        <v>3.1E-2</v>
      </c>
      <c r="BS68" s="30">
        <f t="shared" ref="BS68:CM68" si="75">AU67+AU68</f>
        <v>0</v>
      </c>
      <c r="BT68" s="30">
        <f t="shared" si="75"/>
        <v>0</v>
      </c>
      <c r="BU68" s="30">
        <f t="shared" si="75"/>
        <v>0</v>
      </c>
      <c r="BV68" s="30">
        <f t="shared" si="75"/>
        <v>0</v>
      </c>
      <c r="BW68" s="30">
        <f t="shared" si="75"/>
        <v>0</v>
      </c>
      <c r="BX68" s="30">
        <f t="shared" si="75"/>
        <v>76.666666666666671</v>
      </c>
      <c r="BY68" s="30">
        <f t="shared" si="75"/>
        <v>0</v>
      </c>
      <c r="BZ68" s="31">
        <f t="shared" si="75"/>
        <v>0</v>
      </c>
      <c r="CA68" s="30">
        <f t="shared" si="75"/>
        <v>0</v>
      </c>
      <c r="CB68" s="30">
        <f t="shared" si="75"/>
        <v>0</v>
      </c>
      <c r="CC68" s="30">
        <f t="shared" si="75"/>
        <v>0</v>
      </c>
      <c r="CD68" s="30">
        <f t="shared" si="75"/>
        <v>0</v>
      </c>
      <c r="CE68" s="30">
        <f t="shared" si="75"/>
        <v>0</v>
      </c>
      <c r="CF68" s="30">
        <f t="shared" si="75"/>
        <v>0</v>
      </c>
      <c r="CG68" s="30">
        <f t="shared" si="75"/>
        <v>0</v>
      </c>
      <c r="CH68" s="30">
        <f t="shared" si="75"/>
        <v>3.3333333333333335</v>
      </c>
      <c r="CI68" s="30">
        <f t="shared" si="75"/>
        <v>80</v>
      </c>
      <c r="CJ68" s="30">
        <f t="shared" si="75"/>
        <v>86.666666666666671</v>
      </c>
      <c r="CK68" s="30">
        <f t="shared" si="75"/>
        <v>0</v>
      </c>
      <c r="CL68" s="29">
        <f t="shared" si="75"/>
        <v>0</v>
      </c>
      <c r="CM68" s="49">
        <f t="shared" si="75"/>
        <v>0</v>
      </c>
      <c r="CN68" s="5"/>
      <c r="CQ68" s="11" t="s">
        <v>47</v>
      </c>
      <c r="CR68" s="12">
        <f>BS76</f>
        <v>0</v>
      </c>
      <c r="CS68" s="12">
        <f>BT76</f>
        <v>60</v>
      </c>
      <c r="CT68" s="12">
        <f>BU76</f>
        <v>53.333333333333336</v>
      </c>
      <c r="CU68" s="12">
        <f>BV76</f>
        <v>83.333333333333329</v>
      </c>
      <c r="CV68" s="12">
        <f>BW73</f>
        <v>86.666666666666657</v>
      </c>
      <c r="CW68" s="12">
        <f>BX73</f>
        <v>96.666666666666671</v>
      </c>
      <c r="CX68" s="12">
        <f>BY73</f>
        <v>100</v>
      </c>
      <c r="CY68" s="12">
        <f>BZ76</f>
        <v>83.333333333333343</v>
      </c>
      <c r="CZ68" s="12">
        <f>CA74</f>
        <v>99.999999999999986</v>
      </c>
      <c r="DA68" s="12">
        <f>CB74</f>
        <v>100</v>
      </c>
      <c r="DB68" s="12">
        <f>CC74</f>
        <v>96.296296296296305</v>
      </c>
      <c r="DC68" s="12">
        <f>CD76</f>
        <v>100</v>
      </c>
      <c r="DD68" s="12">
        <f>CE74</f>
        <v>100</v>
      </c>
      <c r="DE68" s="12">
        <f>CF74</f>
        <v>100</v>
      </c>
      <c r="DF68" s="12">
        <f>CG78</f>
        <v>80</v>
      </c>
      <c r="DG68" s="12">
        <f>CH74</f>
        <v>89.999999999999986</v>
      </c>
      <c r="DH68" s="12">
        <f>CI71</f>
        <v>96.666666666666657</v>
      </c>
      <c r="DI68" s="12">
        <f>CJ72</f>
        <v>96.666666666666657</v>
      </c>
      <c r="DJ68" s="12">
        <f>CK71</f>
        <v>89.999999999999986</v>
      </c>
      <c r="DK68" s="12"/>
      <c r="DL68" s="12"/>
      <c r="DM68" s="9"/>
      <c r="DN68" s="9"/>
    </row>
    <row r="69" spans="1:118" ht="18.75" x14ac:dyDescent="0.25">
      <c r="B69" s="46" t="s">
        <v>4</v>
      </c>
      <c r="C69" s="2">
        <v>0</v>
      </c>
      <c r="D69" s="2">
        <v>0</v>
      </c>
      <c r="E69" s="2">
        <v>0</v>
      </c>
      <c r="F69" s="2">
        <v>0</v>
      </c>
      <c r="G69" s="2">
        <v>0</v>
      </c>
      <c r="H69" s="2">
        <v>0</v>
      </c>
      <c r="I69" s="2">
        <v>0</v>
      </c>
      <c r="J69" s="2">
        <v>2</v>
      </c>
      <c r="K69" s="2">
        <v>6</v>
      </c>
      <c r="L69" s="2">
        <v>8</v>
      </c>
      <c r="M69" s="3">
        <v>3</v>
      </c>
      <c r="N69" s="3">
        <v>4</v>
      </c>
      <c r="O69" s="3">
        <v>0</v>
      </c>
      <c r="P69" s="3">
        <v>7</v>
      </c>
      <c r="Q69" s="3">
        <v>0</v>
      </c>
      <c r="R69" s="3">
        <v>0</v>
      </c>
      <c r="S69" s="46">
        <v>30</v>
      </c>
      <c r="V69" s="46">
        <v>6.25E-2</v>
      </c>
      <c r="W69" s="2">
        <f>E67</f>
        <v>0</v>
      </c>
      <c r="X69" s="2">
        <f>E68</f>
        <v>0</v>
      </c>
      <c r="Y69" s="2">
        <f>E69</f>
        <v>0</v>
      </c>
      <c r="Z69" s="2">
        <f>E70</f>
        <v>0</v>
      </c>
      <c r="AA69" s="2">
        <f>E71</f>
        <v>0</v>
      </c>
      <c r="AB69" s="2">
        <f>E72</f>
        <v>0</v>
      </c>
      <c r="AC69" s="2">
        <f>E73</f>
        <v>0</v>
      </c>
      <c r="AD69" s="4">
        <f>E74</f>
        <v>0</v>
      </c>
      <c r="AE69" s="2">
        <f>E75</f>
        <v>14</v>
      </c>
      <c r="AF69" s="2">
        <f>E76</f>
        <v>30</v>
      </c>
      <c r="AG69" s="2">
        <f>E77</f>
        <v>0</v>
      </c>
      <c r="AH69" s="2">
        <f>E78</f>
        <v>0</v>
      </c>
      <c r="AI69" s="2">
        <f>E79</f>
        <v>1</v>
      </c>
      <c r="AJ69" s="2">
        <f>E80</f>
        <v>0</v>
      </c>
      <c r="AK69" s="2">
        <f>E81</f>
        <v>0</v>
      </c>
      <c r="AL69" s="2">
        <f>E82</f>
        <v>24</v>
      </c>
      <c r="AM69" s="2">
        <f>E83</f>
        <v>3</v>
      </c>
      <c r="AN69" s="2">
        <f>E84</f>
        <v>0</v>
      </c>
      <c r="AO69" s="2">
        <f>E85</f>
        <v>1</v>
      </c>
      <c r="AP69" s="46">
        <f>E86</f>
        <v>0</v>
      </c>
      <c r="AQ69" s="47">
        <f>E87</f>
        <v>0</v>
      </c>
      <c r="AT69" s="46">
        <v>6.2E-2</v>
      </c>
      <c r="AU69" s="30">
        <f t="shared" ref="AU69:BO69" si="76">PRODUCT(W69*100*1/W83)</f>
        <v>0</v>
      </c>
      <c r="AV69" s="30">
        <f t="shared" si="76"/>
        <v>0</v>
      </c>
      <c r="AW69" s="30">
        <f t="shared" si="76"/>
        <v>0</v>
      </c>
      <c r="AX69" s="30">
        <f t="shared" si="76"/>
        <v>0</v>
      </c>
      <c r="AY69" s="30">
        <f t="shared" si="76"/>
        <v>0</v>
      </c>
      <c r="AZ69" s="30">
        <f t="shared" si="76"/>
        <v>0</v>
      </c>
      <c r="BA69" s="30">
        <f t="shared" si="76"/>
        <v>0</v>
      </c>
      <c r="BB69" s="31">
        <f t="shared" si="76"/>
        <v>0</v>
      </c>
      <c r="BC69" s="30">
        <f t="shared" si="76"/>
        <v>46.666666666666664</v>
      </c>
      <c r="BD69" s="30">
        <f t="shared" si="76"/>
        <v>100</v>
      </c>
      <c r="BE69" s="30">
        <f t="shared" si="76"/>
        <v>0</v>
      </c>
      <c r="BF69" s="30">
        <f t="shared" si="76"/>
        <v>0</v>
      </c>
      <c r="BG69" s="30">
        <f t="shared" si="76"/>
        <v>3.4482758620689653</v>
      </c>
      <c r="BH69" s="30">
        <f t="shared" si="76"/>
        <v>0</v>
      </c>
      <c r="BI69" s="30">
        <f t="shared" si="76"/>
        <v>0</v>
      </c>
      <c r="BJ69" s="30">
        <f t="shared" si="76"/>
        <v>80</v>
      </c>
      <c r="BK69" s="30">
        <f t="shared" si="76"/>
        <v>10</v>
      </c>
      <c r="BL69" s="30">
        <f t="shared" si="76"/>
        <v>0</v>
      </c>
      <c r="BM69" s="30">
        <f t="shared" si="76"/>
        <v>3.3333333333333335</v>
      </c>
      <c r="BN69" s="29">
        <f t="shared" si="76"/>
        <v>0</v>
      </c>
      <c r="BO69" s="49">
        <f t="shared" si="76"/>
        <v>0</v>
      </c>
      <c r="BR69" s="46">
        <v>6.2E-2</v>
      </c>
      <c r="BS69" s="30">
        <f t="shared" ref="BS69:CM69" si="77">AU67+AU68+AU69</f>
        <v>0</v>
      </c>
      <c r="BT69" s="30">
        <f t="shared" si="77"/>
        <v>0</v>
      </c>
      <c r="BU69" s="30">
        <f t="shared" si="77"/>
        <v>0</v>
      </c>
      <c r="BV69" s="30">
        <f t="shared" si="77"/>
        <v>0</v>
      </c>
      <c r="BW69" s="30">
        <f t="shared" si="77"/>
        <v>0</v>
      </c>
      <c r="BX69" s="30">
        <f t="shared" si="77"/>
        <v>76.666666666666671</v>
      </c>
      <c r="BY69" s="30">
        <f t="shared" si="77"/>
        <v>0</v>
      </c>
      <c r="BZ69" s="31">
        <f t="shared" si="77"/>
        <v>0</v>
      </c>
      <c r="CA69" s="30">
        <f t="shared" si="77"/>
        <v>46.666666666666664</v>
      </c>
      <c r="CB69" s="30">
        <f t="shared" si="77"/>
        <v>100</v>
      </c>
      <c r="CC69" s="30">
        <f t="shared" si="77"/>
        <v>0</v>
      </c>
      <c r="CD69" s="30">
        <f t="shared" si="77"/>
        <v>0</v>
      </c>
      <c r="CE69" s="30">
        <f t="shared" si="77"/>
        <v>3.4482758620689653</v>
      </c>
      <c r="CF69" s="30">
        <f t="shared" si="77"/>
        <v>0</v>
      </c>
      <c r="CG69" s="30">
        <f t="shared" si="77"/>
        <v>0</v>
      </c>
      <c r="CH69" s="30">
        <f t="shared" si="77"/>
        <v>83.333333333333329</v>
      </c>
      <c r="CI69" s="30">
        <f t="shared" si="77"/>
        <v>90</v>
      </c>
      <c r="CJ69" s="30">
        <f t="shared" si="77"/>
        <v>86.666666666666671</v>
      </c>
      <c r="CK69" s="30">
        <f t="shared" si="77"/>
        <v>3.3333333333333335</v>
      </c>
      <c r="CL69" s="29">
        <f t="shared" si="77"/>
        <v>0</v>
      </c>
      <c r="CM69" s="49">
        <f t="shared" si="77"/>
        <v>0</v>
      </c>
      <c r="CN69" s="5"/>
      <c r="CQ69" s="11" t="s">
        <v>48</v>
      </c>
      <c r="CR69" s="12"/>
      <c r="CS69" s="12"/>
      <c r="CT69" s="12"/>
      <c r="CU69" s="12"/>
      <c r="CV69" s="12">
        <f>BW75-BW73</f>
        <v>0</v>
      </c>
      <c r="CW69" s="12">
        <f>SUM(BX74,-BX73)</f>
        <v>0</v>
      </c>
      <c r="CX69" s="13">
        <f>SUM(BY74-BY73)</f>
        <v>0</v>
      </c>
      <c r="CY69" s="12"/>
      <c r="CZ69" s="12">
        <f>CA75-CA74</f>
        <v>0</v>
      </c>
      <c r="DA69" s="12">
        <f>CB76-CB74</f>
        <v>0</v>
      </c>
      <c r="DB69" s="12"/>
      <c r="DC69" s="12"/>
      <c r="DD69" s="12"/>
      <c r="DE69" s="12"/>
      <c r="DF69" s="12"/>
      <c r="DG69" s="12">
        <f>CH75-CH74</f>
        <v>3.3333333333333286</v>
      </c>
      <c r="DH69" s="12">
        <f>CI72-CI71</f>
        <v>3.3333333333333286</v>
      </c>
      <c r="DI69" s="12">
        <f>CJ73-CJ72</f>
        <v>3.3333333333333286</v>
      </c>
      <c r="DJ69" s="12"/>
      <c r="DK69" s="12"/>
      <c r="DL69" s="12"/>
      <c r="DM69" s="9"/>
      <c r="DN69" s="9"/>
    </row>
    <row r="70" spans="1:118" ht="18.75" x14ac:dyDescent="0.25">
      <c r="B70" s="46" t="s">
        <v>5</v>
      </c>
      <c r="C70" s="2">
        <v>0</v>
      </c>
      <c r="D70" s="2">
        <v>0</v>
      </c>
      <c r="E70" s="2">
        <v>0</v>
      </c>
      <c r="F70" s="2">
        <v>0</v>
      </c>
      <c r="G70" s="2">
        <v>5</v>
      </c>
      <c r="H70" s="2">
        <v>0</v>
      </c>
      <c r="I70" s="2">
        <v>12</v>
      </c>
      <c r="J70" s="2">
        <v>7</v>
      </c>
      <c r="K70" s="2">
        <v>1</v>
      </c>
      <c r="L70" s="2">
        <v>0</v>
      </c>
      <c r="M70" s="3">
        <v>1</v>
      </c>
      <c r="N70" s="3">
        <v>0</v>
      </c>
      <c r="O70" s="3">
        <v>0</v>
      </c>
      <c r="P70" s="3">
        <v>4</v>
      </c>
      <c r="Q70" s="3">
        <v>0</v>
      </c>
      <c r="R70" s="3">
        <v>0</v>
      </c>
      <c r="S70" s="46">
        <v>30</v>
      </c>
      <c r="V70" s="46">
        <v>0.125</v>
      </c>
      <c r="W70" s="2">
        <f>F67</f>
        <v>0</v>
      </c>
      <c r="X70" s="2">
        <f>F68</f>
        <v>0</v>
      </c>
      <c r="Y70" s="2">
        <f>F69</f>
        <v>0</v>
      </c>
      <c r="Z70" s="2">
        <f>F70</f>
        <v>0</v>
      </c>
      <c r="AA70" s="2">
        <f>F71</f>
        <v>22</v>
      </c>
      <c r="AB70" s="2">
        <f>F72</f>
        <v>2</v>
      </c>
      <c r="AC70" s="2">
        <f>F73</f>
        <v>29</v>
      </c>
      <c r="AD70" s="4">
        <f>F74</f>
        <v>0</v>
      </c>
      <c r="AE70" s="2">
        <f>F75</f>
        <v>0</v>
      </c>
      <c r="AF70" s="2">
        <f>F76</f>
        <v>0</v>
      </c>
      <c r="AG70" s="2">
        <f>F77</f>
        <v>1</v>
      </c>
      <c r="AH70" s="2">
        <f>F78</f>
        <v>0</v>
      </c>
      <c r="AI70" s="2">
        <f>F79</f>
        <v>0</v>
      </c>
      <c r="AJ70" s="2">
        <f>F80</f>
        <v>0</v>
      </c>
      <c r="AK70" s="2">
        <f>F81</f>
        <v>0</v>
      </c>
      <c r="AL70" s="2">
        <f>F82</f>
        <v>0</v>
      </c>
      <c r="AM70" s="2">
        <f>F83</f>
        <v>1</v>
      </c>
      <c r="AN70" s="2">
        <f>F84</f>
        <v>1</v>
      </c>
      <c r="AO70" s="2">
        <f>F85</f>
        <v>25</v>
      </c>
      <c r="AP70" s="46">
        <f>F86</f>
        <v>0</v>
      </c>
      <c r="AQ70" s="47">
        <f>F87</f>
        <v>19</v>
      </c>
      <c r="AT70" s="46">
        <v>0.125</v>
      </c>
      <c r="AU70" s="30">
        <f t="shared" ref="AU70:BO70" si="78">PRODUCT(W70*100*1/W83)</f>
        <v>0</v>
      </c>
      <c r="AV70" s="30">
        <f t="shared" si="78"/>
        <v>0</v>
      </c>
      <c r="AW70" s="30">
        <f t="shared" si="78"/>
        <v>0</v>
      </c>
      <c r="AX70" s="30">
        <f t="shared" si="78"/>
        <v>0</v>
      </c>
      <c r="AY70" s="30">
        <f t="shared" si="78"/>
        <v>73.333333333333329</v>
      </c>
      <c r="AZ70" s="30">
        <f t="shared" si="78"/>
        <v>6.666666666666667</v>
      </c>
      <c r="BA70" s="30">
        <f t="shared" si="78"/>
        <v>96.666666666666671</v>
      </c>
      <c r="BB70" s="31">
        <f t="shared" si="78"/>
        <v>0</v>
      </c>
      <c r="BC70" s="30">
        <f t="shared" si="78"/>
        <v>0</v>
      </c>
      <c r="BD70" s="30">
        <f t="shared" si="78"/>
        <v>0</v>
      </c>
      <c r="BE70" s="30">
        <f t="shared" si="78"/>
        <v>3.7037037037037037</v>
      </c>
      <c r="BF70" s="30">
        <f t="shared" si="78"/>
        <v>0</v>
      </c>
      <c r="BG70" s="30">
        <f t="shared" si="78"/>
        <v>0</v>
      </c>
      <c r="BH70" s="30">
        <f t="shared" si="78"/>
        <v>0</v>
      </c>
      <c r="BI70" s="30">
        <f t="shared" si="78"/>
        <v>0</v>
      </c>
      <c r="BJ70" s="30">
        <f t="shared" si="78"/>
        <v>0</v>
      </c>
      <c r="BK70" s="30">
        <f t="shared" si="78"/>
        <v>3.3333333333333335</v>
      </c>
      <c r="BL70" s="30">
        <f t="shared" si="78"/>
        <v>3.3333333333333335</v>
      </c>
      <c r="BM70" s="30">
        <f t="shared" si="78"/>
        <v>83.333333333333329</v>
      </c>
      <c r="BN70" s="29">
        <f t="shared" si="78"/>
        <v>0</v>
      </c>
      <c r="BO70" s="49">
        <f t="shared" si="78"/>
        <v>63.333333333333336</v>
      </c>
      <c r="BR70" s="46">
        <v>0.125</v>
      </c>
      <c r="BS70" s="30">
        <f t="shared" ref="BS70:CM70" si="79">AU67+AU68+AU69+AU70</f>
        <v>0</v>
      </c>
      <c r="BT70" s="30">
        <f t="shared" si="79"/>
        <v>0</v>
      </c>
      <c r="BU70" s="30">
        <f t="shared" si="79"/>
        <v>0</v>
      </c>
      <c r="BV70" s="30">
        <f t="shared" si="79"/>
        <v>0</v>
      </c>
      <c r="BW70" s="30">
        <f t="shared" si="79"/>
        <v>73.333333333333329</v>
      </c>
      <c r="BX70" s="30">
        <f t="shared" si="79"/>
        <v>83.333333333333343</v>
      </c>
      <c r="BY70" s="30">
        <f t="shared" si="79"/>
        <v>96.666666666666671</v>
      </c>
      <c r="BZ70" s="31">
        <f t="shared" si="79"/>
        <v>0</v>
      </c>
      <c r="CA70" s="30">
        <f t="shared" si="79"/>
        <v>46.666666666666664</v>
      </c>
      <c r="CB70" s="30">
        <f t="shared" si="79"/>
        <v>100</v>
      </c>
      <c r="CC70" s="30">
        <f t="shared" si="79"/>
        <v>3.7037037037037037</v>
      </c>
      <c r="CD70" s="30">
        <f t="shared" si="79"/>
        <v>0</v>
      </c>
      <c r="CE70" s="30">
        <f t="shared" si="79"/>
        <v>3.4482758620689653</v>
      </c>
      <c r="CF70" s="30">
        <f t="shared" si="79"/>
        <v>0</v>
      </c>
      <c r="CG70" s="30">
        <f t="shared" si="79"/>
        <v>0</v>
      </c>
      <c r="CH70" s="30">
        <f t="shared" si="79"/>
        <v>83.333333333333329</v>
      </c>
      <c r="CI70" s="30">
        <f t="shared" si="79"/>
        <v>93.333333333333329</v>
      </c>
      <c r="CJ70" s="30">
        <f t="shared" si="79"/>
        <v>90</v>
      </c>
      <c r="CK70" s="30">
        <f t="shared" si="79"/>
        <v>86.666666666666657</v>
      </c>
      <c r="CL70" s="29">
        <f t="shared" si="79"/>
        <v>0</v>
      </c>
      <c r="CM70" s="49">
        <f t="shared" si="79"/>
        <v>63.333333333333336</v>
      </c>
      <c r="CN70" s="5"/>
      <c r="CQ70" s="11" t="s">
        <v>49</v>
      </c>
      <c r="CR70" s="12">
        <f>BS82-CR68</f>
        <v>100</v>
      </c>
      <c r="CS70" s="12">
        <f>BT82-CS68</f>
        <v>40</v>
      </c>
      <c r="CT70" s="12">
        <f>BU82-BU76</f>
        <v>46.666666666666664</v>
      </c>
      <c r="CU70" s="12">
        <f>BV82-BV76</f>
        <v>16.666666666666657</v>
      </c>
      <c r="CV70" s="12">
        <f>BW82-CV69-CV68</f>
        <v>13.333333333333343</v>
      </c>
      <c r="CW70" s="12">
        <f>BX82-BX74</f>
        <v>3.3333333333333286</v>
      </c>
      <c r="CX70" s="12">
        <f>BY82-BY74</f>
        <v>0</v>
      </c>
      <c r="CY70" s="12">
        <f>BZ82-BZ76</f>
        <v>16.666666666666671</v>
      </c>
      <c r="CZ70" s="12">
        <f>CA82-CA75</f>
        <v>0</v>
      </c>
      <c r="DA70" s="12">
        <f>CB82-CB76</f>
        <v>0</v>
      </c>
      <c r="DB70" s="12">
        <f>CC82-CC74</f>
        <v>3.7037037037037095</v>
      </c>
      <c r="DC70" s="12">
        <f>CD82-CD76</f>
        <v>0</v>
      </c>
      <c r="DD70" s="12">
        <f>CE82-CE74</f>
        <v>0</v>
      </c>
      <c r="DE70" s="12">
        <f>CF82-CF74</f>
        <v>0</v>
      </c>
      <c r="DF70" s="12">
        <f>CG82-CG78</f>
        <v>20</v>
      </c>
      <c r="DG70" s="12">
        <f>CH82-CH75</f>
        <v>6.6666666666666714</v>
      </c>
      <c r="DH70" s="12">
        <f>CI82-CI72</f>
        <v>0</v>
      </c>
      <c r="DI70" s="12">
        <f>CJ82-CJ73</f>
        <v>0</v>
      </c>
      <c r="DJ70" s="12">
        <f>CK82-CK71</f>
        <v>10</v>
      </c>
      <c r="DK70" s="12"/>
      <c r="DL70" s="12"/>
      <c r="DM70" s="9"/>
      <c r="DN70" s="9"/>
    </row>
    <row r="71" spans="1:118" x14ac:dyDescent="0.25">
      <c r="B71" s="46" t="s">
        <v>6</v>
      </c>
      <c r="C71" s="2">
        <v>0</v>
      </c>
      <c r="D71" s="2">
        <v>0</v>
      </c>
      <c r="E71" s="2">
        <v>0</v>
      </c>
      <c r="F71" s="2">
        <v>22</v>
      </c>
      <c r="G71" s="2">
        <v>0</v>
      </c>
      <c r="H71" s="2">
        <v>3</v>
      </c>
      <c r="I71" s="2">
        <v>1</v>
      </c>
      <c r="J71" s="4">
        <v>0</v>
      </c>
      <c r="K71" s="4">
        <v>0</v>
      </c>
      <c r="L71" s="3">
        <v>0</v>
      </c>
      <c r="M71" s="3">
        <v>2</v>
      </c>
      <c r="N71" s="3">
        <v>2</v>
      </c>
      <c r="O71" s="3">
        <v>0</v>
      </c>
      <c r="P71" s="3">
        <v>0</v>
      </c>
      <c r="Q71" s="3">
        <v>0</v>
      </c>
      <c r="R71" s="3">
        <v>0</v>
      </c>
      <c r="S71" s="46">
        <v>30</v>
      </c>
      <c r="V71" s="46">
        <v>0.25</v>
      </c>
      <c r="W71" s="2">
        <f>G67</f>
        <v>0</v>
      </c>
      <c r="X71" s="2">
        <f>G68</f>
        <v>0</v>
      </c>
      <c r="Y71" s="2">
        <f>G69</f>
        <v>0</v>
      </c>
      <c r="Z71" s="2">
        <f>G70</f>
        <v>5</v>
      </c>
      <c r="AA71" s="2">
        <f>G71</f>
        <v>0</v>
      </c>
      <c r="AB71" s="2">
        <f>G72</f>
        <v>1</v>
      </c>
      <c r="AC71" s="2">
        <f>G73</f>
        <v>0</v>
      </c>
      <c r="AD71" s="4">
        <f>G74</f>
        <v>0</v>
      </c>
      <c r="AE71" s="2">
        <f>G75</f>
        <v>11</v>
      </c>
      <c r="AF71" s="2">
        <f>G76</f>
        <v>0</v>
      </c>
      <c r="AG71" s="2">
        <f>G77</f>
        <v>11</v>
      </c>
      <c r="AH71" s="2">
        <f>G78</f>
        <v>5</v>
      </c>
      <c r="AI71" s="2">
        <f>G79</f>
        <v>25</v>
      </c>
      <c r="AJ71" s="2">
        <f>G80</f>
        <v>21</v>
      </c>
      <c r="AK71" s="2">
        <f>G81</f>
        <v>0</v>
      </c>
      <c r="AL71" s="2">
        <f>G82</f>
        <v>1</v>
      </c>
      <c r="AM71" s="2">
        <f>G83</f>
        <v>1</v>
      </c>
      <c r="AN71" s="2">
        <f>G84</f>
        <v>1</v>
      </c>
      <c r="AO71" s="2">
        <f>G85</f>
        <v>1</v>
      </c>
      <c r="AP71" s="46">
        <f>G86</f>
        <v>0</v>
      </c>
      <c r="AQ71" s="47">
        <f>G87</f>
        <v>11</v>
      </c>
      <c r="AT71" s="46">
        <v>0.25</v>
      </c>
      <c r="AU71" s="30">
        <f t="shared" ref="AU71:BO71" si="80">PRODUCT(W71*100*1/W83)</f>
        <v>0</v>
      </c>
      <c r="AV71" s="30">
        <f t="shared" si="80"/>
        <v>0</v>
      </c>
      <c r="AW71" s="30">
        <f t="shared" si="80"/>
        <v>0</v>
      </c>
      <c r="AX71" s="30">
        <f t="shared" si="80"/>
        <v>16.666666666666668</v>
      </c>
      <c r="AY71" s="30">
        <f t="shared" si="80"/>
        <v>0</v>
      </c>
      <c r="AZ71" s="30">
        <f t="shared" si="80"/>
        <v>3.3333333333333335</v>
      </c>
      <c r="BA71" s="30">
        <f t="shared" si="80"/>
        <v>0</v>
      </c>
      <c r="BB71" s="31">
        <f t="shared" si="80"/>
        <v>0</v>
      </c>
      <c r="BC71" s="30">
        <f t="shared" si="80"/>
        <v>36.666666666666664</v>
      </c>
      <c r="BD71" s="30">
        <f t="shared" si="80"/>
        <v>0</v>
      </c>
      <c r="BE71" s="30">
        <f t="shared" si="80"/>
        <v>40.74074074074074</v>
      </c>
      <c r="BF71" s="30">
        <f t="shared" si="80"/>
        <v>17.241379310344829</v>
      </c>
      <c r="BG71" s="30">
        <f t="shared" si="80"/>
        <v>86.206896551724142</v>
      </c>
      <c r="BH71" s="30">
        <f t="shared" si="80"/>
        <v>75</v>
      </c>
      <c r="BI71" s="30">
        <f t="shared" si="80"/>
        <v>0</v>
      </c>
      <c r="BJ71" s="30">
        <f t="shared" si="80"/>
        <v>3.3333333333333335</v>
      </c>
      <c r="BK71" s="30">
        <f t="shared" si="80"/>
        <v>3.3333333333333335</v>
      </c>
      <c r="BL71" s="30">
        <f t="shared" si="80"/>
        <v>3.3333333333333335</v>
      </c>
      <c r="BM71" s="30">
        <f t="shared" si="80"/>
        <v>3.3333333333333335</v>
      </c>
      <c r="BN71" s="29">
        <f t="shared" si="80"/>
        <v>0</v>
      </c>
      <c r="BO71" s="49">
        <f t="shared" si="80"/>
        <v>36.666666666666664</v>
      </c>
      <c r="BR71" s="46">
        <v>0.25</v>
      </c>
      <c r="BS71" s="30">
        <f t="shared" ref="BS71:CM71" si="81">AU67+AU68+AU69+AU70+AU71</f>
        <v>0</v>
      </c>
      <c r="BT71" s="30">
        <f t="shared" si="81"/>
        <v>0</v>
      </c>
      <c r="BU71" s="30">
        <f t="shared" si="81"/>
        <v>0</v>
      </c>
      <c r="BV71" s="30">
        <f t="shared" si="81"/>
        <v>16.666666666666668</v>
      </c>
      <c r="BW71" s="30">
        <f t="shared" si="81"/>
        <v>73.333333333333329</v>
      </c>
      <c r="BX71" s="30">
        <f t="shared" si="81"/>
        <v>86.666666666666671</v>
      </c>
      <c r="BY71" s="30">
        <f t="shared" si="81"/>
        <v>96.666666666666671</v>
      </c>
      <c r="BZ71" s="31">
        <f t="shared" si="81"/>
        <v>0</v>
      </c>
      <c r="CA71" s="30">
        <f t="shared" si="81"/>
        <v>83.333333333333329</v>
      </c>
      <c r="CB71" s="30">
        <f t="shared" si="81"/>
        <v>100</v>
      </c>
      <c r="CC71" s="30">
        <f t="shared" si="81"/>
        <v>44.444444444444443</v>
      </c>
      <c r="CD71" s="30">
        <f t="shared" si="81"/>
        <v>17.241379310344829</v>
      </c>
      <c r="CE71" s="30">
        <f t="shared" si="81"/>
        <v>89.65517241379311</v>
      </c>
      <c r="CF71" s="30">
        <f t="shared" si="81"/>
        <v>75</v>
      </c>
      <c r="CG71" s="30">
        <f t="shared" si="81"/>
        <v>0</v>
      </c>
      <c r="CH71" s="30">
        <f t="shared" si="81"/>
        <v>86.666666666666657</v>
      </c>
      <c r="CI71" s="30">
        <f t="shared" si="81"/>
        <v>96.666666666666657</v>
      </c>
      <c r="CJ71" s="30">
        <f t="shared" si="81"/>
        <v>93.333333333333329</v>
      </c>
      <c r="CK71" s="30">
        <f t="shared" si="81"/>
        <v>89.999999999999986</v>
      </c>
      <c r="CL71" s="29">
        <f t="shared" si="81"/>
        <v>0</v>
      </c>
      <c r="CM71" s="49">
        <f t="shared" si="81"/>
        <v>100</v>
      </c>
      <c r="CN71" s="5"/>
      <c r="CQ71" s="9"/>
      <c r="CR71" s="9"/>
      <c r="CS71" s="9"/>
      <c r="CT71" s="9"/>
      <c r="CU71" s="9"/>
      <c r="CV71" s="9"/>
      <c r="CW71" s="9"/>
      <c r="CX71" s="9"/>
      <c r="CY71" s="9"/>
      <c r="CZ71" s="9"/>
      <c r="DA71" s="9"/>
      <c r="DB71" s="9"/>
      <c r="DC71" s="9"/>
      <c r="DD71" s="9"/>
      <c r="DE71" s="9"/>
      <c r="DF71" s="9"/>
      <c r="DG71" s="9"/>
      <c r="DH71" s="9"/>
      <c r="DI71" s="9"/>
      <c r="DJ71" s="9"/>
      <c r="DK71" s="9"/>
      <c r="DL71" s="9"/>
      <c r="DM71" s="9"/>
      <c r="DN71" s="9"/>
    </row>
    <row r="72" spans="1:118" x14ac:dyDescent="0.25">
      <c r="B72" s="46" t="s">
        <v>7</v>
      </c>
      <c r="C72" s="2">
        <v>0</v>
      </c>
      <c r="D72" s="2">
        <v>23</v>
      </c>
      <c r="E72" s="2">
        <v>0</v>
      </c>
      <c r="F72" s="2">
        <v>2</v>
      </c>
      <c r="G72" s="2">
        <v>1</v>
      </c>
      <c r="H72" s="2">
        <v>2</v>
      </c>
      <c r="I72" s="2">
        <v>1</v>
      </c>
      <c r="J72" s="4">
        <v>0</v>
      </c>
      <c r="K72" s="3">
        <v>0</v>
      </c>
      <c r="L72" s="3">
        <v>1</v>
      </c>
      <c r="M72" s="3">
        <v>0</v>
      </c>
      <c r="N72" s="3">
        <v>0</v>
      </c>
      <c r="O72" s="3">
        <v>0</v>
      </c>
      <c r="P72" s="3">
        <v>0</v>
      </c>
      <c r="Q72" s="3">
        <v>0</v>
      </c>
      <c r="R72" s="3">
        <v>0</v>
      </c>
      <c r="S72" s="46">
        <v>30</v>
      </c>
      <c r="V72" s="46">
        <v>0.5</v>
      </c>
      <c r="W72" s="2">
        <f>H67</f>
        <v>0</v>
      </c>
      <c r="X72" s="2">
        <f>H68</f>
        <v>0</v>
      </c>
      <c r="Y72" s="2">
        <f>H69</f>
        <v>0</v>
      </c>
      <c r="Z72" s="2">
        <f>H70</f>
        <v>0</v>
      </c>
      <c r="AA72" s="2">
        <f>H71</f>
        <v>3</v>
      </c>
      <c r="AB72" s="2">
        <f>H72</f>
        <v>2</v>
      </c>
      <c r="AC72" s="2">
        <f>H73</f>
        <v>1</v>
      </c>
      <c r="AD72" s="4">
        <f>H74</f>
        <v>2</v>
      </c>
      <c r="AE72" s="2">
        <f>H75</f>
        <v>4</v>
      </c>
      <c r="AF72" s="2">
        <f>H76</f>
        <v>0</v>
      </c>
      <c r="AG72" s="2">
        <f>H77</f>
        <v>10</v>
      </c>
      <c r="AH72" s="2">
        <f>H78</f>
        <v>0</v>
      </c>
      <c r="AI72" s="2">
        <f>H79</f>
        <v>3</v>
      </c>
      <c r="AJ72" s="2">
        <f>H80</f>
        <v>6</v>
      </c>
      <c r="AK72" s="2">
        <f>H81</f>
        <v>0</v>
      </c>
      <c r="AL72" s="2">
        <f>H82</f>
        <v>0</v>
      </c>
      <c r="AM72" s="4">
        <f>H83</f>
        <v>1</v>
      </c>
      <c r="AN72" s="2">
        <f>H84</f>
        <v>1</v>
      </c>
      <c r="AO72" s="3">
        <f>H85</f>
        <v>1</v>
      </c>
      <c r="AP72" s="46">
        <f>H86</f>
        <v>4</v>
      </c>
      <c r="AQ72" s="47">
        <f>H87</f>
        <v>0</v>
      </c>
      <c r="AT72" s="46">
        <v>0.5</v>
      </c>
      <c r="AU72" s="30">
        <f t="shared" ref="AU72:BO72" si="82">PRODUCT(W72*100*1/W83)</f>
        <v>0</v>
      </c>
      <c r="AV72" s="30">
        <f t="shared" si="82"/>
        <v>0</v>
      </c>
      <c r="AW72" s="30">
        <f t="shared" si="82"/>
        <v>0</v>
      </c>
      <c r="AX72" s="30">
        <f t="shared" si="82"/>
        <v>0</v>
      </c>
      <c r="AY72" s="30">
        <f t="shared" si="82"/>
        <v>10</v>
      </c>
      <c r="AZ72" s="30">
        <f t="shared" si="82"/>
        <v>6.666666666666667</v>
      </c>
      <c r="BA72" s="30">
        <f t="shared" si="82"/>
        <v>3.3333333333333335</v>
      </c>
      <c r="BB72" s="31">
        <f t="shared" si="82"/>
        <v>6.666666666666667</v>
      </c>
      <c r="BC72" s="30">
        <f t="shared" si="82"/>
        <v>13.333333333333334</v>
      </c>
      <c r="BD72" s="30">
        <f t="shared" si="82"/>
        <v>0</v>
      </c>
      <c r="BE72" s="30">
        <f t="shared" si="82"/>
        <v>37.037037037037038</v>
      </c>
      <c r="BF72" s="30">
        <f t="shared" si="82"/>
        <v>0</v>
      </c>
      <c r="BG72" s="30">
        <f t="shared" si="82"/>
        <v>10.344827586206897</v>
      </c>
      <c r="BH72" s="30">
        <f t="shared" si="82"/>
        <v>21.428571428571427</v>
      </c>
      <c r="BI72" s="30">
        <f t="shared" si="82"/>
        <v>0</v>
      </c>
      <c r="BJ72" s="30">
        <f t="shared" si="82"/>
        <v>0</v>
      </c>
      <c r="BK72" s="31">
        <f t="shared" si="82"/>
        <v>3.3333333333333335</v>
      </c>
      <c r="BL72" s="30">
        <f t="shared" si="82"/>
        <v>3.3333333333333335</v>
      </c>
      <c r="BM72" s="32">
        <f t="shared" si="82"/>
        <v>3.3333333333333335</v>
      </c>
      <c r="BN72" s="29">
        <f t="shared" si="82"/>
        <v>13.333333333333334</v>
      </c>
      <c r="BO72" s="49">
        <f t="shared" si="82"/>
        <v>0</v>
      </c>
      <c r="BR72" s="46">
        <v>0.5</v>
      </c>
      <c r="BS72" s="30">
        <f t="shared" ref="BS72:CM72" si="83">AU67+AU68+AU69+AU70+AU71+AU72</f>
        <v>0</v>
      </c>
      <c r="BT72" s="30">
        <f t="shared" si="83"/>
        <v>0</v>
      </c>
      <c r="BU72" s="30">
        <f t="shared" si="83"/>
        <v>0</v>
      </c>
      <c r="BV72" s="30">
        <f t="shared" si="83"/>
        <v>16.666666666666668</v>
      </c>
      <c r="BW72" s="30">
        <f t="shared" si="83"/>
        <v>83.333333333333329</v>
      </c>
      <c r="BX72" s="30">
        <f t="shared" si="83"/>
        <v>93.333333333333343</v>
      </c>
      <c r="BY72" s="30">
        <f t="shared" si="83"/>
        <v>100</v>
      </c>
      <c r="BZ72" s="31">
        <f t="shared" si="83"/>
        <v>6.666666666666667</v>
      </c>
      <c r="CA72" s="30">
        <f t="shared" si="83"/>
        <v>96.666666666666657</v>
      </c>
      <c r="CB72" s="30">
        <f t="shared" si="83"/>
        <v>100</v>
      </c>
      <c r="CC72" s="30">
        <f t="shared" si="83"/>
        <v>81.481481481481481</v>
      </c>
      <c r="CD72" s="30">
        <f t="shared" si="83"/>
        <v>17.241379310344829</v>
      </c>
      <c r="CE72" s="30">
        <f t="shared" si="83"/>
        <v>100</v>
      </c>
      <c r="CF72" s="30">
        <f t="shared" si="83"/>
        <v>96.428571428571431</v>
      </c>
      <c r="CG72" s="30">
        <f t="shared" si="83"/>
        <v>0</v>
      </c>
      <c r="CH72" s="30">
        <f t="shared" si="83"/>
        <v>86.666666666666657</v>
      </c>
      <c r="CI72" s="31">
        <f t="shared" si="83"/>
        <v>99.999999999999986</v>
      </c>
      <c r="CJ72" s="30">
        <f t="shared" si="83"/>
        <v>96.666666666666657</v>
      </c>
      <c r="CK72" s="32">
        <f t="shared" si="83"/>
        <v>93.333333333333314</v>
      </c>
      <c r="CL72" s="29">
        <f t="shared" si="83"/>
        <v>13.333333333333334</v>
      </c>
      <c r="CM72" s="49">
        <f t="shared" si="83"/>
        <v>100</v>
      </c>
      <c r="CN72" s="5"/>
      <c r="CQ72" s="9"/>
      <c r="CR72" s="9" t="str">
        <f>A66</f>
        <v xml:space="preserve">Klebsiella oxytoca  </v>
      </c>
      <c r="CS72" s="9"/>
      <c r="CT72" s="9"/>
      <c r="CU72" s="9"/>
      <c r="CV72" s="9"/>
      <c r="CW72" s="9"/>
      <c r="CX72" s="9"/>
      <c r="CY72" s="9"/>
      <c r="CZ72" s="9"/>
      <c r="DA72" s="9"/>
      <c r="DB72" s="9"/>
      <c r="DC72" s="9"/>
      <c r="DD72" s="9"/>
      <c r="DE72" s="9"/>
      <c r="DF72" s="9"/>
      <c r="DG72" s="9"/>
      <c r="DH72" s="9"/>
      <c r="DI72" s="9"/>
      <c r="DJ72" s="9"/>
      <c r="DK72" s="9"/>
      <c r="DL72" s="9"/>
      <c r="DM72" s="9"/>
      <c r="DN72" s="9"/>
    </row>
    <row r="73" spans="1:118" x14ac:dyDescent="0.25">
      <c r="B73" s="46" t="s">
        <v>8</v>
      </c>
      <c r="C73" s="2">
        <v>0</v>
      </c>
      <c r="D73" s="2">
        <v>0</v>
      </c>
      <c r="E73" s="2">
        <v>0</v>
      </c>
      <c r="F73" s="2">
        <v>29</v>
      </c>
      <c r="G73" s="2">
        <v>0</v>
      </c>
      <c r="H73" s="2">
        <v>1</v>
      </c>
      <c r="I73" s="2">
        <v>0</v>
      </c>
      <c r="J73" s="4">
        <v>0</v>
      </c>
      <c r="K73" s="4">
        <v>0</v>
      </c>
      <c r="L73" s="3">
        <v>0</v>
      </c>
      <c r="M73" s="3">
        <v>0</v>
      </c>
      <c r="N73" s="3">
        <v>0</v>
      </c>
      <c r="O73" s="3">
        <v>0</v>
      </c>
      <c r="P73" s="3">
        <v>0</v>
      </c>
      <c r="Q73" s="3">
        <v>0</v>
      </c>
      <c r="R73" s="3">
        <v>0</v>
      </c>
      <c r="S73" s="46">
        <v>30</v>
      </c>
      <c r="V73" s="46">
        <v>1</v>
      </c>
      <c r="W73" s="2">
        <f>I67</f>
        <v>0</v>
      </c>
      <c r="X73" s="2">
        <f>I68</f>
        <v>1</v>
      </c>
      <c r="Y73" s="2">
        <f>I69</f>
        <v>0</v>
      </c>
      <c r="Z73" s="2">
        <f>I70</f>
        <v>12</v>
      </c>
      <c r="AA73" s="2">
        <f>I71</f>
        <v>1</v>
      </c>
      <c r="AB73" s="2">
        <f>I72</f>
        <v>1</v>
      </c>
      <c r="AC73" s="2">
        <f>I73</f>
        <v>0</v>
      </c>
      <c r="AD73" s="4">
        <f>I74</f>
        <v>1</v>
      </c>
      <c r="AE73" s="2">
        <f>I75</f>
        <v>1</v>
      </c>
      <c r="AF73" s="2">
        <f>I76</f>
        <v>0</v>
      </c>
      <c r="AG73" s="2">
        <f>I77</f>
        <v>3</v>
      </c>
      <c r="AH73" s="2">
        <f>I78</f>
        <v>18</v>
      </c>
      <c r="AI73" s="2">
        <f>I79</f>
        <v>0</v>
      </c>
      <c r="AJ73" s="2">
        <f>I80</f>
        <v>1</v>
      </c>
      <c r="AK73" s="2">
        <f>I81</f>
        <v>0</v>
      </c>
      <c r="AL73" s="2">
        <f>I82</f>
        <v>1</v>
      </c>
      <c r="AM73" s="3">
        <f>I83</f>
        <v>0</v>
      </c>
      <c r="AN73" s="4">
        <f>I84</f>
        <v>1</v>
      </c>
      <c r="AO73" s="3">
        <f>I85</f>
        <v>2</v>
      </c>
      <c r="AP73" s="46">
        <f>I86</f>
        <v>19</v>
      </c>
      <c r="AQ73" s="47">
        <f>I87</f>
        <v>0</v>
      </c>
      <c r="AT73" s="46">
        <v>1</v>
      </c>
      <c r="AU73" s="30">
        <f t="shared" ref="AU73:BO73" si="84">PRODUCT(W73*100*1/W83)</f>
        <v>0</v>
      </c>
      <c r="AV73" s="30">
        <f t="shared" si="84"/>
        <v>3.3333333333333335</v>
      </c>
      <c r="AW73" s="30">
        <f t="shared" si="84"/>
        <v>0</v>
      </c>
      <c r="AX73" s="30">
        <f t="shared" si="84"/>
        <v>40</v>
      </c>
      <c r="AY73" s="30">
        <f t="shared" si="84"/>
        <v>3.3333333333333335</v>
      </c>
      <c r="AZ73" s="30">
        <f t="shared" si="84"/>
        <v>3.3333333333333335</v>
      </c>
      <c r="BA73" s="30">
        <f t="shared" si="84"/>
        <v>0</v>
      </c>
      <c r="BB73" s="31">
        <f t="shared" si="84"/>
        <v>3.3333333333333335</v>
      </c>
      <c r="BC73" s="30">
        <f t="shared" si="84"/>
        <v>3.3333333333333335</v>
      </c>
      <c r="BD73" s="30">
        <f t="shared" si="84"/>
        <v>0</v>
      </c>
      <c r="BE73" s="30">
        <f t="shared" si="84"/>
        <v>11.111111111111111</v>
      </c>
      <c r="BF73" s="30">
        <f t="shared" si="84"/>
        <v>62.068965517241381</v>
      </c>
      <c r="BG73" s="30">
        <f t="shared" si="84"/>
        <v>0</v>
      </c>
      <c r="BH73" s="30">
        <f t="shared" si="84"/>
        <v>3.5714285714285716</v>
      </c>
      <c r="BI73" s="30">
        <f t="shared" si="84"/>
        <v>0</v>
      </c>
      <c r="BJ73" s="30">
        <f t="shared" si="84"/>
        <v>3.3333333333333335</v>
      </c>
      <c r="BK73" s="32">
        <f t="shared" si="84"/>
        <v>0</v>
      </c>
      <c r="BL73" s="31">
        <f t="shared" si="84"/>
        <v>3.3333333333333335</v>
      </c>
      <c r="BM73" s="32">
        <f t="shared" si="84"/>
        <v>6.666666666666667</v>
      </c>
      <c r="BN73" s="29">
        <f t="shared" si="84"/>
        <v>63.333333333333336</v>
      </c>
      <c r="BO73" s="49">
        <f t="shared" si="84"/>
        <v>0</v>
      </c>
      <c r="BR73" s="46">
        <v>1</v>
      </c>
      <c r="BS73" s="30">
        <f t="shared" ref="BS73:CM73" si="85">AU67+AU68+AU69+AU70+AU71+AU72+AU73</f>
        <v>0</v>
      </c>
      <c r="BT73" s="30">
        <f t="shared" si="85"/>
        <v>3.3333333333333335</v>
      </c>
      <c r="BU73" s="30">
        <f t="shared" si="85"/>
        <v>0</v>
      </c>
      <c r="BV73" s="30">
        <f t="shared" si="85"/>
        <v>56.666666666666671</v>
      </c>
      <c r="BW73" s="30">
        <f t="shared" si="85"/>
        <v>86.666666666666657</v>
      </c>
      <c r="BX73" s="30">
        <f t="shared" si="85"/>
        <v>96.666666666666671</v>
      </c>
      <c r="BY73" s="30">
        <f t="shared" si="85"/>
        <v>100</v>
      </c>
      <c r="BZ73" s="31">
        <f t="shared" si="85"/>
        <v>10</v>
      </c>
      <c r="CA73" s="30">
        <f t="shared" si="85"/>
        <v>99.999999999999986</v>
      </c>
      <c r="CB73" s="30">
        <f t="shared" si="85"/>
        <v>100</v>
      </c>
      <c r="CC73" s="30">
        <f t="shared" si="85"/>
        <v>92.592592592592595</v>
      </c>
      <c r="CD73" s="30">
        <f t="shared" si="85"/>
        <v>79.310344827586206</v>
      </c>
      <c r="CE73" s="30">
        <f t="shared" si="85"/>
        <v>100</v>
      </c>
      <c r="CF73" s="30">
        <f t="shared" si="85"/>
        <v>100</v>
      </c>
      <c r="CG73" s="30">
        <f t="shared" si="85"/>
        <v>0</v>
      </c>
      <c r="CH73" s="30">
        <f t="shared" si="85"/>
        <v>89.999999999999986</v>
      </c>
      <c r="CI73" s="32">
        <f t="shared" si="85"/>
        <v>99.999999999999986</v>
      </c>
      <c r="CJ73" s="31">
        <f t="shared" si="85"/>
        <v>99.999999999999986</v>
      </c>
      <c r="CK73" s="32">
        <f t="shared" si="85"/>
        <v>99.999999999999986</v>
      </c>
      <c r="CL73" s="29">
        <f t="shared" si="85"/>
        <v>76.666666666666671</v>
      </c>
      <c r="CM73" s="49">
        <f t="shared" si="85"/>
        <v>100</v>
      </c>
      <c r="CN73" s="5"/>
      <c r="CQ73" s="9"/>
      <c r="CR73" s="9"/>
      <c r="CS73" s="9"/>
      <c r="CT73" s="9"/>
      <c r="CU73" s="9"/>
      <c r="CV73" s="9"/>
      <c r="CW73" s="9"/>
      <c r="CX73" s="9"/>
      <c r="CY73" s="9"/>
      <c r="CZ73" s="9"/>
      <c r="DA73" s="9"/>
      <c r="DB73" s="9"/>
      <c r="DC73" s="9"/>
      <c r="DD73" s="9"/>
      <c r="DE73" s="9"/>
      <c r="DF73" s="9"/>
      <c r="DG73" s="9"/>
      <c r="DH73" s="9"/>
      <c r="DI73" s="9"/>
      <c r="DJ73" s="9"/>
      <c r="DK73" s="9"/>
      <c r="DL73" s="9"/>
      <c r="DM73" s="9"/>
      <c r="DN73" s="9"/>
    </row>
    <row r="74" spans="1:118" x14ac:dyDescent="0.25">
      <c r="B74" s="46" t="s">
        <v>9</v>
      </c>
      <c r="C74" s="4">
        <v>0</v>
      </c>
      <c r="D74" s="4">
        <v>0</v>
      </c>
      <c r="E74" s="4">
        <v>0</v>
      </c>
      <c r="F74" s="4">
        <v>0</v>
      </c>
      <c r="G74" s="4">
        <v>0</v>
      </c>
      <c r="H74" s="4">
        <v>2</v>
      </c>
      <c r="I74" s="4">
        <v>1</v>
      </c>
      <c r="J74" s="4">
        <v>10</v>
      </c>
      <c r="K74" s="4">
        <v>9</v>
      </c>
      <c r="L74" s="4">
        <v>3</v>
      </c>
      <c r="M74" s="3">
        <v>0</v>
      </c>
      <c r="N74" s="3">
        <v>0</v>
      </c>
      <c r="O74" s="3">
        <v>5</v>
      </c>
      <c r="P74" s="3">
        <v>0</v>
      </c>
      <c r="Q74" s="3">
        <v>0</v>
      </c>
      <c r="R74" s="3">
        <v>0</v>
      </c>
      <c r="S74" s="46">
        <v>30</v>
      </c>
      <c r="V74" s="46">
        <v>2</v>
      </c>
      <c r="W74" s="2">
        <f>J67</f>
        <v>0</v>
      </c>
      <c r="X74" s="2">
        <f>J68</f>
        <v>2</v>
      </c>
      <c r="Y74" s="2">
        <f>J69</f>
        <v>2</v>
      </c>
      <c r="Z74" s="2">
        <f>J70</f>
        <v>7</v>
      </c>
      <c r="AA74" s="4">
        <f>J71</f>
        <v>0</v>
      </c>
      <c r="AB74" s="4">
        <f>J72</f>
        <v>0</v>
      </c>
      <c r="AC74" s="4">
        <f>J73</f>
        <v>0</v>
      </c>
      <c r="AD74" s="4">
        <f>J74</f>
        <v>10</v>
      </c>
      <c r="AE74" s="2">
        <f>J75</f>
        <v>0</v>
      </c>
      <c r="AF74" s="2">
        <f>J76</f>
        <v>0</v>
      </c>
      <c r="AG74" s="2">
        <f>J77</f>
        <v>1</v>
      </c>
      <c r="AH74" s="2">
        <f>J78</f>
        <v>6</v>
      </c>
      <c r="AI74" s="2">
        <f>J79</f>
        <v>0</v>
      </c>
      <c r="AJ74" s="2">
        <f>J80</f>
        <v>0</v>
      </c>
      <c r="AK74" s="2">
        <f>J81</f>
        <v>2</v>
      </c>
      <c r="AL74" s="2">
        <f>J82</f>
        <v>0</v>
      </c>
      <c r="AM74" s="3">
        <f>J83</f>
        <v>0</v>
      </c>
      <c r="AN74" s="3">
        <f>J84</f>
        <v>0</v>
      </c>
      <c r="AO74" s="3">
        <f>J85</f>
        <v>0</v>
      </c>
      <c r="AP74" s="46">
        <f>J86</f>
        <v>5</v>
      </c>
      <c r="AQ74" s="52">
        <f>J87</f>
        <v>0</v>
      </c>
      <c r="AT74" s="46">
        <v>2</v>
      </c>
      <c r="AU74" s="30">
        <f t="shared" ref="AU74:BO74" si="86">PRODUCT(W74*100*1/W83)</f>
        <v>0</v>
      </c>
      <c r="AV74" s="30">
        <f t="shared" si="86"/>
        <v>6.666666666666667</v>
      </c>
      <c r="AW74" s="30">
        <f t="shared" si="86"/>
        <v>6.666666666666667</v>
      </c>
      <c r="AX74" s="30">
        <f t="shared" si="86"/>
        <v>23.333333333333332</v>
      </c>
      <c r="AY74" s="31">
        <f t="shared" si="86"/>
        <v>0</v>
      </c>
      <c r="AZ74" s="31">
        <f t="shared" si="86"/>
        <v>0</v>
      </c>
      <c r="BA74" s="31">
        <f t="shared" si="86"/>
        <v>0</v>
      </c>
      <c r="BB74" s="31">
        <f t="shared" si="86"/>
        <v>33.333333333333336</v>
      </c>
      <c r="BC74" s="30">
        <f t="shared" si="86"/>
        <v>0</v>
      </c>
      <c r="BD74" s="30">
        <f t="shared" si="86"/>
        <v>0</v>
      </c>
      <c r="BE74" s="30">
        <f t="shared" si="86"/>
        <v>3.7037037037037037</v>
      </c>
      <c r="BF74" s="30">
        <f t="shared" si="86"/>
        <v>20.689655172413794</v>
      </c>
      <c r="BG74" s="30">
        <f t="shared" si="86"/>
        <v>0</v>
      </c>
      <c r="BH74" s="30">
        <f t="shared" si="86"/>
        <v>0</v>
      </c>
      <c r="BI74" s="30">
        <f t="shared" si="86"/>
        <v>6.666666666666667</v>
      </c>
      <c r="BJ74" s="30">
        <f t="shared" si="86"/>
        <v>0</v>
      </c>
      <c r="BK74" s="32">
        <f t="shared" si="86"/>
        <v>0</v>
      </c>
      <c r="BL74" s="32">
        <f t="shared" si="86"/>
        <v>0</v>
      </c>
      <c r="BM74" s="32">
        <f t="shared" si="86"/>
        <v>0</v>
      </c>
      <c r="BN74" s="29">
        <f t="shared" si="86"/>
        <v>16.666666666666668</v>
      </c>
      <c r="BO74" s="48">
        <f t="shared" si="86"/>
        <v>0</v>
      </c>
      <c r="BR74" s="46">
        <v>2</v>
      </c>
      <c r="BS74" s="30">
        <f t="shared" ref="BS74:CM74" si="87">AU67+AU68+AU69+AU70+AU71+AU72+AU73+AU74</f>
        <v>0</v>
      </c>
      <c r="BT74" s="30">
        <f t="shared" si="87"/>
        <v>10</v>
      </c>
      <c r="BU74" s="30">
        <f t="shared" si="87"/>
        <v>6.666666666666667</v>
      </c>
      <c r="BV74" s="30">
        <f t="shared" si="87"/>
        <v>80</v>
      </c>
      <c r="BW74" s="31">
        <f t="shared" si="87"/>
        <v>86.666666666666657</v>
      </c>
      <c r="BX74" s="31">
        <f t="shared" si="87"/>
        <v>96.666666666666671</v>
      </c>
      <c r="BY74" s="31">
        <f t="shared" si="87"/>
        <v>100</v>
      </c>
      <c r="BZ74" s="31">
        <f t="shared" si="87"/>
        <v>43.333333333333336</v>
      </c>
      <c r="CA74" s="30">
        <f t="shared" si="87"/>
        <v>99.999999999999986</v>
      </c>
      <c r="CB74" s="30">
        <f t="shared" si="87"/>
        <v>100</v>
      </c>
      <c r="CC74" s="30">
        <f t="shared" si="87"/>
        <v>96.296296296296305</v>
      </c>
      <c r="CD74" s="30">
        <f t="shared" si="87"/>
        <v>100</v>
      </c>
      <c r="CE74" s="30">
        <f t="shared" si="87"/>
        <v>100</v>
      </c>
      <c r="CF74" s="30">
        <f t="shared" si="87"/>
        <v>100</v>
      </c>
      <c r="CG74" s="30">
        <f t="shared" si="87"/>
        <v>6.666666666666667</v>
      </c>
      <c r="CH74" s="30">
        <f t="shared" si="87"/>
        <v>89.999999999999986</v>
      </c>
      <c r="CI74" s="32">
        <f t="shared" si="87"/>
        <v>99.999999999999986</v>
      </c>
      <c r="CJ74" s="32">
        <f t="shared" si="87"/>
        <v>99.999999999999986</v>
      </c>
      <c r="CK74" s="32">
        <f t="shared" si="87"/>
        <v>99.999999999999986</v>
      </c>
      <c r="CL74" s="29">
        <f t="shared" si="87"/>
        <v>93.333333333333343</v>
      </c>
      <c r="CM74" s="48">
        <f t="shared" si="87"/>
        <v>100</v>
      </c>
      <c r="CN74" s="33"/>
      <c r="CQ74" s="9"/>
      <c r="CR74" s="9"/>
      <c r="CS74" s="9"/>
      <c r="CT74" s="9"/>
      <c r="CU74" s="9"/>
      <c r="CV74" s="9"/>
      <c r="CW74" s="9"/>
      <c r="CX74" s="9"/>
      <c r="CY74" s="9"/>
      <c r="CZ74" s="9"/>
      <c r="DA74" s="9"/>
      <c r="DB74" s="9"/>
      <c r="DC74" s="9"/>
      <c r="DD74" s="9"/>
      <c r="DE74" s="9"/>
      <c r="DF74" s="9"/>
      <c r="DG74" s="9"/>
      <c r="DH74" s="9"/>
      <c r="DI74" s="9"/>
      <c r="DJ74" s="9"/>
      <c r="DK74" s="9"/>
      <c r="DL74" s="9"/>
      <c r="DM74" s="9"/>
      <c r="DN74" s="9"/>
    </row>
    <row r="75" spans="1:118" x14ac:dyDescent="0.25">
      <c r="B75" s="46" t="s">
        <v>10</v>
      </c>
      <c r="C75" s="2">
        <v>0</v>
      </c>
      <c r="D75" s="2">
        <v>0</v>
      </c>
      <c r="E75" s="2">
        <v>14</v>
      </c>
      <c r="F75" s="2">
        <v>0</v>
      </c>
      <c r="G75" s="2">
        <v>11</v>
      </c>
      <c r="H75" s="2">
        <v>4</v>
      </c>
      <c r="I75" s="2">
        <v>1</v>
      </c>
      <c r="J75" s="2">
        <v>0</v>
      </c>
      <c r="K75" s="4">
        <v>0</v>
      </c>
      <c r="L75" s="3">
        <v>0</v>
      </c>
      <c r="M75" s="3">
        <v>0</v>
      </c>
      <c r="N75" s="3">
        <v>0</v>
      </c>
      <c r="O75" s="3">
        <v>0</v>
      </c>
      <c r="P75" s="3">
        <v>0</v>
      </c>
      <c r="Q75" s="3">
        <v>0</v>
      </c>
      <c r="R75" s="3">
        <v>0</v>
      </c>
      <c r="S75" s="46">
        <v>30</v>
      </c>
      <c r="V75" s="46">
        <v>4</v>
      </c>
      <c r="W75" s="2">
        <f>K67</f>
        <v>0</v>
      </c>
      <c r="X75" s="2">
        <f>K68</f>
        <v>6</v>
      </c>
      <c r="Y75" s="2">
        <f>K69</f>
        <v>6</v>
      </c>
      <c r="Z75" s="2">
        <f>K70</f>
        <v>1</v>
      </c>
      <c r="AA75" s="4">
        <f>K71</f>
        <v>0</v>
      </c>
      <c r="AB75" s="3">
        <f>K72</f>
        <v>0</v>
      </c>
      <c r="AC75" s="4">
        <f>K73</f>
        <v>0</v>
      </c>
      <c r="AD75" s="4">
        <f>K74</f>
        <v>9</v>
      </c>
      <c r="AE75" s="4">
        <f>K75</f>
        <v>0</v>
      </c>
      <c r="AF75" s="4">
        <f>K76</f>
        <v>0</v>
      </c>
      <c r="AG75" s="3">
        <f>K77</f>
        <v>0</v>
      </c>
      <c r="AH75" s="2">
        <f>K78</f>
        <v>0</v>
      </c>
      <c r="AI75" s="3">
        <f>K79</f>
        <v>0</v>
      </c>
      <c r="AJ75" s="3">
        <f>K80</f>
        <v>0</v>
      </c>
      <c r="AK75" s="2">
        <f>K81</f>
        <v>3</v>
      </c>
      <c r="AL75" s="4">
        <f>K82</f>
        <v>1</v>
      </c>
      <c r="AM75" s="3">
        <f>K83</f>
        <v>0</v>
      </c>
      <c r="AN75" s="3">
        <f>K84</f>
        <v>0</v>
      </c>
      <c r="AO75" s="3">
        <f>K85</f>
        <v>0</v>
      </c>
      <c r="AP75" s="46">
        <f>K86</f>
        <v>2</v>
      </c>
      <c r="AQ75" s="50">
        <f>K87</f>
        <v>0</v>
      </c>
      <c r="AT75" s="46">
        <v>4</v>
      </c>
      <c r="AU75" s="30">
        <f t="shared" ref="AU75:BO75" si="88">PRODUCT(W75*100*1/W83)</f>
        <v>0</v>
      </c>
      <c r="AV75" s="30">
        <f t="shared" si="88"/>
        <v>20</v>
      </c>
      <c r="AW75" s="30">
        <f t="shared" si="88"/>
        <v>20</v>
      </c>
      <c r="AX75" s="30">
        <f t="shared" si="88"/>
        <v>3.3333333333333335</v>
      </c>
      <c r="AY75" s="31">
        <f t="shared" si="88"/>
        <v>0</v>
      </c>
      <c r="AZ75" s="32">
        <f t="shared" si="88"/>
        <v>0</v>
      </c>
      <c r="BA75" s="31">
        <f t="shared" si="88"/>
        <v>0</v>
      </c>
      <c r="BB75" s="31">
        <f t="shared" si="88"/>
        <v>30</v>
      </c>
      <c r="BC75" s="31">
        <f t="shared" si="88"/>
        <v>0</v>
      </c>
      <c r="BD75" s="31">
        <f t="shared" si="88"/>
        <v>0</v>
      </c>
      <c r="BE75" s="32">
        <f t="shared" si="88"/>
        <v>0</v>
      </c>
      <c r="BF75" s="2">
        <f t="shared" si="88"/>
        <v>0</v>
      </c>
      <c r="BG75" s="32">
        <f t="shared" si="88"/>
        <v>0</v>
      </c>
      <c r="BH75" s="32">
        <f t="shared" si="88"/>
        <v>0</v>
      </c>
      <c r="BI75" s="30">
        <f t="shared" si="88"/>
        <v>10</v>
      </c>
      <c r="BJ75" s="31">
        <f t="shared" si="88"/>
        <v>3.3333333333333335</v>
      </c>
      <c r="BK75" s="32">
        <f t="shared" si="88"/>
        <v>0</v>
      </c>
      <c r="BL75" s="32">
        <f t="shared" si="88"/>
        <v>0</v>
      </c>
      <c r="BM75" s="32">
        <f t="shared" si="88"/>
        <v>0</v>
      </c>
      <c r="BN75" s="29">
        <f t="shared" si="88"/>
        <v>6.666666666666667</v>
      </c>
      <c r="BO75" s="51">
        <f t="shared" si="88"/>
        <v>0</v>
      </c>
      <c r="BR75" s="46">
        <v>4</v>
      </c>
      <c r="BS75" s="30">
        <f t="shared" ref="BS75:CM75" si="89">AU67+AU68+AU69+AU70+AU71+AU72+AU73+AU74+AU75</f>
        <v>0</v>
      </c>
      <c r="BT75" s="30">
        <f t="shared" si="89"/>
        <v>30</v>
      </c>
      <c r="BU75" s="30">
        <f t="shared" si="89"/>
        <v>26.666666666666668</v>
      </c>
      <c r="BV75" s="30">
        <f t="shared" si="89"/>
        <v>83.333333333333329</v>
      </c>
      <c r="BW75" s="31">
        <f t="shared" si="89"/>
        <v>86.666666666666657</v>
      </c>
      <c r="BX75" s="32">
        <f t="shared" si="89"/>
        <v>96.666666666666671</v>
      </c>
      <c r="BY75" s="31">
        <f t="shared" si="89"/>
        <v>100</v>
      </c>
      <c r="BZ75" s="31">
        <f t="shared" si="89"/>
        <v>73.333333333333343</v>
      </c>
      <c r="CA75" s="31">
        <f t="shared" si="89"/>
        <v>99.999999999999986</v>
      </c>
      <c r="CB75" s="31">
        <f t="shared" si="89"/>
        <v>100</v>
      </c>
      <c r="CC75" s="32">
        <f t="shared" si="89"/>
        <v>96.296296296296305</v>
      </c>
      <c r="CD75" s="30">
        <f t="shared" si="89"/>
        <v>100</v>
      </c>
      <c r="CE75" s="30">
        <f t="shared" si="89"/>
        <v>100</v>
      </c>
      <c r="CF75" s="30">
        <f t="shared" si="89"/>
        <v>100</v>
      </c>
      <c r="CG75" s="30">
        <f t="shared" si="89"/>
        <v>16.666666666666668</v>
      </c>
      <c r="CH75" s="31">
        <f t="shared" si="89"/>
        <v>93.333333333333314</v>
      </c>
      <c r="CI75" s="32">
        <f t="shared" si="89"/>
        <v>99.999999999999986</v>
      </c>
      <c r="CJ75" s="32">
        <f t="shared" si="89"/>
        <v>99.999999999999986</v>
      </c>
      <c r="CK75" s="32">
        <f t="shared" si="89"/>
        <v>99.999999999999986</v>
      </c>
      <c r="CL75" s="29">
        <f t="shared" si="89"/>
        <v>100.00000000000001</v>
      </c>
      <c r="CM75" s="51">
        <f t="shared" si="89"/>
        <v>100</v>
      </c>
      <c r="CN75" s="7"/>
      <c r="CQ75" s="9"/>
      <c r="CR75" s="9"/>
      <c r="CS75" s="9"/>
      <c r="CT75" s="9"/>
      <c r="CU75" s="9"/>
      <c r="CV75" s="9"/>
      <c r="CW75" s="9"/>
      <c r="CX75" s="9"/>
      <c r="CY75" s="9"/>
      <c r="CZ75" s="9"/>
      <c r="DA75" s="9"/>
      <c r="DB75" s="9"/>
      <c r="DC75" s="9"/>
      <c r="DD75" s="9"/>
      <c r="DE75" s="9"/>
      <c r="DF75" s="9"/>
      <c r="DG75" s="9"/>
      <c r="DH75" s="9"/>
      <c r="DI75" s="9"/>
      <c r="DJ75" s="9"/>
      <c r="DK75" s="9"/>
      <c r="DL75" s="9"/>
      <c r="DM75" s="9"/>
      <c r="DN75" s="9"/>
    </row>
    <row r="76" spans="1:118" x14ac:dyDescent="0.25">
      <c r="B76" s="46" t="s">
        <v>11</v>
      </c>
      <c r="C76" s="2">
        <v>0</v>
      </c>
      <c r="D76" s="2">
        <v>0</v>
      </c>
      <c r="E76" s="2">
        <v>30</v>
      </c>
      <c r="F76" s="2">
        <v>0</v>
      </c>
      <c r="G76" s="2">
        <v>0</v>
      </c>
      <c r="H76" s="2">
        <v>0</v>
      </c>
      <c r="I76" s="2">
        <v>0</v>
      </c>
      <c r="J76" s="2">
        <v>0</v>
      </c>
      <c r="K76" s="4">
        <v>0</v>
      </c>
      <c r="L76" s="4">
        <v>0</v>
      </c>
      <c r="M76" s="3">
        <v>0</v>
      </c>
      <c r="N76" s="3">
        <v>0</v>
      </c>
      <c r="O76" s="3">
        <v>0</v>
      </c>
      <c r="P76" s="3">
        <v>0</v>
      </c>
      <c r="Q76" s="3">
        <v>0</v>
      </c>
      <c r="R76" s="3">
        <v>0</v>
      </c>
      <c r="S76" s="46">
        <v>30</v>
      </c>
      <c r="V76" s="46">
        <v>8</v>
      </c>
      <c r="W76" s="2">
        <f>L67</f>
        <v>0</v>
      </c>
      <c r="X76" s="2">
        <f>L68</f>
        <v>9</v>
      </c>
      <c r="Y76" s="2">
        <f>L69</f>
        <v>8</v>
      </c>
      <c r="Z76" s="2">
        <f>L70</f>
        <v>0</v>
      </c>
      <c r="AA76" s="3">
        <f>L71</f>
        <v>0</v>
      </c>
      <c r="AB76" s="3">
        <f>L72</f>
        <v>1</v>
      </c>
      <c r="AC76" s="3">
        <f>L73</f>
        <v>0</v>
      </c>
      <c r="AD76" s="4">
        <f>L74</f>
        <v>3</v>
      </c>
      <c r="AE76" s="3">
        <f>L75</f>
        <v>0</v>
      </c>
      <c r="AF76" s="4">
        <f>L76</f>
        <v>0</v>
      </c>
      <c r="AG76" s="3">
        <f>L77</f>
        <v>0</v>
      </c>
      <c r="AH76" s="2">
        <f>L78</f>
        <v>0</v>
      </c>
      <c r="AI76" s="3">
        <f>L79</f>
        <v>0</v>
      </c>
      <c r="AJ76" s="3">
        <f>L80</f>
        <v>0</v>
      </c>
      <c r="AK76" s="2">
        <f>L81</f>
        <v>4</v>
      </c>
      <c r="AL76" s="3">
        <f>L82</f>
        <v>0</v>
      </c>
      <c r="AM76" s="3">
        <f>L83</f>
        <v>0</v>
      </c>
      <c r="AN76" s="3">
        <f>L84</f>
        <v>0</v>
      </c>
      <c r="AO76" s="3">
        <f>L85</f>
        <v>0</v>
      </c>
      <c r="AP76" s="46">
        <f>L86</f>
        <v>0</v>
      </c>
      <c r="AQ76" s="50">
        <f>L87</f>
        <v>0</v>
      </c>
      <c r="AT76" s="46">
        <v>8</v>
      </c>
      <c r="AU76" s="30">
        <f t="shared" ref="AU76:BO76" si="90">PRODUCT(W76*100*1/W83)</f>
        <v>0</v>
      </c>
      <c r="AV76" s="30">
        <f t="shared" si="90"/>
        <v>30</v>
      </c>
      <c r="AW76" s="30">
        <f t="shared" si="90"/>
        <v>26.666666666666668</v>
      </c>
      <c r="AX76" s="30">
        <f t="shared" si="90"/>
        <v>0</v>
      </c>
      <c r="AY76" s="32">
        <f t="shared" si="90"/>
        <v>0</v>
      </c>
      <c r="AZ76" s="32">
        <f t="shared" si="90"/>
        <v>3.3333333333333335</v>
      </c>
      <c r="BA76" s="32">
        <f t="shared" si="90"/>
        <v>0</v>
      </c>
      <c r="BB76" s="31">
        <f t="shared" si="90"/>
        <v>10</v>
      </c>
      <c r="BC76" s="32">
        <f t="shared" si="90"/>
        <v>0</v>
      </c>
      <c r="BD76" s="31">
        <f t="shared" si="90"/>
        <v>0</v>
      </c>
      <c r="BE76" s="32">
        <f t="shared" si="90"/>
        <v>0</v>
      </c>
      <c r="BF76" s="2">
        <f t="shared" si="90"/>
        <v>0</v>
      </c>
      <c r="BG76" s="3">
        <f t="shared" si="90"/>
        <v>0</v>
      </c>
      <c r="BH76" s="32">
        <f t="shared" si="90"/>
        <v>0</v>
      </c>
      <c r="BI76" s="30">
        <f t="shared" si="90"/>
        <v>13.333333333333334</v>
      </c>
      <c r="BJ76" s="32">
        <f t="shared" si="90"/>
        <v>0</v>
      </c>
      <c r="BK76" s="32">
        <f t="shared" si="90"/>
        <v>0</v>
      </c>
      <c r="BL76" s="32">
        <f t="shared" si="90"/>
        <v>0</v>
      </c>
      <c r="BM76" s="32">
        <f t="shared" si="90"/>
        <v>0</v>
      </c>
      <c r="BN76" s="29">
        <f t="shared" si="90"/>
        <v>0</v>
      </c>
      <c r="BO76" s="51">
        <f t="shared" si="90"/>
        <v>0</v>
      </c>
      <c r="BR76" s="46">
        <v>8</v>
      </c>
      <c r="BS76" s="30">
        <f t="shared" ref="BS76:CM76" si="91">AU67+AU68+AU69+AU70+AU71+AU72+AU73+AU74+AU75+AU76</f>
        <v>0</v>
      </c>
      <c r="BT76" s="30">
        <f t="shared" si="91"/>
        <v>60</v>
      </c>
      <c r="BU76" s="30">
        <f t="shared" si="91"/>
        <v>53.333333333333336</v>
      </c>
      <c r="BV76" s="30">
        <f t="shared" si="91"/>
        <v>83.333333333333329</v>
      </c>
      <c r="BW76" s="32">
        <f t="shared" si="91"/>
        <v>86.666666666666657</v>
      </c>
      <c r="BX76" s="32">
        <f t="shared" si="91"/>
        <v>100</v>
      </c>
      <c r="BY76" s="32">
        <f t="shared" si="91"/>
        <v>100</v>
      </c>
      <c r="BZ76" s="31">
        <f t="shared" si="91"/>
        <v>83.333333333333343</v>
      </c>
      <c r="CA76" s="32">
        <f t="shared" si="91"/>
        <v>99.999999999999986</v>
      </c>
      <c r="CB76" s="31">
        <f t="shared" si="91"/>
        <v>100</v>
      </c>
      <c r="CC76" s="32">
        <f t="shared" si="91"/>
        <v>96.296296296296305</v>
      </c>
      <c r="CD76" s="30">
        <f t="shared" si="91"/>
        <v>100</v>
      </c>
      <c r="CE76" s="32">
        <f t="shared" si="91"/>
        <v>100</v>
      </c>
      <c r="CF76" s="32">
        <f t="shared" si="91"/>
        <v>100</v>
      </c>
      <c r="CG76" s="30">
        <f t="shared" si="91"/>
        <v>30</v>
      </c>
      <c r="CH76" s="32">
        <f t="shared" si="91"/>
        <v>93.333333333333314</v>
      </c>
      <c r="CI76" s="32">
        <f t="shared" si="91"/>
        <v>99.999999999999986</v>
      </c>
      <c r="CJ76" s="32">
        <f t="shared" si="91"/>
        <v>99.999999999999986</v>
      </c>
      <c r="CK76" s="32">
        <f t="shared" si="91"/>
        <v>99.999999999999986</v>
      </c>
      <c r="CL76" s="29">
        <f t="shared" si="91"/>
        <v>100.00000000000001</v>
      </c>
      <c r="CM76" s="51">
        <f t="shared" si="91"/>
        <v>100</v>
      </c>
      <c r="CN76" s="7"/>
      <c r="CQ76" s="9"/>
      <c r="CR76" s="9"/>
      <c r="CS76" s="9"/>
      <c r="CT76" s="9"/>
      <c r="CU76" s="9"/>
      <c r="CV76" s="9"/>
      <c r="CW76" s="9"/>
      <c r="CX76" s="9"/>
      <c r="CY76" s="9"/>
      <c r="CZ76" s="9"/>
      <c r="DA76" s="9"/>
      <c r="DB76" s="9"/>
      <c r="DC76" s="9"/>
      <c r="DD76" s="9"/>
      <c r="DE76" s="9"/>
      <c r="DF76" s="9"/>
      <c r="DG76" s="9"/>
      <c r="DH76" s="9"/>
      <c r="DI76" s="9"/>
      <c r="DJ76" s="9"/>
      <c r="DK76" s="9"/>
      <c r="DL76" s="9"/>
      <c r="DM76" s="9"/>
      <c r="DN76" s="9"/>
    </row>
    <row r="77" spans="1:118" x14ac:dyDescent="0.25">
      <c r="B77" s="46" t="s">
        <v>12</v>
      </c>
      <c r="C77" s="2">
        <v>0</v>
      </c>
      <c r="D77" s="2">
        <v>0</v>
      </c>
      <c r="E77" s="2">
        <v>0</v>
      </c>
      <c r="F77" s="2">
        <v>1</v>
      </c>
      <c r="G77" s="2">
        <v>11</v>
      </c>
      <c r="H77" s="2">
        <v>10</v>
      </c>
      <c r="I77" s="2">
        <v>3</v>
      </c>
      <c r="J77" s="2">
        <v>1</v>
      </c>
      <c r="K77" s="3">
        <v>0</v>
      </c>
      <c r="L77" s="3">
        <v>0</v>
      </c>
      <c r="M77" s="3">
        <v>1</v>
      </c>
      <c r="N77" s="3">
        <v>0</v>
      </c>
      <c r="O77" s="3">
        <v>0</v>
      </c>
      <c r="P77" s="3">
        <v>0</v>
      </c>
      <c r="Q77" s="3">
        <v>0</v>
      </c>
      <c r="R77" s="3">
        <v>0</v>
      </c>
      <c r="S77" s="46">
        <v>27</v>
      </c>
      <c r="V77" s="46">
        <v>16</v>
      </c>
      <c r="W77" s="3">
        <f>M67</f>
        <v>2</v>
      </c>
      <c r="X77" s="3">
        <f>M68</f>
        <v>3</v>
      </c>
      <c r="Y77" s="3">
        <f>M69</f>
        <v>3</v>
      </c>
      <c r="Z77" s="3">
        <f>M70</f>
        <v>1</v>
      </c>
      <c r="AA77" s="3">
        <f>M71</f>
        <v>2</v>
      </c>
      <c r="AB77" s="3">
        <f>M72</f>
        <v>0</v>
      </c>
      <c r="AC77" s="3">
        <f>M73</f>
        <v>0</v>
      </c>
      <c r="AD77" s="3">
        <f>M74</f>
        <v>0</v>
      </c>
      <c r="AE77" s="3">
        <f>M75</f>
        <v>0</v>
      </c>
      <c r="AF77" s="3">
        <f>M76</f>
        <v>0</v>
      </c>
      <c r="AG77" s="3">
        <f>M77</f>
        <v>1</v>
      </c>
      <c r="AH77" s="3">
        <f>M78</f>
        <v>0</v>
      </c>
      <c r="AI77" s="3">
        <f>M79</f>
        <v>0</v>
      </c>
      <c r="AJ77" s="3">
        <f>M80</f>
        <v>0</v>
      </c>
      <c r="AK77" s="2">
        <f>M81</f>
        <v>9</v>
      </c>
      <c r="AL77" s="3">
        <f>M82</f>
        <v>0</v>
      </c>
      <c r="AM77" s="3">
        <f>M83</f>
        <v>0</v>
      </c>
      <c r="AN77" s="3">
        <f>M84</f>
        <v>0</v>
      </c>
      <c r="AO77" s="3">
        <f>M85</f>
        <v>0</v>
      </c>
      <c r="AP77" s="46">
        <f>M86</f>
        <v>0</v>
      </c>
      <c r="AQ77" s="50">
        <f>M87</f>
        <v>0</v>
      </c>
      <c r="AT77" s="46">
        <v>16</v>
      </c>
      <c r="AU77" s="32">
        <f t="shared" ref="AU77:BO77" si="92">PRODUCT(W77*100*1/W83)</f>
        <v>6.666666666666667</v>
      </c>
      <c r="AV77" s="32">
        <f t="shared" si="92"/>
        <v>10</v>
      </c>
      <c r="AW77" s="32">
        <f t="shared" si="92"/>
        <v>10</v>
      </c>
      <c r="AX77" s="32">
        <f t="shared" si="92"/>
        <v>3.3333333333333335</v>
      </c>
      <c r="AY77" s="32">
        <f t="shared" si="92"/>
        <v>6.666666666666667</v>
      </c>
      <c r="AZ77" s="32">
        <f t="shared" si="92"/>
        <v>0</v>
      </c>
      <c r="BA77" s="32">
        <f t="shared" si="92"/>
        <v>0</v>
      </c>
      <c r="BB77" s="32">
        <f t="shared" si="92"/>
        <v>0</v>
      </c>
      <c r="BC77" s="32">
        <f t="shared" si="92"/>
        <v>0</v>
      </c>
      <c r="BD77" s="32">
        <f t="shared" si="92"/>
        <v>0</v>
      </c>
      <c r="BE77" s="32">
        <f t="shared" si="92"/>
        <v>3.7037037037037037</v>
      </c>
      <c r="BF77" s="32">
        <f t="shared" si="92"/>
        <v>0</v>
      </c>
      <c r="BG77" s="3">
        <f t="shared" si="92"/>
        <v>0</v>
      </c>
      <c r="BH77" s="32">
        <f t="shared" si="92"/>
        <v>0</v>
      </c>
      <c r="BI77" s="30">
        <f t="shared" si="92"/>
        <v>30</v>
      </c>
      <c r="BJ77" s="32">
        <f t="shared" si="92"/>
        <v>0</v>
      </c>
      <c r="BK77" s="32">
        <f t="shared" si="92"/>
        <v>0</v>
      </c>
      <c r="BL77" s="32">
        <f t="shared" si="92"/>
        <v>0</v>
      </c>
      <c r="BM77" s="32">
        <f t="shared" si="92"/>
        <v>0</v>
      </c>
      <c r="BN77" s="29">
        <f t="shared" si="92"/>
        <v>0</v>
      </c>
      <c r="BO77" s="51">
        <f t="shared" si="92"/>
        <v>0</v>
      </c>
      <c r="BR77" s="46">
        <v>16</v>
      </c>
      <c r="BS77" s="32">
        <f t="shared" ref="BS77:CM77" si="93">AU67+AU68+AU69+AU70+AU71+AU72+AU73+AU74+AU75+AU76+AU77</f>
        <v>6.666666666666667</v>
      </c>
      <c r="BT77" s="32">
        <f t="shared" si="93"/>
        <v>70</v>
      </c>
      <c r="BU77" s="30">
        <f t="shared" si="93"/>
        <v>63.333333333333336</v>
      </c>
      <c r="BV77" s="30">
        <f t="shared" si="93"/>
        <v>86.666666666666657</v>
      </c>
      <c r="BW77" s="32">
        <f t="shared" si="93"/>
        <v>93.333333333333329</v>
      </c>
      <c r="BX77" s="32">
        <f t="shared" si="93"/>
        <v>100</v>
      </c>
      <c r="BY77" s="32">
        <f t="shared" si="93"/>
        <v>100</v>
      </c>
      <c r="BZ77" s="32">
        <f t="shared" si="93"/>
        <v>83.333333333333343</v>
      </c>
      <c r="CA77" s="32">
        <f t="shared" si="93"/>
        <v>99.999999999999986</v>
      </c>
      <c r="CB77" s="32">
        <f t="shared" si="93"/>
        <v>100</v>
      </c>
      <c r="CC77" s="32">
        <f t="shared" si="93"/>
        <v>100.00000000000001</v>
      </c>
      <c r="CD77" s="30">
        <f t="shared" si="93"/>
        <v>100</v>
      </c>
      <c r="CE77" s="32">
        <f t="shared" si="93"/>
        <v>100</v>
      </c>
      <c r="CF77" s="32">
        <f t="shared" si="93"/>
        <v>100</v>
      </c>
      <c r="CG77" s="30">
        <f t="shared" si="93"/>
        <v>60</v>
      </c>
      <c r="CH77" s="32">
        <f t="shared" si="93"/>
        <v>93.333333333333314</v>
      </c>
      <c r="CI77" s="32">
        <f t="shared" si="93"/>
        <v>99.999999999999986</v>
      </c>
      <c r="CJ77" s="32">
        <f t="shared" si="93"/>
        <v>99.999999999999986</v>
      </c>
      <c r="CK77" s="32">
        <f t="shared" si="93"/>
        <v>99.999999999999986</v>
      </c>
      <c r="CL77" s="29">
        <f t="shared" si="93"/>
        <v>100.00000000000001</v>
      </c>
      <c r="CM77" s="51">
        <f t="shared" si="93"/>
        <v>100</v>
      </c>
      <c r="CN77" s="7"/>
      <c r="CQ77" s="9"/>
      <c r="CR77" s="9"/>
      <c r="CS77" s="9"/>
      <c r="CT77" s="9"/>
      <c r="CU77" s="9"/>
      <c r="CV77" s="9"/>
      <c r="CW77" s="9"/>
      <c r="CX77" s="9"/>
      <c r="CY77" s="9"/>
      <c r="CZ77" s="9"/>
      <c r="DA77" s="9"/>
      <c r="DB77" s="9"/>
      <c r="DC77" s="9"/>
      <c r="DD77" s="9"/>
      <c r="DE77" s="9"/>
      <c r="DF77" s="9"/>
      <c r="DG77" s="9"/>
      <c r="DH77" s="9"/>
      <c r="DI77" s="9"/>
      <c r="DJ77" s="9"/>
      <c r="DK77" s="9"/>
      <c r="DL77" s="9"/>
      <c r="DM77" s="9"/>
      <c r="DN77" s="9"/>
    </row>
    <row r="78" spans="1:118" x14ac:dyDescent="0.25">
      <c r="B78" s="46" t="s">
        <v>13</v>
      </c>
      <c r="C78" s="2">
        <v>0</v>
      </c>
      <c r="D78" s="2">
        <v>0</v>
      </c>
      <c r="E78" s="2">
        <v>0</v>
      </c>
      <c r="F78" s="2">
        <v>0</v>
      </c>
      <c r="G78" s="2">
        <v>5</v>
      </c>
      <c r="H78" s="2">
        <v>0</v>
      </c>
      <c r="I78" s="2">
        <v>18</v>
      </c>
      <c r="J78" s="2">
        <v>6</v>
      </c>
      <c r="K78" s="2">
        <v>0</v>
      </c>
      <c r="L78" s="2">
        <v>0</v>
      </c>
      <c r="M78" s="3">
        <v>0</v>
      </c>
      <c r="N78" s="3">
        <v>0</v>
      </c>
      <c r="O78" s="3">
        <v>0</v>
      </c>
      <c r="P78" s="3">
        <v>0</v>
      </c>
      <c r="Q78" s="3">
        <v>0</v>
      </c>
      <c r="R78" s="3">
        <v>0</v>
      </c>
      <c r="S78" s="46">
        <v>29</v>
      </c>
      <c r="V78" s="46">
        <v>32</v>
      </c>
      <c r="W78" s="3">
        <f>N67</f>
        <v>8</v>
      </c>
      <c r="X78" s="3">
        <f>N68</f>
        <v>0</v>
      </c>
      <c r="Y78" s="3">
        <f>N69</f>
        <v>4</v>
      </c>
      <c r="Z78" s="3">
        <f>N70</f>
        <v>0</v>
      </c>
      <c r="AA78" s="3">
        <f>N71</f>
        <v>2</v>
      </c>
      <c r="AB78" s="3">
        <f>N72</f>
        <v>0</v>
      </c>
      <c r="AC78" s="3">
        <f>N73</f>
        <v>0</v>
      </c>
      <c r="AD78" s="3">
        <f>N74</f>
        <v>0</v>
      </c>
      <c r="AE78" s="3">
        <f>N75</f>
        <v>0</v>
      </c>
      <c r="AF78" s="3">
        <f>N76</f>
        <v>0</v>
      </c>
      <c r="AG78" s="3">
        <f>N77</f>
        <v>0</v>
      </c>
      <c r="AH78" s="3">
        <f>N78</f>
        <v>0</v>
      </c>
      <c r="AI78" s="3">
        <f>N79</f>
        <v>0</v>
      </c>
      <c r="AJ78" s="3">
        <f>N80</f>
        <v>0</v>
      </c>
      <c r="AK78" s="2">
        <f>N81</f>
        <v>6</v>
      </c>
      <c r="AL78" s="3">
        <f>N82</f>
        <v>2</v>
      </c>
      <c r="AM78" s="3">
        <f>N83</f>
        <v>0</v>
      </c>
      <c r="AN78" s="3">
        <f>N84</f>
        <v>0</v>
      </c>
      <c r="AO78" s="3">
        <f>N85</f>
        <v>0</v>
      </c>
      <c r="AP78" s="46">
        <f>N86</f>
        <v>0</v>
      </c>
      <c r="AQ78" s="50">
        <f>N87</f>
        <v>0</v>
      </c>
      <c r="AT78" s="46">
        <v>32</v>
      </c>
      <c r="AU78" s="32">
        <f t="shared" ref="AU78:BO78" si="94">PRODUCT(W78*100*1/W83)</f>
        <v>26.666666666666668</v>
      </c>
      <c r="AV78" s="32">
        <f t="shared" si="94"/>
        <v>0</v>
      </c>
      <c r="AW78" s="32">
        <f t="shared" si="94"/>
        <v>13.333333333333334</v>
      </c>
      <c r="AX78" s="32">
        <f t="shared" si="94"/>
        <v>0</v>
      </c>
      <c r="AY78" s="32">
        <f t="shared" si="94"/>
        <v>6.666666666666667</v>
      </c>
      <c r="AZ78" s="32">
        <f t="shared" si="94"/>
        <v>0</v>
      </c>
      <c r="BA78" s="32">
        <f t="shared" si="94"/>
        <v>0</v>
      </c>
      <c r="BB78" s="32">
        <f t="shared" si="94"/>
        <v>0</v>
      </c>
      <c r="BC78" s="32">
        <f t="shared" si="94"/>
        <v>0</v>
      </c>
      <c r="BD78" s="32">
        <f t="shared" si="94"/>
        <v>0</v>
      </c>
      <c r="BE78" s="32">
        <f t="shared" si="94"/>
        <v>0</v>
      </c>
      <c r="BF78" s="32">
        <f t="shared" si="94"/>
        <v>0</v>
      </c>
      <c r="BG78" s="32">
        <f t="shared" si="94"/>
        <v>0</v>
      </c>
      <c r="BH78" s="32">
        <f t="shared" si="94"/>
        <v>0</v>
      </c>
      <c r="BI78" s="30">
        <f t="shared" si="94"/>
        <v>20</v>
      </c>
      <c r="BJ78" s="32">
        <f t="shared" si="94"/>
        <v>6.666666666666667</v>
      </c>
      <c r="BK78" s="32">
        <f t="shared" si="94"/>
        <v>0</v>
      </c>
      <c r="BL78" s="32">
        <f t="shared" si="94"/>
        <v>0</v>
      </c>
      <c r="BM78" s="32">
        <f t="shared" si="94"/>
        <v>0</v>
      </c>
      <c r="BN78" s="29">
        <f t="shared" si="94"/>
        <v>0</v>
      </c>
      <c r="BO78" s="51">
        <f t="shared" si="94"/>
        <v>0</v>
      </c>
      <c r="BR78" s="46">
        <v>32</v>
      </c>
      <c r="BS78" s="32">
        <f t="shared" ref="BS78:CM78" si="95">AU67+AU68+AU69+AU70+AU71+AU72+AU73+AU74+AU75+AU76+AU77+AU78</f>
        <v>33.333333333333336</v>
      </c>
      <c r="BT78" s="32">
        <f t="shared" si="95"/>
        <v>70</v>
      </c>
      <c r="BU78" s="32">
        <f t="shared" si="95"/>
        <v>76.666666666666671</v>
      </c>
      <c r="BV78" s="32">
        <f t="shared" si="95"/>
        <v>86.666666666666657</v>
      </c>
      <c r="BW78" s="32">
        <f t="shared" si="95"/>
        <v>100</v>
      </c>
      <c r="BX78" s="32">
        <f t="shared" si="95"/>
        <v>100</v>
      </c>
      <c r="BY78" s="32">
        <f t="shared" si="95"/>
        <v>100</v>
      </c>
      <c r="BZ78" s="32">
        <f t="shared" si="95"/>
        <v>83.333333333333343</v>
      </c>
      <c r="CA78" s="32">
        <f t="shared" si="95"/>
        <v>99.999999999999986</v>
      </c>
      <c r="CB78" s="32">
        <f t="shared" si="95"/>
        <v>100</v>
      </c>
      <c r="CC78" s="32">
        <f t="shared" si="95"/>
        <v>100.00000000000001</v>
      </c>
      <c r="CD78" s="32">
        <f t="shared" si="95"/>
        <v>100</v>
      </c>
      <c r="CE78" s="32">
        <f t="shared" si="95"/>
        <v>100</v>
      </c>
      <c r="CF78" s="32">
        <f t="shared" si="95"/>
        <v>100</v>
      </c>
      <c r="CG78" s="30">
        <f t="shared" si="95"/>
        <v>80</v>
      </c>
      <c r="CH78" s="32">
        <f t="shared" si="95"/>
        <v>99.999999999999986</v>
      </c>
      <c r="CI78" s="32">
        <f t="shared" si="95"/>
        <v>99.999999999999986</v>
      </c>
      <c r="CJ78" s="32">
        <f t="shared" si="95"/>
        <v>99.999999999999986</v>
      </c>
      <c r="CK78" s="32">
        <f t="shared" si="95"/>
        <v>99.999999999999986</v>
      </c>
      <c r="CL78" s="29">
        <f t="shared" si="95"/>
        <v>100.00000000000001</v>
      </c>
      <c r="CM78" s="51">
        <f t="shared" si="95"/>
        <v>100</v>
      </c>
      <c r="CN78" s="7"/>
      <c r="CQ78" s="9"/>
      <c r="CR78" s="9"/>
      <c r="CS78" s="9"/>
      <c r="CT78" s="9"/>
      <c r="CU78" s="9"/>
      <c r="CV78" s="9"/>
      <c r="CW78" s="9"/>
      <c r="CX78" s="9"/>
      <c r="CY78" s="9"/>
      <c r="CZ78" s="9"/>
      <c r="DA78" s="9"/>
      <c r="DB78" s="9"/>
      <c r="DC78" s="9"/>
      <c r="DD78" s="9"/>
      <c r="DE78" s="9"/>
      <c r="DF78" s="9"/>
      <c r="DG78" s="9"/>
      <c r="DH78" s="9"/>
      <c r="DI78" s="9"/>
      <c r="DJ78" s="9"/>
      <c r="DK78" s="9"/>
      <c r="DL78" s="9"/>
      <c r="DM78" s="9"/>
      <c r="DN78" s="9"/>
    </row>
    <row r="79" spans="1:118" x14ac:dyDescent="0.25">
      <c r="B79" s="46" t="s">
        <v>14</v>
      </c>
      <c r="C79" s="2">
        <v>0</v>
      </c>
      <c r="D79" s="2">
        <v>0</v>
      </c>
      <c r="E79" s="2">
        <v>1</v>
      </c>
      <c r="F79" s="2">
        <v>0</v>
      </c>
      <c r="G79" s="2">
        <v>25</v>
      </c>
      <c r="H79" s="2">
        <v>3</v>
      </c>
      <c r="I79" s="2">
        <v>0</v>
      </c>
      <c r="J79" s="2">
        <v>0</v>
      </c>
      <c r="K79" s="3">
        <v>0</v>
      </c>
      <c r="L79" s="3">
        <v>0</v>
      </c>
      <c r="M79" s="3">
        <v>0</v>
      </c>
      <c r="N79" s="3">
        <v>0</v>
      </c>
      <c r="O79" s="3">
        <v>0</v>
      </c>
      <c r="P79" s="3">
        <v>0</v>
      </c>
      <c r="Q79" s="3">
        <v>0</v>
      </c>
      <c r="R79" s="3">
        <v>0</v>
      </c>
      <c r="S79" s="46">
        <v>29</v>
      </c>
      <c r="V79" s="46">
        <v>64</v>
      </c>
      <c r="W79" s="3">
        <f>O67</f>
        <v>20</v>
      </c>
      <c r="X79" s="3">
        <f>O68</f>
        <v>9</v>
      </c>
      <c r="Y79" s="3">
        <f>O69</f>
        <v>0</v>
      </c>
      <c r="Z79" s="3">
        <f>O70</f>
        <v>0</v>
      </c>
      <c r="AA79" s="3">
        <f>O71</f>
        <v>0</v>
      </c>
      <c r="AB79" s="3">
        <f>O72</f>
        <v>0</v>
      </c>
      <c r="AC79" s="3">
        <f>O73</f>
        <v>0</v>
      </c>
      <c r="AD79" s="3">
        <f>O74</f>
        <v>5</v>
      </c>
      <c r="AE79" s="3">
        <f>O75</f>
        <v>0</v>
      </c>
      <c r="AF79" s="3">
        <f>O76</f>
        <v>0</v>
      </c>
      <c r="AG79" s="3">
        <f>O77</f>
        <v>0</v>
      </c>
      <c r="AH79" s="3">
        <f>O78</f>
        <v>0</v>
      </c>
      <c r="AI79" s="3">
        <f>O79</f>
        <v>0</v>
      </c>
      <c r="AJ79" s="3">
        <f>O80</f>
        <v>0</v>
      </c>
      <c r="AK79" s="3">
        <f>O81</f>
        <v>1</v>
      </c>
      <c r="AL79" s="3">
        <f>O82</f>
        <v>0</v>
      </c>
      <c r="AM79" s="3">
        <f>O83</f>
        <v>0</v>
      </c>
      <c r="AN79" s="3">
        <f>O84</f>
        <v>0</v>
      </c>
      <c r="AO79" s="3">
        <f>O85</f>
        <v>0</v>
      </c>
      <c r="AP79" s="46">
        <f>O86</f>
        <v>0</v>
      </c>
      <c r="AQ79" s="50">
        <f>O87</f>
        <v>0</v>
      </c>
      <c r="AT79" s="46">
        <v>64</v>
      </c>
      <c r="AU79" s="32">
        <f t="shared" ref="AU79:BO79" si="96">PRODUCT(W79*100*1/W83)</f>
        <v>66.666666666666671</v>
      </c>
      <c r="AV79" s="32">
        <f t="shared" si="96"/>
        <v>30</v>
      </c>
      <c r="AW79" s="32">
        <f t="shared" si="96"/>
        <v>0</v>
      </c>
      <c r="AX79" s="32">
        <f t="shared" si="96"/>
        <v>0</v>
      </c>
      <c r="AY79" s="32">
        <f t="shared" si="96"/>
        <v>0</v>
      </c>
      <c r="AZ79" s="32">
        <f t="shared" si="96"/>
        <v>0</v>
      </c>
      <c r="BA79" s="32">
        <f t="shared" si="96"/>
        <v>0</v>
      </c>
      <c r="BB79" s="32">
        <f t="shared" si="96"/>
        <v>16.666666666666668</v>
      </c>
      <c r="BC79" s="32">
        <f t="shared" si="96"/>
        <v>0</v>
      </c>
      <c r="BD79" s="32">
        <f t="shared" si="96"/>
        <v>0</v>
      </c>
      <c r="BE79" s="32">
        <f t="shared" si="96"/>
        <v>0</v>
      </c>
      <c r="BF79" s="32">
        <f t="shared" si="96"/>
        <v>0</v>
      </c>
      <c r="BG79" s="32">
        <f t="shared" si="96"/>
        <v>0</v>
      </c>
      <c r="BH79" s="32">
        <f t="shared" si="96"/>
        <v>0</v>
      </c>
      <c r="BI79" s="32">
        <f t="shared" si="96"/>
        <v>3.3333333333333335</v>
      </c>
      <c r="BJ79" s="32">
        <f t="shared" si="96"/>
        <v>0</v>
      </c>
      <c r="BK79" s="32">
        <f t="shared" si="96"/>
        <v>0</v>
      </c>
      <c r="BL79" s="32">
        <f t="shared" si="96"/>
        <v>0</v>
      </c>
      <c r="BM79" s="32">
        <f t="shared" si="96"/>
        <v>0</v>
      </c>
      <c r="BN79" s="29">
        <f t="shared" si="96"/>
        <v>0</v>
      </c>
      <c r="BO79" s="51">
        <f t="shared" si="96"/>
        <v>0</v>
      </c>
      <c r="BR79" s="46">
        <v>64</v>
      </c>
      <c r="BS79" s="32">
        <f t="shared" ref="BS79:CM79" si="97">AU67+AU68+AU69+AU70+AU71+AU72+AU73+AU74+AU75+AU76+AU77+AU78+AU79</f>
        <v>100</v>
      </c>
      <c r="BT79" s="32">
        <f t="shared" si="97"/>
        <v>100</v>
      </c>
      <c r="BU79" s="32">
        <f t="shared" si="97"/>
        <v>76.666666666666671</v>
      </c>
      <c r="BV79" s="32">
        <f t="shared" si="97"/>
        <v>86.666666666666657</v>
      </c>
      <c r="BW79" s="32">
        <f t="shared" si="97"/>
        <v>100</v>
      </c>
      <c r="BX79" s="32">
        <f t="shared" si="97"/>
        <v>100</v>
      </c>
      <c r="BY79" s="32">
        <f t="shared" si="97"/>
        <v>100</v>
      </c>
      <c r="BZ79" s="32">
        <f t="shared" si="97"/>
        <v>100.00000000000001</v>
      </c>
      <c r="CA79" s="32">
        <f t="shared" si="97"/>
        <v>99.999999999999986</v>
      </c>
      <c r="CB79" s="32">
        <f t="shared" si="97"/>
        <v>100</v>
      </c>
      <c r="CC79" s="32">
        <f t="shared" si="97"/>
        <v>100.00000000000001</v>
      </c>
      <c r="CD79" s="32">
        <f t="shared" si="97"/>
        <v>100</v>
      </c>
      <c r="CE79" s="32">
        <f t="shared" si="97"/>
        <v>100</v>
      </c>
      <c r="CF79" s="32">
        <f t="shared" si="97"/>
        <v>100</v>
      </c>
      <c r="CG79" s="32">
        <f t="shared" si="97"/>
        <v>83.333333333333329</v>
      </c>
      <c r="CH79" s="32">
        <f t="shared" si="97"/>
        <v>99.999999999999986</v>
      </c>
      <c r="CI79" s="32">
        <f t="shared" si="97"/>
        <v>99.999999999999986</v>
      </c>
      <c r="CJ79" s="32">
        <f t="shared" si="97"/>
        <v>99.999999999999986</v>
      </c>
      <c r="CK79" s="32">
        <f t="shared" si="97"/>
        <v>99.999999999999986</v>
      </c>
      <c r="CL79" s="29">
        <f t="shared" si="97"/>
        <v>100.00000000000001</v>
      </c>
      <c r="CM79" s="51">
        <f t="shared" si="97"/>
        <v>100</v>
      </c>
      <c r="CN79" s="7"/>
      <c r="CQ79" s="9"/>
      <c r="CR79" s="9"/>
      <c r="CS79" s="9"/>
      <c r="CT79" s="9"/>
      <c r="CU79" s="9"/>
      <c r="CV79" s="9"/>
      <c r="CW79" s="9"/>
      <c r="CX79" s="9"/>
      <c r="CY79" s="9"/>
      <c r="CZ79" s="9"/>
      <c r="DA79" s="9"/>
      <c r="DB79" s="9"/>
      <c r="DC79" s="9"/>
      <c r="DD79" s="9"/>
      <c r="DE79" s="9"/>
      <c r="DF79" s="9"/>
      <c r="DG79" s="9"/>
      <c r="DH79" s="9"/>
      <c r="DI79" s="9"/>
      <c r="DJ79" s="9"/>
      <c r="DK79" s="9"/>
      <c r="DL79" s="9"/>
      <c r="DM79" s="9"/>
      <c r="DN79" s="9"/>
    </row>
    <row r="80" spans="1:118" x14ac:dyDescent="0.25">
      <c r="B80" s="46" t="s">
        <v>15</v>
      </c>
      <c r="C80" s="2">
        <v>0</v>
      </c>
      <c r="D80" s="2">
        <v>0</v>
      </c>
      <c r="E80" s="2">
        <v>0</v>
      </c>
      <c r="F80" s="2">
        <v>0</v>
      </c>
      <c r="G80" s="2">
        <v>21</v>
      </c>
      <c r="H80" s="2">
        <v>6</v>
      </c>
      <c r="I80" s="2">
        <v>1</v>
      </c>
      <c r="J80" s="2">
        <v>0</v>
      </c>
      <c r="K80" s="3">
        <v>0</v>
      </c>
      <c r="L80" s="3">
        <v>0</v>
      </c>
      <c r="M80" s="3">
        <v>0</v>
      </c>
      <c r="N80" s="3">
        <v>0</v>
      </c>
      <c r="O80" s="3">
        <v>0</v>
      </c>
      <c r="P80" s="3">
        <v>0</v>
      </c>
      <c r="Q80" s="3">
        <v>0</v>
      </c>
      <c r="R80" s="3">
        <v>0</v>
      </c>
      <c r="S80" s="46">
        <v>28</v>
      </c>
      <c r="V80" s="46">
        <v>128</v>
      </c>
      <c r="W80" s="3">
        <f>P67</f>
        <v>0</v>
      </c>
      <c r="X80" s="3">
        <f>P68</f>
        <v>0</v>
      </c>
      <c r="Y80" s="3">
        <f>P69</f>
        <v>7</v>
      </c>
      <c r="Z80" s="3">
        <f>P70</f>
        <v>4</v>
      </c>
      <c r="AA80" s="3">
        <f>P71</f>
        <v>0</v>
      </c>
      <c r="AB80" s="3">
        <f>P72</f>
        <v>0</v>
      </c>
      <c r="AC80" s="3">
        <f>P73</f>
        <v>0</v>
      </c>
      <c r="AD80" s="3">
        <f>P74</f>
        <v>0</v>
      </c>
      <c r="AE80" s="3">
        <f>P75</f>
        <v>0</v>
      </c>
      <c r="AF80" s="3">
        <f>P76</f>
        <v>0</v>
      </c>
      <c r="AG80" s="3">
        <f>P77</f>
        <v>0</v>
      </c>
      <c r="AH80" s="3">
        <f>P78</f>
        <v>0</v>
      </c>
      <c r="AI80" s="3">
        <f>P79</f>
        <v>0</v>
      </c>
      <c r="AJ80" s="3">
        <f>P80</f>
        <v>0</v>
      </c>
      <c r="AK80" s="3">
        <f>P81</f>
        <v>3</v>
      </c>
      <c r="AL80" s="3">
        <f>P82</f>
        <v>0</v>
      </c>
      <c r="AM80" s="3">
        <f>P83</f>
        <v>0</v>
      </c>
      <c r="AN80" s="3">
        <f>P84</f>
        <v>0</v>
      </c>
      <c r="AO80" s="3">
        <f>P85</f>
        <v>0</v>
      </c>
      <c r="AP80" s="46">
        <f>P86</f>
        <v>0</v>
      </c>
      <c r="AQ80" s="50">
        <f>P87</f>
        <v>0</v>
      </c>
      <c r="AT80" s="46">
        <v>128</v>
      </c>
      <c r="AU80" s="32">
        <f t="shared" ref="AU80:BO80" si="98">PRODUCT(W80*100*1/W83)</f>
        <v>0</v>
      </c>
      <c r="AV80" s="32">
        <f t="shared" si="98"/>
        <v>0</v>
      </c>
      <c r="AW80" s="32">
        <f t="shared" si="98"/>
        <v>23.333333333333332</v>
      </c>
      <c r="AX80" s="32">
        <f t="shared" si="98"/>
        <v>13.333333333333334</v>
      </c>
      <c r="AY80" s="32">
        <f t="shared" si="98"/>
        <v>0</v>
      </c>
      <c r="AZ80" s="32">
        <f t="shared" si="98"/>
        <v>0</v>
      </c>
      <c r="BA80" s="32">
        <f t="shared" si="98"/>
        <v>0</v>
      </c>
      <c r="BB80" s="32">
        <f t="shared" si="98"/>
        <v>0</v>
      </c>
      <c r="BC80" s="32">
        <f t="shared" si="98"/>
        <v>0</v>
      </c>
      <c r="BD80" s="32">
        <f t="shared" si="98"/>
        <v>0</v>
      </c>
      <c r="BE80" s="32">
        <f t="shared" si="98"/>
        <v>0</v>
      </c>
      <c r="BF80" s="32">
        <f t="shared" si="98"/>
        <v>0</v>
      </c>
      <c r="BG80" s="32">
        <f t="shared" si="98"/>
        <v>0</v>
      </c>
      <c r="BH80" s="32">
        <f t="shared" si="98"/>
        <v>0</v>
      </c>
      <c r="BI80" s="32">
        <f t="shared" si="98"/>
        <v>10</v>
      </c>
      <c r="BJ80" s="32">
        <f t="shared" si="98"/>
        <v>0</v>
      </c>
      <c r="BK80" s="32">
        <f t="shared" si="98"/>
        <v>0</v>
      </c>
      <c r="BL80" s="32">
        <f t="shared" si="98"/>
        <v>0</v>
      </c>
      <c r="BM80" s="32">
        <f t="shared" si="98"/>
        <v>0</v>
      </c>
      <c r="BN80" s="29">
        <f t="shared" si="98"/>
        <v>0</v>
      </c>
      <c r="BO80" s="51">
        <f t="shared" si="98"/>
        <v>0</v>
      </c>
      <c r="BR80" s="46">
        <v>128</v>
      </c>
      <c r="BS80" s="32">
        <f t="shared" ref="BS80:CM80" si="99">AU67+AU68+AU69+AU70+AU71+AU72+AU73+AU74+AU75+AU76+AU77+AU78+AU79+AU80</f>
        <v>100</v>
      </c>
      <c r="BT80" s="32">
        <f t="shared" si="99"/>
        <v>100</v>
      </c>
      <c r="BU80" s="32">
        <f t="shared" si="99"/>
        <v>100</v>
      </c>
      <c r="BV80" s="32">
        <f t="shared" si="99"/>
        <v>99.999999999999986</v>
      </c>
      <c r="BW80" s="32">
        <f t="shared" si="99"/>
        <v>100</v>
      </c>
      <c r="BX80" s="32">
        <f t="shared" si="99"/>
        <v>100</v>
      </c>
      <c r="BY80" s="32">
        <f t="shared" si="99"/>
        <v>100</v>
      </c>
      <c r="BZ80" s="32">
        <f t="shared" si="99"/>
        <v>100.00000000000001</v>
      </c>
      <c r="CA80" s="32">
        <f t="shared" si="99"/>
        <v>99.999999999999986</v>
      </c>
      <c r="CB80" s="32">
        <f t="shared" si="99"/>
        <v>100</v>
      </c>
      <c r="CC80" s="32">
        <f t="shared" si="99"/>
        <v>100.00000000000001</v>
      </c>
      <c r="CD80" s="32">
        <f t="shared" si="99"/>
        <v>100</v>
      </c>
      <c r="CE80" s="32">
        <f t="shared" si="99"/>
        <v>100</v>
      </c>
      <c r="CF80" s="32">
        <f t="shared" si="99"/>
        <v>100</v>
      </c>
      <c r="CG80" s="32">
        <f t="shared" si="99"/>
        <v>93.333333333333329</v>
      </c>
      <c r="CH80" s="32">
        <f t="shared" si="99"/>
        <v>99.999999999999986</v>
      </c>
      <c r="CI80" s="32">
        <f t="shared" si="99"/>
        <v>99.999999999999986</v>
      </c>
      <c r="CJ80" s="32">
        <f t="shared" si="99"/>
        <v>99.999999999999986</v>
      </c>
      <c r="CK80" s="32">
        <f t="shared" si="99"/>
        <v>99.999999999999986</v>
      </c>
      <c r="CL80" s="29">
        <f t="shared" si="99"/>
        <v>100.00000000000001</v>
      </c>
      <c r="CM80" s="51">
        <f t="shared" si="99"/>
        <v>100</v>
      </c>
      <c r="CN80" s="7"/>
      <c r="CQ80" s="9"/>
      <c r="CR80" s="9"/>
      <c r="CS80" s="9"/>
      <c r="CT80" s="9"/>
      <c r="CU80" s="9"/>
      <c r="CV80" s="9"/>
      <c r="CW80" s="9"/>
      <c r="CX80" s="9"/>
      <c r="CY80" s="9"/>
      <c r="CZ80" s="9"/>
      <c r="DA80" s="9"/>
      <c r="DB80" s="9"/>
      <c r="DC80" s="9"/>
      <c r="DD80" s="9"/>
      <c r="DE80" s="9"/>
      <c r="DF80" s="9"/>
      <c r="DG80" s="9"/>
      <c r="DH80" s="9"/>
      <c r="DI80" s="9"/>
      <c r="DJ80" s="9"/>
      <c r="DK80" s="9"/>
      <c r="DL80" s="9"/>
      <c r="DM80" s="9"/>
      <c r="DN80" s="9"/>
    </row>
    <row r="81" spans="2:118" x14ac:dyDescent="0.25">
      <c r="B81" s="46" t="s">
        <v>16</v>
      </c>
      <c r="C81" s="2">
        <v>0</v>
      </c>
      <c r="D81" s="2">
        <v>0</v>
      </c>
      <c r="E81" s="2">
        <v>0</v>
      </c>
      <c r="F81" s="2">
        <v>0</v>
      </c>
      <c r="G81" s="2">
        <v>0</v>
      </c>
      <c r="H81" s="2">
        <v>0</v>
      </c>
      <c r="I81" s="2">
        <v>0</v>
      </c>
      <c r="J81" s="2">
        <v>2</v>
      </c>
      <c r="K81" s="2">
        <v>3</v>
      </c>
      <c r="L81" s="2">
        <v>4</v>
      </c>
      <c r="M81" s="2">
        <v>9</v>
      </c>
      <c r="N81" s="2">
        <v>6</v>
      </c>
      <c r="O81" s="3">
        <v>1</v>
      </c>
      <c r="P81" s="3">
        <v>3</v>
      </c>
      <c r="Q81" s="3">
        <v>2</v>
      </c>
      <c r="R81" s="3">
        <v>0</v>
      </c>
      <c r="S81" s="46">
        <v>30</v>
      </c>
      <c r="V81" s="46">
        <v>256</v>
      </c>
      <c r="W81" s="3">
        <f>Q67</f>
        <v>0</v>
      </c>
      <c r="X81" s="3">
        <f>Q68</f>
        <v>0</v>
      </c>
      <c r="Y81" s="3">
        <f>Q69</f>
        <v>0</v>
      </c>
      <c r="Z81" s="3">
        <f>Q70</f>
        <v>0</v>
      </c>
      <c r="AA81" s="3">
        <f>Q71</f>
        <v>0</v>
      </c>
      <c r="AB81" s="3">
        <f>Q72</f>
        <v>0</v>
      </c>
      <c r="AC81" s="3">
        <f>Q73</f>
        <v>0</v>
      </c>
      <c r="AD81" s="3">
        <f>Q74</f>
        <v>0</v>
      </c>
      <c r="AE81" s="3">
        <f>Q75</f>
        <v>0</v>
      </c>
      <c r="AF81" s="3">
        <f>Q76</f>
        <v>0</v>
      </c>
      <c r="AG81" s="3">
        <f>Q77</f>
        <v>0</v>
      </c>
      <c r="AH81" s="3">
        <f>Q78</f>
        <v>0</v>
      </c>
      <c r="AI81" s="3">
        <f>Q79</f>
        <v>0</v>
      </c>
      <c r="AJ81" s="3">
        <f>Q80</f>
        <v>0</v>
      </c>
      <c r="AK81" s="3">
        <f>Q81</f>
        <v>2</v>
      </c>
      <c r="AL81" s="3">
        <f>Q82</f>
        <v>0</v>
      </c>
      <c r="AM81" s="3">
        <f>Q83</f>
        <v>0</v>
      </c>
      <c r="AN81" s="3">
        <f>Q84</f>
        <v>0</v>
      </c>
      <c r="AO81" s="3">
        <f>Q85</f>
        <v>0</v>
      </c>
      <c r="AP81" s="46">
        <f>Q86</f>
        <v>0</v>
      </c>
      <c r="AQ81" s="50">
        <f>Q87</f>
        <v>0</v>
      </c>
      <c r="AT81" s="46">
        <v>256</v>
      </c>
      <c r="AU81" s="32">
        <f t="shared" ref="AU81:BO81" si="100">PRODUCT(W81*100*1/W83)</f>
        <v>0</v>
      </c>
      <c r="AV81" s="32">
        <f t="shared" si="100"/>
        <v>0</v>
      </c>
      <c r="AW81" s="32">
        <f t="shared" si="100"/>
        <v>0</v>
      </c>
      <c r="AX81" s="32">
        <f t="shared" si="100"/>
        <v>0</v>
      </c>
      <c r="AY81" s="32">
        <f t="shared" si="100"/>
        <v>0</v>
      </c>
      <c r="AZ81" s="32">
        <f t="shared" si="100"/>
        <v>0</v>
      </c>
      <c r="BA81" s="32">
        <f t="shared" si="100"/>
        <v>0</v>
      </c>
      <c r="BB81" s="32">
        <f t="shared" si="100"/>
        <v>0</v>
      </c>
      <c r="BC81" s="32">
        <f t="shared" si="100"/>
        <v>0</v>
      </c>
      <c r="BD81" s="32">
        <f t="shared" si="100"/>
        <v>0</v>
      </c>
      <c r="BE81" s="32">
        <f t="shared" si="100"/>
        <v>0</v>
      </c>
      <c r="BF81" s="32">
        <f t="shared" si="100"/>
        <v>0</v>
      </c>
      <c r="BG81" s="32">
        <f t="shared" si="100"/>
        <v>0</v>
      </c>
      <c r="BH81" s="32">
        <f t="shared" si="100"/>
        <v>0</v>
      </c>
      <c r="BI81" s="32">
        <f t="shared" si="100"/>
        <v>6.666666666666667</v>
      </c>
      <c r="BJ81" s="32">
        <f t="shared" si="100"/>
        <v>0</v>
      </c>
      <c r="BK81" s="32">
        <f t="shared" si="100"/>
        <v>0</v>
      </c>
      <c r="BL81" s="32">
        <f t="shared" si="100"/>
        <v>0</v>
      </c>
      <c r="BM81" s="32">
        <f t="shared" si="100"/>
        <v>0</v>
      </c>
      <c r="BN81" s="29">
        <f t="shared" si="100"/>
        <v>0</v>
      </c>
      <c r="BO81" s="51">
        <f t="shared" si="100"/>
        <v>0</v>
      </c>
      <c r="BR81" s="46">
        <v>256</v>
      </c>
      <c r="BS81" s="32">
        <f t="shared" ref="BS81:CM81" si="101">AU67+AU68+AU69+AU70+AU71+AU72+AU73+AU74+AU75+AU76+AU77+AU78+AU79+AU80+AU81</f>
        <v>100</v>
      </c>
      <c r="BT81" s="32">
        <f t="shared" si="101"/>
        <v>100</v>
      </c>
      <c r="BU81" s="32">
        <f t="shared" si="101"/>
        <v>100</v>
      </c>
      <c r="BV81" s="32">
        <f t="shared" si="101"/>
        <v>99.999999999999986</v>
      </c>
      <c r="BW81" s="32">
        <f t="shared" si="101"/>
        <v>100</v>
      </c>
      <c r="BX81" s="32">
        <f t="shared" si="101"/>
        <v>100</v>
      </c>
      <c r="BY81" s="32">
        <f t="shared" si="101"/>
        <v>100</v>
      </c>
      <c r="BZ81" s="32">
        <f t="shared" si="101"/>
        <v>100.00000000000001</v>
      </c>
      <c r="CA81" s="32">
        <f t="shared" si="101"/>
        <v>99.999999999999986</v>
      </c>
      <c r="CB81" s="32">
        <f t="shared" si="101"/>
        <v>100</v>
      </c>
      <c r="CC81" s="32">
        <f t="shared" si="101"/>
        <v>100.00000000000001</v>
      </c>
      <c r="CD81" s="32">
        <f t="shared" si="101"/>
        <v>100</v>
      </c>
      <c r="CE81" s="32">
        <f t="shared" si="101"/>
        <v>100</v>
      </c>
      <c r="CF81" s="32">
        <f t="shared" si="101"/>
        <v>100</v>
      </c>
      <c r="CG81" s="32">
        <f t="shared" si="101"/>
        <v>100</v>
      </c>
      <c r="CH81" s="32">
        <f t="shared" si="101"/>
        <v>99.999999999999986</v>
      </c>
      <c r="CI81" s="32">
        <f t="shared" si="101"/>
        <v>99.999999999999986</v>
      </c>
      <c r="CJ81" s="32">
        <f t="shared" si="101"/>
        <v>99.999999999999986</v>
      </c>
      <c r="CK81" s="32">
        <f t="shared" si="101"/>
        <v>99.999999999999986</v>
      </c>
      <c r="CL81" s="29">
        <f t="shared" si="101"/>
        <v>100.00000000000001</v>
      </c>
      <c r="CM81" s="51">
        <f t="shared" si="101"/>
        <v>100</v>
      </c>
      <c r="CN81" s="7"/>
      <c r="CQ81" s="9"/>
      <c r="CR81" s="9"/>
      <c r="CS81" s="9"/>
      <c r="CT81" s="9"/>
      <c r="CU81" s="9"/>
      <c r="CV81" s="9"/>
      <c r="CW81" s="9"/>
      <c r="CX81" s="9"/>
      <c r="CY81" s="9"/>
      <c r="CZ81" s="9"/>
      <c r="DA81" s="9"/>
      <c r="DB81" s="9"/>
      <c r="DC81" s="9"/>
      <c r="DD81" s="9"/>
      <c r="DE81" s="9"/>
      <c r="DF81" s="9"/>
      <c r="DG81" s="9"/>
      <c r="DH81" s="9"/>
      <c r="DI81" s="9"/>
      <c r="DJ81" s="9"/>
      <c r="DK81" s="9"/>
      <c r="DL81" s="9"/>
      <c r="DM81" s="9"/>
      <c r="DN81" s="9"/>
    </row>
    <row r="82" spans="2:118" x14ac:dyDescent="0.25">
      <c r="B82" s="46" t="s">
        <v>17</v>
      </c>
      <c r="C82" s="2">
        <v>0</v>
      </c>
      <c r="D82" s="2">
        <v>1</v>
      </c>
      <c r="E82" s="2">
        <v>24</v>
      </c>
      <c r="F82" s="2">
        <v>0</v>
      </c>
      <c r="G82" s="2">
        <v>1</v>
      </c>
      <c r="H82" s="2">
        <v>0</v>
      </c>
      <c r="I82" s="2">
        <v>1</v>
      </c>
      <c r="J82" s="2">
        <v>0</v>
      </c>
      <c r="K82" s="4">
        <v>1</v>
      </c>
      <c r="L82" s="3">
        <v>0</v>
      </c>
      <c r="M82" s="3">
        <v>0</v>
      </c>
      <c r="N82" s="3">
        <v>2</v>
      </c>
      <c r="O82" s="3">
        <v>0</v>
      </c>
      <c r="P82" s="3">
        <v>0</v>
      </c>
      <c r="Q82" s="3">
        <v>0</v>
      </c>
      <c r="R82" s="3">
        <v>0</v>
      </c>
      <c r="S82" s="46">
        <v>30</v>
      </c>
      <c r="V82" s="46">
        <v>512</v>
      </c>
      <c r="W82" s="3">
        <f>R67</f>
        <v>0</v>
      </c>
      <c r="X82" s="3">
        <f>R68</f>
        <v>0</v>
      </c>
      <c r="Y82" s="3">
        <f>R69</f>
        <v>0</v>
      </c>
      <c r="Z82" s="3">
        <f>R70</f>
        <v>0</v>
      </c>
      <c r="AA82" s="3">
        <f>R71</f>
        <v>0</v>
      </c>
      <c r="AB82" s="3">
        <f>R72</f>
        <v>0</v>
      </c>
      <c r="AC82" s="3">
        <f>R73</f>
        <v>0</v>
      </c>
      <c r="AD82" s="3">
        <f>R74</f>
        <v>0</v>
      </c>
      <c r="AE82" s="3">
        <f>R75</f>
        <v>0</v>
      </c>
      <c r="AF82" s="3">
        <f>R76</f>
        <v>0</v>
      </c>
      <c r="AG82" s="3">
        <f>R77</f>
        <v>0</v>
      </c>
      <c r="AH82" s="3">
        <f>R78</f>
        <v>0</v>
      </c>
      <c r="AI82" s="3">
        <f>R79</f>
        <v>0</v>
      </c>
      <c r="AJ82" s="3">
        <f>R80</f>
        <v>0</v>
      </c>
      <c r="AK82" s="3">
        <f>R81</f>
        <v>0</v>
      </c>
      <c r="AL82" s="3">
        <f>R82</f>
        <v>0</v>
      </c>
      <c r="AM82" s="3">
        <f>R83</f>
        <v>0</v>
      </c>
      <c r="AN82" s="3">
        <f>R84</f>
        <v>0</v>
      </c>
      <c r="AO82" s="3">
        <f>R85</f>
        <v>0</v>
      </c>
      <c r="AP82" s="46">
        <f>R86</f>
        <v>0</v>
      </c>
      <c r="AQ82" s="50">
        <f>R87</f>
        <v>0</v>
      </c>
      <c r="AT82" s="46">
        <v>512</v>
      </c>
      <c r="AU82" s="32">
        <f t="shared" ref="AU82:BO82" si="102">PRODUCT(W82*100*1/W83)</f>
        <v>0</v>
      </c>
      <c r="AV82" s="32">
        <f t="shared" si="102"/>
        <v>0</v>
      </c>
      <c r="AW82" s="32">
        <f t="shared" si="102"/>
        <v>0</v>
      </c>
      <c r="AX82" s="32">
        <f t="shared" si="102"/>
        <v>0</v>
      </c>
      <c r="AY82" s="32">
        <f t="shared" si="102"/>
        <v>0</v>
      </c>
      <c r="AZ82" s="32">
        <f t="shared" si="102"/>
        <v>0</v>
      </c>
      <c r="BA82" s="32">
        <f t="shared" si="102"/>
        <v>0</v>
      </c>
      <c r="BB82" s="32">
        <f t="shared" si="102"/>
        <v>0</v>
      </c>
      <c r="BC82" s="32">
        <f t="shared" si="102"/>
        <v>0</v>
      </c>
      <c r="BD82" s="32">
        <f t="shared" si="102"/>
        <v>0</v>
      </c>
      <c r="BE82" s="32">
        <f t="shared" si="102"/>
        <v>0</v>
      </c>
      <c r="BF82" s="32">
        <f t="shared" si="102"/>
        <v>0</v>
      </c>
      <c r="BG82" s="32">
        <f t="shared" si="102"/>
        <v>0</v>
      </c>
      <c r="BH82" s="32">
        <f t="shared" si="102"/>
        <v>0</v>
      </c>
      <c r="BI82" s="32">
        <f t="shared" si="102"/>
        <v>0</v>
      </c>
      <c r="BJ82" s="32">
        <f t="shared" si="102"/>
        <v>0</v>
      </c>
      <c r="BK82" s="32">
        <f t="shared" si="102"/>
        <v>0</v>
      </c>
      <c r="BL82" s="32">
        <f t="shared" si="102"/>
        <v>0</v>
      </c>
      <c r="BM82" s="32">
        <f t="shared" si="102"/>
        <v>0</v>
      </c>
      <c r="BN82" s="29">
        <f t="shared" si="102"/>
        <v>0</v>
      </c>
      <c r="BO82" s="51">
        <f t="shared" si="102"/>
        <v>0</v>
      </c>
      <c r="BR82" s="46">
        <v>512</v>
      </c>
      <c r="BS82" s="32">
        <f t="shared" ref="BS82:CM82" si="103">AU67+AU68+AU69+AU70+AU71+AU72+AU73+AU74+AU75+AU76+AU77+AU78+AU79+AU80+AU81+AU82</f>
        <v>100</v>
      </c>
      <c r="BT82" s="32">
        <f t="shared" si="103"/>
        <v>100</v>
      </c>
      <c r="BU82" s="32">
        <f t="shared" si="103"/>
        <v>100</v>
      </c>
      <c r="BV82" s="32">
        <f t="shared" si="103"/>
        <v>99.999999999999986</v>
      </c>
      <c r="BW82" s="32">
        <f t="shared" si="103"/>
        <v>100</v>
      </c>
      <c r="BX82" s="32">
        <f t="shared" si="103"/>
        <v>100</v>
      </c>
      <c r="BY82" s="32">
        <f t="shared" si="103"/>
        <v>100</v>
      </c>
      <c r="BZ82" s="32">
        <f t="shared" si="103"/>
        <v>100.00000000000001</v>
      </c>
      <c r="CA82" s="32">
        <f t="shared" si="103"/>
        <v>99.999999999999986</v>
      </c>
      <c r="CB82" s="32">
        <f t="shared" si="103"/>
        <v>100</v>
      </c>
      <c r="CC82" s="32">
        <f t="shared" si="103"/>
        <v>100.00000000000001</v>
      </c>
      <c r="CD82" s="32">
        <f t="shared" si="103"/>
        <v>100</v>
      </c>
      <c r="CE82" s="32">
        <f t="shared" si="103"/>
        <v>100</v>
      </c>
      <c r="CF82" s="32">
        <f t="shared" si="103"/>
        <v>100</v>
      </c>
      <c r="CG82" s="32">
        <f t="shared" si="103"/>
        <v>100</v>
      </c>
      <c r="CH82" s="32">
        <f t="shared" si="103"/>
        <v>99.999999999999986</v>
      </c>
      <c r="CI82" s="32">
        <f t="shared" si="103"/>
        <v>99.999999999999986</v>
      </c>
      <c r="CJ82" s="32">
        <f t="shared" si="103"/>
        <v>99.999999999999986</v>
      </c>
      <c r="CK82" s="32">
        <f t="shared" si="103"/>
        <v>99.999999999999986</v>
      </c>
      <c r="CL82" s="29">
        <f t="shared" si="103"/>
        <v>100.00000000000001</v>
      </c>
      <c r="CM82" s="51">
        <f t="shared" si="103"/>
        <v>100</v>
      </c>
      <c r="CN82" s="7"/>
      <c r="CQ82" s="9"/>
      <c r="CR82" s="9"/>
      <c r="CS82" s="9"/>
      <c r="CT82" s="9"/>
      <c r="CU82" s="9"/>
      <c r="CV82" s="9"/>
      <c r="CW82" s="9"/>
      <c r="CX82" s="9"/>
      <c r="CY82" s="9"/>
      <c r="CZ82" s="9"/>
      <c r="DA82" s="9"/>
      <c r="DB82" s="9"/>
      <c r="DC82" s="9"/>
      <c r="DD82" s="9"/>
      <c r="DE82" s="9"/>
      <c r="DF82" s="9"/>
      <c r="DG82" s="9"/>
      <c r="DH82" s="9"/>
      <c r="DI82" s="9"/>
      <c r="DJ82" s="9"/>
      <c r="DK82" s="9"/>
      <c r="DL82" s="9"/>
      <c r="DM82" s="9"/>
      <c r="DN82" s="9"/>
    </row>
    <row r="83" spans="2:118" x14ac:dyDescent="0.25">
      <c r="B83" s="46" t="s">
        <v>18</v>
      </c>
      <c r="C83" s="2">
        <v>0</v>
      </c>
      <c r="D83" s="2">
        <v>24</v>
      </c>
      <c r="E83" s="2">
        <v>3</v>
      </c>
      <c r="F83" s="2">
        <v>1</v>
      </c>
      <c r="G83" s="2">
        <v>1</v>
      </c>
      <c r="H83" s="4">
        <v>1</v>
      </c>
      <c r="I83" s="3">
        <v>0</v>
      </c>
      <c r="J83" s="3">
        <v>0</v>
      </c>
      <c r="K83" s="3">
        <v>0</v>
      </c>
      <c r="L83" s="3">
        <v>0</v>
      </c>
      <c r="M83" s="3">
        <v>0</v>
      </c>
      <c r="N83" s="3">
        <v>0</v>
      </c>
      <c r="O83" s="3">
        <v>0</v>
      </c>
      <c r="P83" s="3">
        <v>0</v>
      </c>
      <c r="Q83" s="3">
        <v>0</v>
      </c>
      <c r="R83" s="3">
        <v>0</v>
      </c>
      <c r="S83" s="46">
        <v>30</v>
      </c>
      <c r="V83" s="46" t="s">
        <v>1</v>
      </c>
      <c r="W83" s="46">
        <f>S67</f>
        <v>30</v>
      </c>
      <c r="X83" s="46">
        <f>S68</f>
        <v>30</v>
      </c>
      <c r="Y83" s="46">
        <f>S69</f>
        <v>30</v>
      </c>
      <c r="Z83" s="46">
        <f>S70</f>
        <v>30</v>
      </c>
      <c r="AA83" s="46">
        <f>S71</f>
        <v>30</v>
      </c>
      <c r="AB83" s="46">
        <f>S72</f>
        <v>30</v>
      </c>
      <c r="AC83" s="46">
        <f>S73</f>
        <v>30</v>
      </c>
      <c r="AD83" s="46">
        <f>S74</f>
        <v>30</v>
      </c>
      <c r="AE83" s="46">
        <f>S75</f>
        <v>30</v>
      </c>
      <c r="AF83" s="46">
        <f>S76</f>
        <v>30</v>
      </c>
      <c r="AG83" s="46">
        <f>S77</f>
        <v>27</v>
      </c>
      <c r="AH83" s="46">
        <f>S78</f>
        <v>29</v>
      </c>
      <c r="AI83" s="46">
        <f>S79</f>
        <v>29</v>
      </c>
      <c r="AJ83" s="46">
        <f>S80</f>
        <v>28</v>
      </c>
      <c r="AK83" s="46">
        <f>S81</f>
        <v>30</v>
      </c>
      <c r="AL83" s="46">
        <f>S82</f>
        <v>30</v>
      </c>
      <c r="AM83" s="46">
        <f>S83</f>
        <v>30</v>
      </c>
      <c r="AN83" s="46">
        <f>S84</f>
        <v>30</v>
      </c>
      <c r="AO83" s="46">
        <f>S85</f>
        <v>30</v>
      </c>
      <c r="AP83" s="46">
        <f>S86</f>
        <v>30</v>
      </c>
      <c r="AQ83" s="46">
        <f>S87</f>
        <v>30</v>
      </c>
      <c r="AT83" s="46" t="s">
        <v>44</v>
      </c>
      <c r="AU83" s="29">
        <f t="shared" ref="AU83:BO83" si="104">SUM(AU67:AU82)</f>
        <v>100</v>
      </c>
      <c r="AV83" s="29">
        <f t="shared" si="104"/>
        <v>100</v>
      </c>
      <c r="AW83" s="29">
        <f t="shared" si="104"/>
        <v>100</v>
      </c>
      <c r="AX83" s="29">
        <f t="shared" si="104"/>
        <v>99.999999999999986</v>
      </c>
      <c r="AY83" s="29">
        <f t="shared" si="104"/>
        <v>100</v>
      </c>
      <c r="AZ83" s="29">
        <f t="shared" si="104"/>
        <v>100</v>
      </c>
      <c r="BA83" s="29">
        <f t="shared" si="104"/>
        <v>100</v>
      </c>
      <c r="BB83" s="29">
        <f t="shared" si="104"/>
        <v>100.00000000000001</v>
      </c>
      <c r="BC83" s="29">
        <f t="shared" si="104"/>
        <v>99.999999999999986</v>
      </c>
      <c r="BD83" s="29">
        <f t="shared" si="104"/>
        <v>100</v>
      </c>
      <c r="BE83" s="29">
        <f t="shared" si="104"/>
        <v>100.00000000000001</v>
      </c>
      <c r="BF83" s="29">
        <f t="shared" si="104"/>
        <v>100</v>
      </c>
      <c r="BG83" s="29">
        <f t="shared" si="104"/>
        <v>100</v>
      </c>
      <c r="BH83" s="29">
        <f t="shared" si="104"/>
        <v>100</v>
      </c>
      <c r="BI83" s="29">
        <f t="shared" si="104"/>
        <v>100</v>
      </c>
      <c r="BJ83" s="29">
        <f t="shared" si="104"/>
        <v>99.999999999999986</v>
      </c>
      <c r="BK83" s="29">
        <f t="shared" si="104"/>
        <v>99.999999999999986</v>
      </c>
      <c r="BL83" s="29">
        <f t="shared" si="104"/>
        <v>99.999999999999986</v>
      </c>
      <c r="BM83" s="29">
        <f t="shared" si="104"/>
        <v>99.999999999999986</v>
      </c>
      <c r="BN83" s="29">
        <f t="shared" si="104"/>
        <v>100.00000000000001</v>
      </c>
      <c r="BO83" s="29">
        <f t="shared" si="104"/>
        <v>100</v>
      </c>
      <c r="BS83" s="29"/>
      <c r="BT83" s="29"/>
      <c r="BU83" s="29"/>
      <c r="BV83" s="29"/>
      <c r="BW83" s="29"/>
      <c r="BX83" s="29"/>
      <c r="BY83" s="29"/>
      <c r="BZ83" s="29"/>
      <c r="CA83" s="29"/>
      <c r="CB83" s="29"/>
      <c r="CC83" s="29"/>
      <c r="CD83" s="29"/>
      <c r="CE83" s="29"/>
      <c r="CF83" s="29"/>
      <c r="CG83" s="29"/>
      <c r="CH83" s="29"/>
      <c r="CI83" s="29"/>
      <c r="CJ83" s="29"/>
      <c r="CK83" s="29"/>
      <c r="CL83" s="29"/>
      <c r="CM83" s="29"/>
      <c r="CQ83" s="9"/>
      <c r="CR83" s="9"/>
      <c r="CS83" s="9"/>
      <c r="CT83" s="9"/>
      <c r="CU83" s="9"/>
      <c r="CV83" s="9"/>
      <c r="CW83" s="9"/>
      <c r="CX83" s="9"/>
      <c r="CY83" s="9"/>
      <c r="CZ83" s="9"/>
      <c r="DA83" s="9"/>
      <c r="DB83" s="9"/>
      <c r="DC83" s="9"/>
      <c r="DD83" s="9"/>
      <c r="DE83" s="9"/>
      <c r="DF83" s="9"/>
      <c r="DG83" s="9"/>
      <c r="DH83" s="9"/>
      <c r="DI83" s="9"/>
      <c r="DJ83" s="9"/>
      <c r="DK83" s="9"/>
      <c r="DL83" s="9"/>
      <c r="DM83" s="9"/>
      <c r="DN83" s="9"/>
    </row>
    <row r="84" spans="2:118" x14ac:dyDescent="0.25">
      <c r="B84" s="46" t="s">
        <v>19</v>
      </c>
      <c r="C84" s="2">
        <v>0</v>
      </c>
      <c r="D84" s="2">
        <v>26</v>
      </c>
      <c r="E84" s="2">
        <v>0</v>
      </c>
      <c r="F84" s="2">
        <v>1</v>
      </c>
      <c r="G84" s="2">
        <v>1</v>
      </c>
      <c r="H84" s="2">
        <v>1</v>
      </c>
      <c r="I84" s="4">
        <v>1</v>
      </c>
      <c r="J84" s="3">
        <v>0</v>
      </c>
      <c r="K84" s="3">
        <v>0</v>
      </c>
      <c r="L84" s="3">
        <v>0</v>
      </c>
      <c r="M84" s="3">
        <v>0</v>
      </c>
      <c r="N84" s="3">
        <v>0</v>
      </c>
      <c r="O84" s="3">
        <v>0</v>
      </c>
      <c r="P84" s="3">
        <v>0</v>
      </c>
      <c r="Q84" s="3">
        <v>0</v>
      </c>
      <c r="R84" s="3">
        <v>0</v>
      </c>
      <c r="S84" s="46">
        <v>30</v>
      </c>
      <c r="AU84" s="29"/>
      <c r="AV84" s="29"/>
      <c r="AW84" s="29"/>
      <c r="AX84" s="29"/>
      <c r="AY84" s="29"/>
      <c r="AZ84" s="29"/>
      <c r="BA84" s="29"/>
      <c r="BB84" s="29"/>
      <c r="BC84" s="29"/>
      <c r="BD84" s="29"/>
      <c r="BE84" s="29"/>
      <c r="BF84" s="29"/>
      <c r="BG84" s="29"/>
      <c r="BH84" s="29"/>
      <c r="BI84" s="29"/>
      <c r="BJ84" s="29"/>
      <c r="BK84" s="29"/>
      <c r="BL84" s="29"/>
      <c r="BM84" s="29"/>
      <c r="BN84" s="29"/>
      <c r="BO84" s="29"/>
      <c r="BS84" s="29"/>
      <c r="BT84" s="29"/>
      <c r="BU84" s="29"/>
      <c r="BV84" s="29"/>
      <c r="BW84" s="29"/>
      <c r="BX84" s="29"/>
      <c r="BY84" s="29"/>
      <c r="BZ84" s="29"/>
      <c r="CA84" s="29"/>
      <c r="CB84" s="29"/>
      <c r="CC84" s="29"/>
      <c r="CD84" s="29"/>
      <c r="CE84" s="29"/>
      <c r="CF84" s="29"/>
      <c r="CG84" s="29"/>
      <c r="CH84" s="29"/>
      <c r="CI84" s="29"/>
      <c r="CJ84" s="29"/>
      <c r="CK84" s="29"/>
      <c r="CL84" s="29"/>
      <c r="CM84" s="29"/>
      <c r="CQ84" s="9"/>
      <c r="CR84" s="9"/>
      <c r="CS84" s="9"/>
      <c r="CT84" s="9"/>
      <c r="CU84" s="9"/>
      <c r="CV84" s="9"/>
      <c r="CW84" s="9"/>
      <c r="CX84" s="9"/>
      <c r="CY84" s="9"/>
      <c r="CZ84" s="9"/>
      <c r="DA84" s="9"/>
      <c r="DB84" s="9"/>
      <c r="DC84" s="9"/>
      <c r="DD84" s="9"/>
      <c r="DE84" s="9"/>
      <c r="DF84" s="9"/>
      <c r="DG84" s="9"/>
      <c r="DH84" s="9"/>
      <c r="DI84" s="9"/>
      <c r="DJ84" s="9"/>
      <c r="DK84" s="9"/>
      <c r="DL84" s="9"/>
      <c r="DM84" s="9"/>
      <c r="DN84" s="9"/>
    </row>
    <row r="85" spans="2:118" x14ac:dyDescent="0.25">
      <c r="B85" s="46" t="s">
        <v>20</v>
      </c>
      <c r="C85" s="2">
        <v>0</v>
      </c>
      <c r="D85" s="2">
        <v>0</v>
      </c>
      <c r="E85" s="2">
        <v>1</v>
      </c>
      <c r="F85" s="2">
        <v>25</v>
      </c>
      <c r="G85" s="2">
        <v>1</v>
      </c>
      <c r="H85" s="3">
        <v>1</v>
      </c>
      <c r="I85" s="3">
        <v>2</v>
      </c>
      <c r="J85" s="3">
        <v>0</v>
      </c>
      <c r="K85" s="3">
        <v>0</v>
      </c>
      <c r="L85" s="3">
        <v>0</v>
      </c>
      <c r="M85" s="3">
        <v>0</v>
      </c>
      <c r="N85" s="3">
        <v>0</v>
      </c>
      <c r="O85" s="3">
        <v>0</v>
      </c>
      <c r="P85" s="3">
        <v>0</v>
      </c>
      <c r="Q85" s="3">
        <v>0</v>
      </c>
      <c r="R85" s="3">
        <v>0</v>
      </c>
      <c r="S85" s="46">
        <v>30</v>
      </c>
      <c r="AU85" s="29"/>
      <c r="AV85" s="29"/>
      <c r="AW85" s="29"/>
      <c r="AX85" s="29"/>
      <c r="AY85" s="29"/>
      <c r="AZ85" s="29"/>
      <c r="BA85" s="29"/>
      <c r="BB85" s="29"/>
      <c r="BC85" s="29"/>
      <c r="BD85" s="29"/>
      <c r="BE85" s="29"/>
      <c r="BF85" s="29"/>
      <c r="BG85" s="29"/>
      <c r="BH85" s="29"/>
      <c r="BI85" s="29"/>
      <c r="BJ85" s="29"/>
      <c r="BK85" s="29"/>
      <c r="BL85" s="29"/>
      <c r="BM85" s="29"/>
      <c r="BN85" s="29"/>
      <c r="BO85" s="29"/>
      <c r="BS85" s="29"/>
      <c r="BT85" s="29"/>
      <c r="BU85" s="29"/>
      <c r="BV85" s="29"/>
      <c r="BW85" s="29"/>
      <c r="BX85" s="29"/>
      <c r="BY85" s="29"/>
      <c r="BZ85" s="29"/>
      <c r="CA85" s="29"/>
      <c r="CB85" s="29"/>
      <c r="CC85" s="29"/>
      <c r="CD85" s="29"/>
      <c r="CE85" s="29"/>
      <c r="CF85" s="29"/>
      <c r="CG85" s="29"/>
      <c r="CH85" s="29"/>
      <c r="CI85" s="29"/>
      <c r="CJ85" s="29"/>
      <c r="CK85" s="29"/>
      <c r="CL85" s="29"/>
      <c r="CM85" s="29"/>
      <c r="CQ85" s="9"/>
      <c r="CR85" s="9"/>
      <c r="CS85" s="9"/>
      <c r="CT85" s="9"/>
      <c r="CU85" s="9"/>
      <c r="CV85" s="9"/>
      <c r="CW85" s="9"/>
      <c r="CX85" s="9"/>
      <c r="CY85" s="9"/>
      <c r="CZ85" s="9"/>
      <c r="DA85" s="9"/>
      <c r="DB85" s="9"/>
      <c r="DC85" s="9"/>
      <c r="DD85" s="9"/>
      <c r="DE85" s="9"/>
      <c r="DF85" s="9"/>
      <c r="DG85" s="9"/>
      <c r="DH85" s="9"/>
      <c r="DI85" s="9"/>
      <c r="DJ85" s="9"/>
      <c r="DK85" s="9"/>
      <c r="DL85" s="9"/>
      <c r="DM85" s="9"/>
      <c r="DN85" s="9"/>
    </row>
    <row r="86" spans="2:118" x14ac:dyDescent="0.25">
      <c r="B86" s="46" t="s">
        <v>21</v>
      </c>
      <c r="C86" s="46">
        <v>0</v>
      </c>
      <c r="D86" s="46">
        <v>0</v>
      </c>
      <c r="E86" s="46">
        <v>0</v>
      </c>
      <c r="F86" s="46">
        <v>0</v>
      </c>
      <c r="G86" s="46">
        <v>0</v>
      </c>
      <c r="H86" s="46">
        <v>4</v>
      </c>
      <c r="I86" s="46">
        <v>19</v>
      </c>
      <c r="J86" s="46">
        <v>5</v>
      </c>
      <c r="K86" s="46">
        <v>2</v>
      </c>
      <c r="L86" s="46">
        <v>0</v>
      </c>
      <c r="M86" s="46">
        <v>0</v>
      </c>
      <c r="N86" s="46">
        <v>0</v>
      </c>
      <c r="O86" s="46">
        <v>0</v>
      </c>
      <c r="P86" s="46">
        <v>0</v>
      </c>
      <c r="Q86" s="46">
        <v>0</v>
      </c>
      <c r="R86" s="46">
        <v>0</v>
      </c>
      <c r="S86" s="46">
        <v>30</v>
      </c>
      <c r="AU86" s="29"/>
      <c r="AV86" s="29"/>
      <c r="AW86" s="29"/>
      <c r="AX86" s="29"/>
      <c r="AY86" s="29"/>
      <c r="AZ86" s="29"/>
      <c r="BA86" s="29"/>
      <c r="BB86" s="29"/>
      <c r="BC86" s="29"/>
      <c r="BD86" s="29"/>
      <c r="BE86" s="29"/>
      <c r="BF86" s="29"/>
      <c r="BG86" s="29"/>
      <c r="BH86" s="29"/>
      <c r="BI86" s="29"/>
      <c r="BJ86" s="29"/>
      <c r="BK86" s="29"/>
      <c r="BL86" s="29"/>
      <c r="BM86" s="29"/>
      <c r="BN86" s="29"/>
      <c r="BO86" s="29"/>
      <c r="BS86" s="29"/>
      <c r="BT86" s="29"/>
      <c r="BU86" s="29"/>
      <c r="BV86" s="29"/>
      <c r="BW86" s="29"/>
      <c r="BX86" s="29"/>
      <c r="BY86" s="29"/>
      <c r="BZ86" s="29"/>
      <c r="CA86" s="29"/>
      <c r="CB86" s="29"/>
      <c r="CC86" s="29"/>
      <c r="CD86" s="29"/>
      <c r="CE86" s="29"/>
      <c r="CF86" s="29"/>
      <c r="CG86" s="29"/>
      <c r="CH86" s="29"/>
      <c r="CI86" s="29"/>
      <c r="CJ86" s="29"/>
      <c r="CK86" s="29"/>
      <c r="CL86" s="29"/>
      <c r="CM86" s="29"/>
      <c r="CQ86" s="9"/>
      <c r="CR86" s="9"/>
      <c r="CS86" s="9"/>
      <c r="CT86" s="9"/>
      <c r="CU86" s="9"/>
      <c r="CV86" s="9"/>
      <c r="CW86" s="9"/>
      <c r="CX86" s="9"/>
      <c r="CY86" s="9"/>
      <c r="CZ86" s="9"/>
      <c r="DA86" s="9"/>
      <c r="DB86" s="9"/>
      <c r="DC86" s="9"/>
      <c r="DD86" s="9"/>
      <c r="DE86" s="9"/>
      <c r="DF86" s="9"/>
      <c r="DG86" s="9"/>
      <c r="DH86" s="9"/>
      <c r="DI86" s="9"/>
      <c r="DJ86" s="9"/>
      <c r="DK86" s="9"/>
      <c r="DL86" s="9"/>
      <c r="DM86" s="9"/>
      <c r="DN86" s="9"/>
    </row>
    <row r="87" spans="2:118" x14ac:dyDescent="0.25">
      <c r="B87" s="46" t="s">
        <v>22</v>
      </c>
      <c r="C87" s="47">
        <v>0</v>
      </c>
      <c r="D87" s="47">
        <v>0</v>
      </c>
      <c r="E87" s="47">
        <v>0</v>
      </c>
      <c r="F87" s="47">
        <v>19</v>
      </c>
      <c r="G87" s="47">
        <v>11</v>
      </c>
      <c r="H87" s="47">
        <v>0</v>
      </c>
      <c r="I87" s="47">
        <v>0</v>
      </c>
      <c r="J87" s="52">
        <v>0</v>
      </c>
      <c r="K87" s="50">
        <v>0</v>
      </c>
      <c r="L87" s="50">
        <v>0</v>
      </c>
      <c r="M87" s="50">
        <v>0</v>
      </c>
      <c r="N87" s="50">
        <v>0</v>
      </c>
      <c r="O87" s="50">
        <v>0</v>
      </c>
      <c r="P87" s="50">
        <v>0</v>
      </c>
      <c r="Q87" s="50">
        <v>0</v>
      </c>
      <c r="R87" s="50">
        <v>0</v>
      </c>
      <c r="S87" s="46">
        <v>30</v>
      </c>
      <c r="AU87" s="29"/>
      <c r="AV87" s="29"/>
      <c r="AW87" s="29"/>
      <c r="AX87" s="29"/>
      <c r="AY87" s="29"/>
      <c r="AZ87" s="29"/>
      <c r="BA87" s="29"/>
      <c r="BB87" s="29"/>
      <c r="BC87" s="29"/>
      <c r="BD87" s="29"/>
      <c r="BE87" s="29"/>
      <c r="BF87" s="29"/>
      <c r="BG87" s="29"/>
      <c r="BH87" s="29"/>
      <c r="BI87" s="29"/>
      <c r="BJ87" s="29"/>
      <c r="BK87" s="29"/>
      <c r="BL87" s="29"/>
      <c r="BM87" s="29"/>
      <c r="BN87" s="29"/>
      <c r="BO87" s="29"/>
      <c r="BS87" s="29"/>
      <c r="BT87" s="29"/>
      <c r="BU87" s="29"/>
      <c r="BV87" s="29"/>
      <c r="BW87" s="29"/>
      <c r="BX87" s="29"/>
      <c r="BY87" s="29"/>
      <c r="BZ87" s="29"/>
      <c r="CA87" s="29"/>
      <c r="CB87" s="29"/>
      <c r="CC87" s="29"/>
      <c r="CD87" s="29"/>
      <c r="CE87" s="29"/>
      <c r="CF87" s="29"/>
      <c r="CG87" s="29"/>
      <c r="CH87" s="29"/>
      <c r="CI87" s="29"/>
      <c r="CJ87" s="29"/>
      <c r="CK87" s="29"/>
      <c r="CL87" s="29"/>
      <c r="CM87" s="29"/>
      <c r="CQ87" s="9"/>
      <c r="CR87" s="9"/>
      <c r="CS87" s="9"/>
      <c r="CT87" s="9"/>
      <c r="CU87" s="9"/>
      <c r="CV87" s="9"/>
      <c r="CW87" s="9"/>
      <c r="CX87" s="9"/>
      <c r="CY87" s="9"/>
      <c r="CZ87" s="9"/>
      <c r="DA87" s="9"/>
      <c r="DB87" s="9"/>
      <c r="DC87" s="9"/>
      <c r="DD87" s="9"/>
      <c r="DE87" s="9"/>
      <c r="DF87" s="9"/>
      <c r="DG87" s="9"/>
      <c r="DH87" s="9"/>
      <c r="DI87" s="9"/>
      <c r="DJ87" s="9"/>
      <c r="DK87" s="9"/>
      <c r="DL87" s="9"/>
      <c r="DM87" s="9"/>
      <c r="DN87" s="9"/>
    </row>
    <row r="88" spans="2:118" x14ac:dyDescent="0.25">
      <c r="B88" s="46" t="s">
        <v>86</v>
      </c>
      <c r="C88" s="46">
        <v>0</v>
      </c>
      <c r="D88" s="46">
        <v>0</v>
      </c>
      <c r="E88" s="46">
        <v>0</v>
      </c>
      <c r="F88" s="46">
        <v>0</v>
      </c>
      <c r="G88" s="46">
        <v>0</v>
      </c>
      <c r="H88" s="46">
        <v>0</v>
      </c>
      <c r="I88" s="46">
        <v>0</v>
      </c>
      <c r="J88" s="46">
        <v>1</v>
      </c>
      <c r="K88" s="46">
        <v>17</v>
      </c>
      <c r="L88" s="46">
        <v>12</v>
      </c>
      <c r="M88" s="46">
        <v>0</v>
      </c>
      <c r="N88" s="46">
        <v>0</v>
      </c>
      <c r="O88" s="46">
        <v>0</v>
      </c>
      <c r="P88" s="46">
        <v>0</v>
      </c>
      <c r="Q88" s="46">
        <v>0</v>
      </c>
      <c r="R88" s="46">
        <v>0</v>
      </c>
      <c r="S88" s="46">
        <v>30</v>
      </c>
      <c r="AU88" s="29"/>
      <c r="AV88" s="29"/>
      <c r="AW88" s="29"/>
      <c r="AX88" s="29"/>
      <c r="AY88" s="29"/>
      <c r="AZ88" s="29"/>
      <c r="BA88" s="29"/>
      <c r="BB88" s="29"/>
      <c r="BC88" s="29"/>
      <c r="BD88" s="29"/>
      <c r="BE88" s="29"/>
      <c r="BF88" s="29"/>
      <c r="BG88" s="29"/>
      <c r="BH88" s="29"/>
      <c r="BI88" s="29"/>
      <c r="BJ88" s="29"/>
      <c r="BK88" s="29"/>
      <c r="BL88" s="29"/>
      <c r="BM88" s="29"/>
      <c r="BN88" s="29"/>
      <c r="BO88" s="29"/>
      <c r="BS88" s="29"/>
      <c r="BT88" s="29"/>
      <c r="BU88" s="29"/>
      <c r="BV88" s="29"/>
      <c r="BW88" s="29"/>
      <c r="BX88" s="29"/>
      <c r="BY88" s="29"/>
      <c r="BZ88" s="29"/>
      <c r="CA88" s="29"/>
      <c r="CB88" s="29"/>
      <c r="CC88" s="29"/>
      <c r="CD88" s="29"/>
      <c r="CE88" s="29"/>
      <c r="CF88" s="29"/>
      <c r="CG88" s="29"/>
      <c r="CH88" s="29"/>
      <c r="CI88" s="29"/>
      <c r="CJ88" s="29"/>
      <c r="CK88" s="29"/>
      <c r="CL88" s="29"/>
      <c r="CM88" s="29"/>
      <c r="CQ88" s="9"/>
      <c r="CR88" s="9"/>
      <c r="CS88" s="9"/>
      <c r="CT88" s="9"/>
      <c r="CU88" s="9"/>
      <c r="CV88" s="9"/>
      <c r="CW88" s="9"/>
      <c r="CX88" s="9"/>
      <c r="CY88" s="9"/>
      <c r="CZ88" s="9"/>
      <c r="DA88" s="9"/>
      <c r="DB88" s="9"/>
      <c r="DC88" s="9"/>
      <c r="DD88" s="9"/>
      <c r="DE88" s="9"/>
      <c r="DF88" s="9"/>
      <c r="DG88" s="9"/>
      <c r="DH88" s="9"/>
      <c r="DI88" s="9"/>
      <c r="DJ88" s="9"/>
      <c r="DK88" s="9"/>
      <c r="DL88" s="9"/>
      <c r="DM88" s="9"/>
      <c r="DN88" s="9"/>
    </row>
    <row r="89" spans="2:118" x14ac:dyDescent="0.25">
      <c r="B89" s="46" t="s">
        <v>102</v>
      </c>
      <c r="C89" s="46">
        <v>0</v>
      </c>
      <c r="D89" s="46">
        <v>0</v>
      </c>
      <c r="E89" s="46">
        <v>0</v>
      </c>
      <c r="F89" s="46">
        <v>1</v>
      </c>
      <c r="G89" s="46">
        <v>4</v>
      </c>
      <c r="H89" s="46">
        <v>5</v>
      </c>
      <c r="I89" s="46">
        <v>1</v>
      </c>
      <c r="J89" s="46">
        <v>1</v>
      </c>
      <c r="K89" s="46">
        <v>0</v>
      </c>
      <c r="L89" s="46">
        <v>0</v>
      </c>
      <c r="M89" s="46">
        <v>16</v>
      </c>
      <c r="N89" s="46">
        <v>0</v>
      </c>
      <c r="O89" s="46">
        <v>0</v>
      </c>
      <c r="P89" s="46">
        <v>0</v>
      </c>
      <c r="Q89" s="46">
        <v>0</v>
      </c>
      <c r="R89" s="46">
        <v>0</v>
      </c>
      <c r="S89" s="46">
        <v>28</v>
      </c>
      <c r="AU89" s="29"/>
      <c r="AV89" s="29"/>
      <c r="AW89" s="29"/>
      <c r="AX89" s="29"/>
      <c r="AY89" s="29"/>
      <c r="AZ89" s="29"/>
      <c r="BA89" s="29"/>
      <c r="BB89" s="29"/>
      <c r="BC89" s="29"/>
      <c r="BD89" s="29"/>
      <c r="BE89" s="29"/>
      <c r="BF89" s="29"/>
      <c r="BG89" s="29"/>
      <c r="BH89" s="29"/>
      <c r="BI89" s="29"/>
      <c r="BJ89" s="29"/>
      <c r="BK89" s="29"/>
      <c r="BL89" s="29"/>
      <c r="BM89" s="29"/>
      <c r="BN89" s="29"/>
      <c r="BO89" s="29"/>
      <c r="BS89" s="29"/>
      <c r="BT89" s="29"/>
      <c r="BU89" s="29"/>
      <c r="BV89" s="29"/>
      <c r="BW89" s="29"/>
      <c r="BX89" s="29"/>
      <c r="BY89" s="29"/>
      <c r="BZ89" s="29"/>
      <c r="CA89" s="29"/>
      <c r="CB89" s="29"/>
      <c r="CC89" s="29"/>
      <c r="CD89" s="29"/>
      <c r="CE89" s="29"/>
      <c r="CF89" s="29"/>
      <c r="CG89" s="29"/>
      <c r="CH89" s="29"/>
      <c r="CI89" s="29"/>
      <c r="CJ89" s="29"/>
      <c r="CK89" s="29"/>
      <c r="CL89" s="29"/>
      <c r="CM89" s="29"/>
      <c r="CQ89" s="9"/>
      <c r="CR89" s="9"/>
      <c r="CS89" s="9"/>
      <c r="CT89" s="9"/>
      <c r="CU89" s="9"/>
      <c r="CV89" s="9"/>
      <c r="CW89" s="9"/>
      <c r="CX89" s="9"/>
      <c r="CY89" s="9"/>
      <c r="CZ89" s="9"/>
      <c r="DA89" s="9"/>
      <c r="DB89" s="9"/>
      <c r="DC89" s="9"/>
      <c r="DD89" s="9"/>
      <c r="DE89" s="9"/>
      <c r="DF89" s="9"/>
      <c r="DG89" s="9"/>
      <c r="DH89" s="9"/>
      <c r="DI89" s="9"/>
      <c r="DJ89" s="9"/>
      <c r="DK89" s="9"/>
      <c r="DL89" s="9"/>
      <c r="DM89" s="9"/>
      <c r="DN89" s="9"/>
    </row>
    <row r="90" spans="2:118" x14ac:dyDescent="0.25">
      <c r="B90" s="46" t="s">
        <v>90</v>
      </c>
      <c r="C90" s="46">
        <v>0</v>
      </c>
      <c r="D90" s="46">
        <v>0</v>
      </c>
      <c r="E90" s="46">
        <v>1</v>
      </c>
      <c r="F90" s="46">
        <v>29</v>
      </c>
      <c r="G90" s="46">
        <v>0</v>
      </c>
      <c r="H90" s="46">
        <v>0</v>
      </c>
      <c r="I90" s="46">
        <v>0</v>
      </c>
      <c r="J90" s="46">
        <v>0</v>
      </c>
      <c r="K90" s="46">
        <v>0</v>
      </c>
      <c r="L90" s="46">
        <v>0</v>
      </c>
      <c r="M90" s="46">
        <v>0</v>
      </c>
      <c r="N90" s="46">
        <v>0</v>
      </c>
      <c r="O90" s="46">
        <v>0</v>
      </c>
      <c r="P90" s="46">
        <v>0</v>
      </c>
      <c r="Q90" s="46">
        <v>0</v>
      </c>
      <c r="R90" s="46">
        <v>0</v>
      </c>
      <c r="S90" s="46">
        <v>30</v>
      </c>
    </row>
    <row r="97" spans="1:118" x14ac:dyDescent="0.25">
      <c r="V97" s="46" t="str">
        <f>A98</f>
        <v xml:space="preserve">Klebsiella pneumoniae  </v>
      </c>
      <c r="AT97" s="46" t="str">
        <f>A98</f>
        <v xml:space="preserve">Klebsiella pneumoniae  </v>
      </c>
      <c r="BR97" s="46" t="str">
        <f>A98</f>
        <v xml:space="preserve">Klebsiella pneumoniae  </v>
      </c>
    </row>
    <row r="98" spans="1:118" ht="18.75" x14ac:dyDescent="0.25">
      <c r="A98" s="46" t="s">
        <v>97</v>
      </c>
      <c r="B98" s="46" t="s">
        <v>0</v>
      </c>
      <c r="C98" s="46">
        <v>1.5625E-2</v>
      </c>
      <c r="D98" s="46">
        <v>3.125E-2</v>
      </c>
      <c r="E98" s="46">
        <v>6.25E-2</v>
      </c>
      <c r="F98" s="46">
        <v>0.125</v>
      </c>
      <c r="G98" s="46">
        <v>0.25</v>
      </c>
      <c r="H98" s="46">
        <v>0.5</v>
      </c>
      <c r="I98" s="46">
        <v>1</v>
      </c>
      <c r="J98" s="46">
        <v>2</v>
      </c>
      <c r="K98" s="46">
        <v>4</v>
      </c>
      <c r="L98" s="46">
        <v>8</v>
      </c>
      <c r="M98" s="46">
        <v>16</v>
      </c>
      <c r="N98" s="46">
        <v>32</v>
      </c>
      <c r="O98" s="46">
        <v>64</v>
      </c>
      <c r="P98" s="46">
        <v>128</v>
      </c>
      <c r="Q98" s="46">
        <v>256</v>
      </c>
      <c r="R98" s="46">
        <v>512</v>
      </c>
      <c r="S98" s="46" t="s">
        <v>1</v>
      </c>
      <c r="V98" s="46" t="s">
        <v>0</v>
      </c>
      <c r="W98" s="46" t="str">
        <f>B99</f>
        <v>Ampicillin</v>
      </c>
      <c r="X98" s="46" t="str">
        <f>B100</f>
        <v>Ampicillin/ Sulbactam</v>
      </c>
      <c r="Y98" s="46" t="str">
        <f>B101</f>
        <v>Piperacillin</v>
      </c>
      <c r="Z98" s="46" t="str">
        <f>B102</f>
        <v>Piperacillin/ Tazobactam</v>
      </c>
      <c r="AA98" s="46" t="str">
        <f>B103</f>
        <v>Aztreonam</v>
      </c>
      <c r="AB98" s="46" t="str">
        <f>B104</f>
        <v>Cefotaxim</v>
      </c>
      <c r="AC98" s="46" t="str">
        <f>B105</f>
        <v>Ceftazidim</v>
      </c>
      <c r="AD98" s="46" t="str">
        <f>B106</f>
        <v>Cefuroxim</v>
      </c>
      <c r="AE98" s="46" t="str">
        <f>B107</f>
        <v>Imipenem</v>
      </c>
      <c r="AF98" s="46" t="str">
        <f>B108</f>
        <v>Meropenem</v>
      </c>
      <c r="AG98" s="46" t="str">
        <f>B109</f>
        <v>Colistin</v>
      </c>
      <c r="AH98" s="46" t="str">
        <f>B110</f>
        <v>Amikacin</v>
      </c>
      <c r="AI98" s="46" t="str">
        <f>B111</f>
        <v>Gentamicin</v>
      </c>
      <c r="AJ98" s="46" t="str">
        <f>B112</f>
        <v>Tobramycin</v>
      </c>
      <c r="AK98" s="46" t="str">
        <f>B113</f>
        <v>Fosfomycin</v>
      </c>
      <c r="AL98" s="46" t="str">
        <f>B114</f>
        <v>Cotrimoxazol</v>
      </c>
      <c r="AM98" s="46" t="str">
        <f>B115</f>
        <v>Ciprofloxacin</v>
      </c>
      <c r="AN98" s="46" t="str">
        <f>B116</f>
        <v>Levofloxacin</v>
      </c>
      <c r="AO98" s="46" t="str">
        <f>B117</f>
        <v>Moxifloxacin</v>
      </c>
      <c r="AP98" s="46" t="str">
        <f>B118</f>
        <v>Doxycyclin</v>
      </c>
      <c r="AQ98" s="46" t="str">
        <f>B119</f>
        <v>Tigecyclin</v>
      </c>
      <c r="AT98" s="46" t="s">
        <v>0</v>
      </c>
      <c r="AU98" s="29" t="str">
        <f t="shared" ref="AU98:BO98" si="105">W98</f>
        <v>Ampicillin</v>
      </c>
      <c r="AV98" s="29" t="str">
        <f t="shared" si="105"/>
        <v>Ampicillin/ Sulbactam</v>
      </c>
      <c r="AW98" s="29" t="str">
        <f t="shared" si="105"/>
        <v>Piperacillin</v>
      </c>
      <c r="AX98" s="29" t="str">
        <f t="shared" si="105"/>
        <v>Piperacillin/ Tazobactam</v>
      </c>
      <c r="AY98" s="29" t="str">
        <f t="shared" si="105"/>
        <v>Aztreonam</v>
      </c>
      <c r="AZ98" s="29" t="str">
        <f t="shared" si="105"/>
        <v>Cefotaxim</v>
      </c>
      <c r="BA98" s="29" t="str">
        <f t="shared" si="105"/>
        <v>Ceftazidim</v>
      </c>
      <c r="BB98" s="29" t="str">
        <f t="shared" si="105"/>
        <v>Cefuroxim</v>
      </c>
      <c r="BC98" s="29" t="str">
        <f t="shared" si="105"/>
        <v>Imipenem</v>
      </c>
      <c r="BD98" s="29" t="str">
        <f t="shared" si="105"/>
        <v>Meropenem</v>
      </c>
      <c r="BE98" s="29" t="str">
        <f t="shared" si="105"/>
        <v>Colistin</v>
      </c>
      <c r="BF98" s="29" t="str">
        <f t="shared" si="105"/>
        <v>Amikacin</v>
      </c>
      <c r="BG98" s="29" t="str">
        <f t="shared" si="105"/>
        <v>Gentamicin</v>
      </c>
      <c r="BH98" s="29" t="str">
        <f t="shared" si="105"/>
        <v>Tobramycin</v>
      </c>
      <c r="BI98" s="29" t="str">
        <f t="shared" si="105"/>
        <v>Fosfomycin</v>
      </c>
      <c r="BJ98" s="29" t="str">
        <f t="shared" si="105"/>
        <v>Cotrimoxazol</v>
      </c>
      <c r="BK98" s="29" t="str">
        <f t="shared" si="105"/>
        <v>Ciprofloxacin</v>
      </c>
      <c r="BL98" s="29" t="str">
        <f t="shared" si="105"/>
        <v>Levofloxacin</v>
      </c>
      <c r="BM98" s="29" t="str">
        <f t="shared" si="105"/>
        <v>Moxifloxacin</v>
      </c>
      <c r="BN98" s="29" t="str">
        <f t="shared" si="105"/>
        <v>Doxycyclin</v>
      </c>
      <c r="BO98" s="29" t="str">
        <f t="shared" si="105"/>
        <v>Tigecyclin</v>
      </c>
      <c r="BR98" s="46" t="s">
        <v>0</v>
      </c>
      <c r="BS98" s="46" t="str">
        <f t="shared" ref="BS98:CM98" si="106">W98</f>
        <v>Ampicillin</v>
      </c>
      <c r="BT98" s="46" t="str">
        <f t="shared" si="106"/>
        <v>Ampicillin/ Sulbactam</v>
      </c>
      <c r="BU98" s="46" t="str">
        <f t="shared" si="106"/>
        <v>Piperacillin</v>
      </c>
      <c r="BV98" s="46" t="str">
        <f t="shared" si="106"/>
        <v>Piperacillin/ Tazobactam</v>
      </c>
      <c r="BW98" s="46" t="str">
        <f t="shared" si="106"/>
        <v>Aztreonam</v>
      </c>
      <c r="BX98" s="46" t="str">
        <f t="shared" si="106"/>
        <v>Cefotaxim</v>
      </c>
      <c r="BY98" s="46" t="str">
        <f t="shared" si="106"/>
        <v>Ceftazidim</v>
      </c>
      <c r="BZ98" s="46" t="str">
        <f t="shared" si="106"/>
        <v>Cefuroxim</v>
      </c>
      <c r="CA98" s="46" t="str">
        <f t="shared" si="106"/>
        <v>Imipenem</v>
      </c>
      <c r="CB98" s="46" t="str">
        <f t="shared" si="106"/>
        <v>Meropenem</v>
      </c>
      <c r="CC98" s="46" t="str">
        <f t="shared" si="106"/>
        <v>Colistin</v>
      </c>
      <c r="CD98" s="46" t="str">
        <f t="shared" si="106"/>
        <v>Amikacin</v>
      </c>
      <c r="CE98" s="46" t="str">
        <f t="shared" si="106"/>
        <v>Gentamicin</v>
      </c>
      <c r="CF98" s="46" t="str">
        <f t="shared" si="106"/>
        <v>Tobramycin</v>
      </c>
      <c r="CG98" s="46" t="str">
        <f t="shared" si="106"/>
        <v>Fosfomycin</v>
      </c>
      <c r="CH98" s="46" t="str">
        <f t="shared" si="106"/>
        <v>Cotrimoxazol</v>
      </c>
      <c r="CI98" s="46" t="str">
        <f t="shared" si="106"/>
        <v>Ciprofloxacin</v>
      </c>
      <c r="CJ98" s="46" t="str">
        <f t="shared" si="106"/>
        <v>Levofloxacin</v>
      </c>
      <c r="CK98" s="46" t="str">
        <f t="shared" si="106"/>
        <v>Moxifloxacin</v>
      </c>
      <c r="CL98" s="46" t="str">
        <f t="shared" si="106"/>
        <v>Doxycyclin</v>
      </c>
      <c r="CM98" s="46" t="str">
        <f t="shared" si="106"/>
        <v>Tigecyclin</v>
      </c>
      <c r="CQ98" s="10"/>
      <c r="CR98" s="11" t="s">
        <v>45</v>
      </c>
      <c r="CS98" s="11" t="s">
        <v>50</v>
      </c>
      <c r="CT98" s="11" t="s">
        <v>51</v>
      </c>
      <c r="CU98" s="11" t="s">
        <v>52</v>
      </c>
      <c r="CV98" s="11" t="s">
        <v>53</v>
      </c>
      <c r="CW98" s="11" t="s">
        <v>54</v>
      </c>
      <c r="CX98" s="11" t="s">
        <v>55</v>
      </c>
      <c r="CY98" s="11" t="s">
        <v>68</v>
      </c>
      <c r="CZ98" s="11" t="s">
        <v>56</v>
      </c>
      <c r="DA98" s="11" t="s">
        <v>57</v>
      </c>
      <c r="DB98" s="11" t="s">
        <v>58</v>
      </c>
      <c r="DC98" s="11" t="s">
        <v>59</v>
      </c>
      <c r="DD98" s="11" t="s">
        <v>60</v>
      </c>
      <c r="DE98" s="11" t="s">
        <v>61</v>
      </c>
      <c r="DF98" s="11" t="s">
        <v>62</v>
      </c>
      <c r="DG98" s="11" t="s">
        <v>63</v>
      </c>
      <c r="DH98" s="11" t="s">
        <v>64</v>
      </c>
      <c r="DI98" s="11" t="s">
        <v>65</v>
      </c>
      <c r="DJ98" s="11" t="s">
        <v>66</v>
      </c>
      <c r="DK98" s="11" t="s">
        <v>67</v>
      </c>
      <c r="DL98" s="11" t="s">
        <v>69</v>
      </c>
      <c r="DM98" s="9"/>
      <c r="DN98" s="9"/>
    </row>
    <row r="99" spans="1:118" ht="18.75" x14ac:dyDescent="0.25">
      <c r="B99" s="46" t="s">
        <v>2</v>
      </c>
      <c r="C99" s="2">
        <v>0</v>
      </c>
      <c r="D99" s="2">
        <v>0</v>
      </c>
      <c r="E99" s="2">
        <v>0</v>
      </c>
      <c r="F99" s="2">
        <v>0</v>
      </c>
      <c r="G99" s="2">
        <v>0</v>
      </c>
      <c r="H99" s="2">
        <v>0</v>
      </c>
      <c r="I99" s="2">
        <v>0</v>
      </c>
      <c r="J99" s="2">
        <v>0</v>
      </c>
      <c r="K99" s="2">
        <v>0</v>
      </c>
      <c r="L99" s="2">
        <v>0</v>
      </c>
      <c r="M99" s="3">
        <v>7</v>
      </c>
      <c r="N99" s="3">
        <v>19</v>
      </c>
      <c r="O99" s="3">
        <v>32</v>
      </c>
      <c r="P99" s="3">
        <v>0</v>
      </c>
      <c r="Q99" s="3">
        <v>0</v>
      </c>
      <c r="R99" s="3">
        <v>0</v>
      </c>
      <c r="S99" s="46">
        <v>58</v>
      </c>
      <c r="V99" s="46">
        <v>1.5625E-2</v>
      </c>
      <c r="W99" s="2">
        <f>C99</f>
        <v>0</v>
      </c>
      <c r="X99" s="2">
        <f>C100</f>
        <v>0</v>
      </c>
      <c r="Y99" s="2">
        <f>C101</f>
        <v>0</v>
      </c>
      <c r="Z99" s="2">
        <f>C102</f>
        <v>0</v>
      </c>
      <c r="AA99" s="2">
        <f>C103</f>
        <v>0</v>
      </c>
      <c r="AB99" s="2">
        <f>C104</f>
        <v>0</v>
      </c>
      <c r="AC99" s="2">
        <f>C105</f>
        <v>0</v>
      </c>
      <c r="AD99" s="4">
        <f>C106</f>
        <v>0</v>
      </c>
      <c r="AE99" s="2">
        <f>C107</f>
        <v>0</v>
      </c>
      <c r="AF99" s="2">
        <f>C108</f>
        <v>0</v>
      </c>
      <c r="AG99" s="2">
        <f>C109</f>
        <v>0</v>
      </c>
      <c r="AH99" s="2">
        <f>C110</f>
        <v>0</v>
      </c>
      <c r="AI99" s="2">
        <f>C111</f>
        <v>0</v>
      </c>
      <c r="AJ99" s="2">
        <f>C112</f>
        <v>0</v>
      </c>
      <c r="AK99" s="2">
        <f>C113</f>
        <v>0</v>
      </c>
      <c r="AL99" s="2">
        <f>C114</f>
        <v>0</v>
      </c>
      <c r="AM99" s="2">
        <f>C115</f>
        <v>0</v>
      </c>
      <c r="AN99" s="2">
        <f>C116</f>
        <v>0</v>
      </c>
      <c r="AO99" s="2">
        <f>C117</f>
        <v>0</v>
      </c>
      <c r="AP99" s="46">
        <f>C118</f>
        <v>0</v>
      </c>
      <c r="AQ99" s="47">
        <f>C119</f>
        <v>0</v>
      </c>
      <c r="AT99" s="46">
        <v>1.4999999999999999E-2</v>
      </c>
      <c r="AU99" s="30">
        <f t="shared" ref="AU99:BO99" si="107">PRODUCT(W99*100*1/W115)</f>
        <v>0</v>
      </c>
      <c r="AV99" s="30">
        <f t="shared" si="107"/>
        <v>0</v>
      </c>
      <c r="AW99" s="30">
        <f t="shared" si="107"/>
        <v>0</v>
      </c>
      <c r="AX99" s="30">
        <f t="shared" si="107"/>
        <v>0</v>
      </c>
      <c r="AY99" s="30">
        <f t="shared" si="107"/>
        <v>0</v>
      </c>
      <c r="AZ99" s="30">
        <f t="shared" si="107"/>
        <v>0</v>
      </c>
      <c r="BA99" s="30">
        <f t="shared" si="107"/>
        <v>0</v>
      </c>
      <c r="BB99" s="31">
        <f t="shared" si="107"/>
        <v>0</v>
      </c>
      <c r="BC99" s="30">
        <f t="shared" si="107"/>
        <v>0</v>
      </c>
      <c r="BD99" s="30">
        <f t="shared" si="107"/>
        <v>0</v>
      </c>
      <c r="BE99" s="30">
        <f t="shared" si="107"/>
        <v>0</v>
      </c>
      <c r="BF99" s="30">
        <f t="shared" si="107"/>
        <v>0</v>
      </c>
      <c r="BG99" s="30">
        <f t="shared" si="107"/>
        <v>0</v>
      </c>
      <c r="BH99" s="30">
        <f t="shared" si="107"/>
        <v>0</v>
      </c>
      <c r="BI99" s="30">
        <f t="shared" si="107"/>
        <v>0</v>
      </c>
      <c r="BJ99" s="30">
        <f t="shared" si="107"/>
        <v>0</v>
      </c>
      <c r="BK99" s="30">
        <f t="shared" si="107"/>
        <v>0</v>
      </c>
      <c r="BL99" s="30">
        <f t="shared" si="107"/>
        <v>0</v>
      </c>
      <c r="BM99" s="30">
        <f t="shared" si="107"/>
        <v>0</v>
      </c>
      <c r="BN99" s="29">
        <f t="shared" si="107"/>
        <v>0</v>
      </c>
      <c r="BO99" s="49">
        <f t="shared" si="107"/>
        <v>0</v>
      </c>
      <c r="BR99" s="46">
        <v>1.4999999999999999E-2</v>
      </c>
      <c r="BS99" s="30">
        <f t="shared" ref="BS99:CM99" si="108">AU99</f>
        <v>0</v>
      </c>
      <c r="BT99" s="30">
        <f t="shared" si="108"/>
        <v>0</v>
      </c>
      <c r="BU99" s="30">
        <f t="shared" si="108"/>
        <v>0</v>
      </c>
      <c r="BV99" s="30">
        <f t="shared" si="108"/>
        <v>0</v>
      </c>
      <c r="BW99" s="30">
        <f t="shared" si="108"/>
        <v>0</v>
      </c>
      <c r="BX99" s="30">
        <f t="shared" si="108"/>
        <v>0</v>
      </c>
      <c r="BY99" s="30">
        <f t="shared" si="108"/>
        <v>0</v>
      </c>
      <c r="BZ99" s="31">
        <f t="shared" si="108"/>
        <v>0</v>
      </c>
      <c r="CA99" s="30">
        <f t="shared" si="108"/>
        <v>0</v>
      </c>
      <c r="CB99" s="30">
        <f t="shared" si="108"/>
        <v>0</v>
      </c>
      <c r="CC99" s="30">
        <f t="shared" si="108"/>
        <v>0</v>
      </c>
      <c r="CD99" s="30">
        <f t="shared" si="108"/>
        <v>0</v>
      </c>
      <c r="CE99" s="30">
        <f t="shared" si="108"/>
        <v>0</v>
      </c>
      <c r="CF99" s="30">
        <f t="shared" si="108"/>
        <v>0</v>
      </c>
      <c r="CG99" s="30">
        <f t="shared" si="108"/>
        <v>0</v>
      </c>
      <c r="CH99" s="30">
        <f t="shared" si="108"/>
        <v>0</v>
      </c>
      <c r="CI99" s="30">
        <f t="shared" si="108"/>
        <v>0</v>
      </c>
      <c r="CJ99" s="30">
        <f t="shared" si="108"/>
        <v>0</v>
      </c>
      <c r="CK99" s="30">
        <f t="shared" si="108"/>
        <v>0</v>
      </c>
      <c r="CL99" s="29">
        <f t="shared" si="108"/>
        <v>0</v>
      </c>
      <c r="CM99" s="49">
        <f t="shared" si="108"/>
        <v>0</v>
      </c>
      <c r="CN99" s="5"/>
      <c r="CQ99" s="11" t="s">
        <v>46</v>
      </c>
      <c r="CR99" s="15">
        <f>S99</f>
        <v>58</v>
      </c>
      <c r="CS99" s="15">
        <f>S100</f>
        <v>58</v>
      </c>
      <c r="CT99" s="15">
        <f>S101</f>
        <v>58</v>
      </c>
      <c r="CU99" s="15">
        <f>S102</f>
        <v>58</v>
      </c>
      <c r="CV99" s="15">
        <f>S103</f>
        <v>58</v>
      </c>
      <c r="CW99" s="15">
        <f>S104</f>
        <v>58</v>
      </c>
      <c r="CX99" s="15">
        <f>S105</f>
        <v>58</v>
      </c>
      <c r="CY99" s="15">
        <f>S106</f>
        <v>58</v>
      </c>
      <c r="CZ99" s="15">
        <f>S107</f>
        <v>58</v>
      </c>
      <c r="DA99" s="15">
        <f>S108</f>
        <v>58</v>
      </c>
      <c r="DB99" s="15">
        <f>S109</f>
        <v>58</v>
      </c>
      <c r="DC99" s="15">
        <f>S110</f>
        <v>58</v>
      </c>
      <c r="DD99" s="15">
        <f>S111</f>
        <v>58</v>
      </c>
      <c r="DE99" s="15">
        <f>S112</f>
        <v>51</v>
      </c>
      <c r="DF99" s="15">
        <f>S113</f>
        <v>58</v>
      </c>
      <c r="DG99" s="15">
        <f>S114</f>
        <v>58</v>
      </c>
      <c r="DH99" s="15">
        <f>S115</f>
        <v>58</v>
      </c>
      <c r="DI99" s="15">
        <f>S116</f>
        <v>58</v>
      </c>
      <c r="DJ99" s="15">
        <f>S117</f>
        <v>58</v>
      </c>
      <c r="DK99" s="15">
        <f>S118</f>
        <v>58</v>
      </c>
      <c r="DL99" s="15">
        <f>S119</f>
        <v>57</v>
      </c>
      <c r="DM99" s="9"/>
      <c r="DN99" s="9"/>
    </row>
    <row r="100" spans="1:118" ht="18.75" x14ac:dyDescent="0.25">
      <c r="B100" s="46" t="s">
        <v>3</v>
      </c>
      <c r="C100" s="2">
        <v>0</v>
      </c>
      <c r="D100" s="2">
        <v>0</v>
      </c>
      <c r="E100" s="2">
        <v>0</v>
      </c>
      <c r="F100" s="2">
        <v>0</v>
      </c>
      <c r="G100" s="2">
        <v>0</v>
      </c>
      <c r="H100" s="2">
        <v>2</v>
      </c>
      <c r="I100" s="2">
        <v>8</v>
      </c>
      <c r="J100" s="2">
        <v>23</v>
      </c>
      <c r="K100" s="2">
        <v>6</v>
      </c>
      <c r="L100" s="2">
        <v>4</v>
      </c>
      <c r="M100" s="3">
        <v>0</v>
      </c>
      <c r="N100" s="3">
        <v>1</v>
      </c>
      <c r="O100" s="3">
        <v>14</v>
      </c>
      <c r="P100" s="3">
        <v>0</v>
      </c>
      <c r="Q100" s="3">
        <v>0</v>
      </c>
      <c r="R100" s="3">
        <v>0</v>
      </c>
      <c r="S100" s="46">
        <v>58</v>
      </c>
      <c r="V100" s="46">
        <v>3.125E-2</v>
      </c>
      <c r="W100" s="2">
        <f>D99</f>
        <v>0</v>
      </c>
      <c r="X100" s="2">
        <f>D100</f>
        <v>0</v>
      </c>
      <c r="Y100" s="2">
        <f>D101</f>
        <v>0</v>
      </c>
      <c r="Z100" s="2">
        <f>D102</f>
        <v>0</v>
      </c>
      <c r="AA100" s="2">
        <f>D103</f>
        <v>0</v>
      </c>
      <c r="AB100" s="2">
        <f>D104</f>
        <v>45</v>
      </c>
      <c r="AC100" s="2">
        <f>D105</f>
        <v>0</v>
      </c>
      <c r="AD100" s="4">
        <f>D106</f>
        <v>0</v>
      </c>
      <c r="AE100" s="2">
        <f>D107</f>
        <v>0</v>
      </c>
      <c r="AF100" s="2">
        <f>D108</f>
        <v>0</v>
      </c>
      <c r="AG100" s="2">
        <f>D109</f>
        <v>0</v>
      </c>
      <c r="AH100" s="2">
        <f>D110</f>
        <v>0</v>
      </c>
      <c r="AI100" s="2">
        <f>D111</f>
        <v>0</v>
      </c>
      <c r="AJ100" s="2">
        <f>D112</f>
        <v>0</v>
      </c>
      <c r="AK100" s="2">
        <f>D113</f>
        <v>0</v>
      </c>
      <c r="AL100" s="2">
        <f>D114</f>
        <v>0</v>
      </c>
      <c r="AM100" s="2">
        <f>D115</f>
        <v>25</v>
      </c>
      <c r="AN100" s="2">
        <f>D116</f>
        <v>40</v>
      </c>
      <c r="AO100" s="2">
        <f>D117</f>
        <v>1</v>
      </c>
      <c r="AP100" s="46">
        <f>D118</f>
        <v>0</v>
      </c>
      <c r="AQ100" s="47">
        <f>D119</f>
        <v>0</v>
      </c>
      <c r="AT100" s="46">
        <v>3.1E-2</v>
      </c>
      <c r="AU100" s="30">
        <f t="shared" ref="AU100:BO100" si="109">PRODUCT(W100*100*1/W115)</f>
        <v>0</v>
      </c>
      <c r="AV100" s="30">
        <f t="shared" si="109"/>
        <v>0</v>
      </c>
      <c r="AW100" s="30">
        <f t="shared" si="109"/>
        <v>0</v>
      </c>
      <c r="AX100" s="30">
        <f t="shared" si="109"/>
        <v>0</v>
      </c>
      <c r="AY100" s="30">
        <f t="shared" si="109"/>
        <v>0</v>
      </c>
      <c r="AZ100" s="30">
        <f t="shared" si="109"/>
        <v>77.58620689655173</v>
      </c>
      <c r="BA100" s="30">
        <f t="shared" si="109"/>
        <v>0</v>
      </c>
      <c r="BB100" s="31">
        <f t="shared" si="109"/>
        <v>0</v>
      </c>
      <c r="BC100" s="30">
        <f t="shared" si="109"/>
        <v>0</v>
      </c>
      <c r="BD100" s="30">
        <f t="shared" si="109"/>
        <v>0</v>
      </c>
      <c r="BE100" s="30">
        <f t="shared" si="109"/>
        <v>0</v>
      </c>
      <c r="BF100" s="30">
        <f t="shared" si="109"/>
        <v>0</v>
      </c>
      <c r="BG100" s="30">
        <f t="shared" si="109"/>
        <v>0</v>
      </c>
      <c r="BH100" s="30">
        <f t="shared" si="109"/>
        <v>0</v>
      </c>
      <c r="BI100" s="30">
        <f t="shared" si="109"/>
        <v>0</v>
      </c>
      <c r="BJ100" s="30">
        <f t="shared" si="109"/>
        <v>0</v>
      </c>
      <c r="BK100" s="30">
        <f t="shared" si="109"/>
        <v>43.103448275862071</v>
      </c>
      <c r="BL100" s="30">
        <f t="shared" si="109"/>
        <v>68.965517241379317</v>
      </c>
      <c r="BM100" s="30">
        <f t="shared" si="109"/>
        <v>1.7241379310344827</v>
      </c>
      <c r="BN100" s="29">
        <f t="shared" si="109"/>
        <v>0</v>
      </c>
      <c r="BO100" s="49">
        <f t="shared" si="109"/>
        <v>0</v>
      </c>
      <c r="BR100" s="46">
        <v>3.1E-2</v>
      </c>
      <c r="BS100" s="30">
        <f t="shared" ref="BS100:CM100" si="110">AU99+AU100</f>
        <v>0</v>
      </c>
      <c r="BT100" s="30">
        <f t="shared" si="110"/>
        <v>0</v>
      </c>
      <c r="BU100" s="30">
        <f t="shared" si="110"/>
        <v>0</v>
      </c>
      <c r="BV100" s="30">
        <f t="shared" si="110"/>
        <v>0</v>
      </c>
      <c r="BW100" s="30">
        <f t="shared" si="110"/>
        <v>0</v>
      </c>
      <c r="BX100" s="30">
        <f t="shared" si="110"/>
        <v>77.58620689655173</v>
      </c>
      <c r="BY100" s="30">
        <f t="shared" si="110"/>
        <v>0</v>
      </c>
      <c r="BZ100" s="31">
        <f t="shared" si="110"/>
        <v>0</v>
      </c>
      <c r="CA100" s="30">
        <f t="shared" si="110"/>
        <v>0</v>
      </c>
      <c r="CB100" s="30">
        <f t="shared" si="110"/>
        <v>0</v>
      </c>
      <c r="CC100" s="30">
        <f t="shared" si="110"/>
        <v>0</v>
      </c>
      <c r="CD100" s="30">
        <f t="shared" si="110"/>
        <v>0</v>
      </c>
      <c r="CE100" s="30">
        <f t="shared" si="110"/>
        <v>0</v>
      </c>
      <c r="CF100" s="30">
        <f t="shared" si="110"/>
        <v>0</v>
      </c>
      <c r="CG100" s="30">
        <f t="shared" si="110"/>
        <v>0</v>
      </c>
      <c r="CH100" s="30">
        <f t="shared" si="110"/>
        <v>0</v>
      </c>
      <c r="CI100" s="30">
        <f t="shared" si="110"/>
        <v>43.103448275862071</v>
      </c>
      <c r="CJ100" s="30">
        <f t="shared" si="110"/>
        <v>68.965517241379317</v>
      </c>
      <c r="CK100" s="30">
        <f t="shared" si="110"/>
        <v>1.7241379310344827</v>
      </c>
      <c r="CL100" s="29">
        <f t="shared" si="110"/>
        <v>0</v>
      </c>
      <c r="CM100" s="49">
        <f t="shared" si="110"/>
        <v>0</v>
      </c>
      <c r="CN100" s="5"/>
      <c r="CQ100" s="11" t="s">
        <v>47</v>
      </c>
      <c r="CR100" s="12">
        <f>BS108</f>
        <v>0</v>
      </c>
      <c r="CS100" s="12">
        <f>BT108</f>
        <v>74.137931034482762</v>
      </c>
      <c r="CT100" s="12">
        <f>BU108</f>
        <v>58.620689655172413</v>
      </c>
      <c r="CU100" s="12">
        <f>BV108</f>
        <v>87.931034482758619</v>
      </c>
      <c r="CV100" s="12">
        <f>BW105</f>
        <v>89.655172413793096</v>
      </c>
      <c r="CW100" s="12">
        <f>BX105</f>
        <v>87.931034482758619</v>
      </c>
      <c r="CX100" s="12">
        <f>BY105</f>
        <v>82.758620689655174</v>
      </c>
      <c r="CY100" s="12">
        <f>BZ108</f>
        <v>86.206896551724142</v>
      </c>
      <c r="CZ100" s="12">
        <f>CA106</f>
        <v>100</v>
      </c>
      <c r="DA100" s="12">
        <f>CB106</f>
        <v>100</v>
      </c>
      <c r="DB100" s="12">
        <f>CC106</f>
        <v>96.551724137931032</v>
      </c>
      <c r="DC100" s="12">
        <f>CD108</f>
        <v>99.999999999999986</v>
      </c>
      <c r="DD100" s="12">
        <f>CE106</f>
        <v>93.103448275862064</v>
      </c>
      <c r="DE100" s="12">
        <f>CF106</f>
        <v>96.078431372549019</v>
      </c>
      <c r="DF100" s="12">
        <f>CG110</f>
        <v>81.034482758620683</v>
      </c>
      <c r="DG100" s="12">
        <f>CH106</f>
        <v>82.758620689655174</v>
      </c>
      <c r="DH100" s="12">
        <f>CI103</f>
        <v>84.482758620689651</v>
      </c>
      <c r="DI100" s="12">
        <f>CJ104</f>
        <v>98.275862068965523</v>
      </c>
      <c r="DJ100" s="12">
        <f>CK103</f>
        <v>77.58620689655173</v>
      </c>
      <c r="DK100" s="12"/>
      <c r="DL100" s="12"/>
      <c r="DM100" s="9"/>
      <c r="DN100" s="9"/>
    </row>
    <row r="101" spans="1:118" ht="18.75" x14ac:dyDescent="0.25">
      <c r="B101" s="46" t="s">
        <v>4</v>
      </c>
      <c r="C101" s="2">
        <v>0</v>
      </c>
      <c r="D101" s="2">
        <v>0</v>
      </c>
      <c r="E101" s="2">
        <v>0</v>
      </c>
      <c r="F101" s="2">
        <v>0</v>
      </c>
      <c r="G101" s="2">
        <v>0</v>
      </c>
      <c r="H101" s="2">
        <v>0</v>
      </c>
      <c r="I101" s="2">
        <v>0</v>
      </c>
      <c r="J101" s="2">
        <v>3</v>
      </c>
      <c r="K101" s="2">
        <v>13</v>
      </c>
      <c r="L101" s="2">
        <v>18</v>
      </c>
      <c r="M101" s="3">
        <v>7</v>
      </c>
      <c r="N101" s="3">
        <v>2</v>
      </c>
      <c r="O101" s="3">
        <v>1</v>
      </c>
      <c r="P101" s="3">
        <v>14</v>
      </c>
      <c r="Q101" s="3">
        <v>0</v>
      </c>
      <c r="R101" s="3">
        <v>0</v>
      </c>
      <c r="S101" s="46">
        <v>58</v>
      </c>
      <c r="V101" s="46">
        <v>6.25E-2</v>
      </c>
      <c r="W101" s="2">
        <f>E99</f>
        <v>0</v>
      </c>
      <c r="X101" s="2">
        <f>E100</f>
        <v>0</v>
      </c>
      <c r="Y101" s="2">
        <f>E101</f>
        <v>0</v>
      </c>
      <c r="Z101" s="2">
        <f>E102</f>
        <v>0</v>
      </c>
      <c r="AA101" s="2">
        <f>E103</f>
        <v>0</v>
      </c>
      <c r="AB101" s="2">
        <f>E104</f>
        <v>0</v>
      </c>
      <c r="AC101" s="2">
        <f>E105</f>
        <v>0</v>
      </c>
      <c r="AD101" s="4">
        <f>E106</f>
        <v>0</v>
      </c>
      <c r="AE101" s="2">
        <f>E107</f>
        <v>38</v>
      </c>
      <c r="AF101" s="2">
        <f>E108</f>
        <v>57</v>
      </c>
      <c r="AG101" s="2">
        <f>E109</f>
        <v>0</v>
      </c>
      <c r="AH101" s="2">
        <f>E110</f>
        <v>0</v>
      </c>
      <c r="AI101" s="2">
        <f>E111</f>
        <v>5</v>
      </c>
      <c r="AJ101" s="2">
        <f>E112</f>
        <v>2</v>
      </c>
      <c r="AK101" s="2">
        <f>E113</f>
        <v>0</v>
      </c>
      <c r="AL101" s="2">
        <f>E114</f>
        <v>30</v>
      </c>
      <c r="AM101" s="2">
        <f>E115</f>
        <v>18</v>
      </c>
      <c r="AN101" s="2">
        <f>E116</f>
        <v>0</v>
      </c>
      <c r="AO101" s="2">
        <f>E117</f>
        <v>1</v>
      </c>
      <c r="AP101" s="46">
        <f>E118</f>
        <v>0</v>
      </c>
      <c r="AQ101" s="47">
        <f>E119</f>
        <v>0</v>
      </c>
      <c r="AT101" s="46">
        <v>6.2E-2</v>
      </c>
      <c r="AU101" s="30">
        <f t="shared" ref="AU101:BO101" si="111">PRODUCT(W101*100*1/W115)</f>
        <v>0</v>
      </c>
      <c r="AV101" s="30">
        <f t="shared" si="111"/>
        <v>0</v>
      </c>
      <c r="AW101" s="30">
        <f t="shared" si="111"/>
        <v>0</v>
      </c>
      <c r="AX101" s="30">
        <f t="shared" si="111"/>
        <v>0</v>
      </c>
      <c r="AY101" s="30">
        <f t="shared" si="111"/>
        <v>0</v>
      </c>
      <c r="AZ101" s="30">
        <f t="shared" si="111"/>
        <v>0</v>
      </c>
      <c r="BA101" s="30">
        <f t="shared" si="111"/>
        <v>0</v>
      </c>
      <c r="BB101" s="31">
        <f t="shared" si="111"/>
        <v>0</v>
      </c>
      <c r="BC101" s="30">
        <f t="shared" si="111"/>
        <v>65.517241379310349</v>
      </c>
      <c r="BD101" s="30">
        <f t="shared" si="111"/>
        <v>98.275862068965523</v>
      </c>
      <c r="BE101" s="30">
        <f t="shared" si="111"/>
        <v>0</v>
      </c>
      <c r="BF101" s="30">
        <f t="shared" si="111"/>
        <v>0</v>
      </c>
      <c r="BG101" s="30">
        <f t="shared" si="111"/>
        <v>8.6206896551724146</v>
      </c>
      <c r="BH101" s="30">
        <f t="shared" si="111"/>
        <v>3.9215686274509802</v>
      </c>
      <c r="BI101" s="30">
        <f t="shared" si="111"/>
        <v>0</v>
      </c>
      <c r="BJ101" s="30">
        <f t="shared" si="111"/>
        <v>51.724137931034484</v>
      </c>
      <c r="BK101" s="30">
        <f t="shared" si="111"/>
        <v>31.03448275862069</v>
      </c>
      <c r="BL101" s="30">
        <f t="shared" si="111"/>
        <v>0</v>
      </c>
      <c r="BM101" s="30">
        <f t="shared" si="111"/>
        <v>1.7241379310344827</v>
      </c>
      <c r="BN101" s="29">
        <f t="shared" si="111"/>
        <v>0</v>
      </c>
      <c r="BO101" s="49">
        <f t="shared" si="111"/>
        <v>0</v>
      </c>
      <c r="BR101" s="46">
        <v>6.2E-2</v>
      </c>
      <c r="BS101" s="30">
        <f t="shared" ref="BS101:CM101" si="112">AU99+AU100+AU101</f>
        <v>0</v>
      </c>
      <c r="BT101" s="30">
        <f t="shared" si="112"/>
        <v>0</v>
      </c>
      <c r="BU101" s="30">
        <f t="shared" si="112"/>
        <v>0</v>
      </c>
      <c r="BV101" s="30">
        <f t="shared" si="112"/>
        <v>0</v>
      </c>
      <c r="BW101" s="30">
        <f t="shared" si="112"/>
        <v>0</v>
      </c>
      <c r="BX101" s="30">
        <f t="shared" si="112"/>
        <v>77.58620689655173</v>
      </c>
      <c r="BY101" s="30">
        <f t="shared" si="112"/>
        <v>0</v>
      </c>
      <c r="BZ101" s="31">
        <f t="shared" si="112"/>
        <v>0</v>
      </c>
      <c r="CA101" s="30">
        <f t="shared" si="112"/>
        <v>65.517241379310349</v>
      </c>
      <c r="CB101" s="30">
        <f t="shared" si="112"/>
        <v>98.275862068965523</v>
      </c>
      <c r="CC101" s="30">
        <f t="shared" si="112"/>
        <v>0</v>
      </c>
      <c r="CD101" s="30">
        <f t="shared" si="112"/>
        <v>0</v>
      </c>
      <c r="CE101" s="30">
        <f t="shared" si="112"/>
        <v>8.6206896551724146</v>
      </c>
      <c r="CF101" s="30">
        <f t="shared" si="112"/>
        <v>3.9215686274509802</v>
      </c>
      <c r="CG101" s="30">
        <f t="shared" si="112"/>
        <v>0</v>
      </c>
      <c r="CH101" s="30">
        <f t="shared" si="112"/>
        <v>51.724137931034484</v>
      </c>
      <c r="CI101" s="30">
        <f t="shared" si="112"/>
        <v>74.137931034482762</v>
      </c>
      <c r="CJ101" s="30">
        <f t="shared" si="112"/>
        <v>68.965517241379317</v>
      </c>
      <c r="CK101" s="30">
        <f t="shared" si="112"/>
        <v>3.4482758620689653</v>
      </c>
      <c r="CL101" s="29">
        <f t="shared" si="112"/>
        <v>0</v>
      </c>
      <c r="CM101" s="49">
        <f t="shared" si="112"/>
        <v>0</v>
      </c>
      <c r="CN101" s="5"/>
      <c r="CQ101" s="11" t="s">
        <v>48</v>
      </c>
      <c r="CR101" s="12"/>
      <c r="CS101" s="12"/>
      <c r="CT101" s="12"/>
      <c r="CU101" s="12"/>
      <c r="CV101" s="12">
        <f>BW107-BW105</f>
        <v>0</v>
      </c>
      <c r="CW101" s="12">
        <f>SUM(BX106,-BX105)</f>
        <v>0</v>
      </c>
      <c r="CX101" s="13">
        <f>SUM(BY106-BY105)</f>
        <v>3.448275862068968</v>
      </c>
      <c r="CY101" s="12"/>
      <c r="CZ101" s="12">
        <f>CA107-CA106</f>
        <v>0</v>
      </c>
      <c r="DA101" s="12">
        <f>CB108-CB106</f>
        <v>0</v>
      </c>
      <c r="DB101" s="12"/>
      <c r="DC101" s="12"/>
      <c r="DD101" s="12"/>
      <c r="DE101" s="12"/>
      <c r="DF101" s="12"/>
      <c r="DG101" s="12">
        <f>CH107-CH106</f>
        <v>0</v>
      </c>
      <c r="DH101" s="12">
        <f>CI104-CI103</f>
        <v>8.6206896551724128</v>
      </c>
      <c r="DI101" s="12">
        <f>CJ105-CJ104</f>
        <v>0</v>
      </c>
      <c r="DJ101" s="12"/>
      <c r="DK101" s="12"/>
      <c r="DL101" s="12"/>
      <c r="DM101" s="9"/>
      <c r="DN101" s="9"/>
    </row>
    <row r="102" spans="1:118" ht="18.75" x14ac:dyDescent="0.25">
      <c r="B102" s="46" t="s">
        <v>5</v>
      </c>
      <c r="C102" s="2">
        <v>0</v>
      </c>
      <c r="D102" s="2">
        <v>0</v>
      </c>
      <c r="E102" s="2">
        <v>0</v>
      </c>
      <c r="F102" s="2">
        <v>0</v>
      </c>
      <c r="G102" s="2">
        <v>1</v>
      </c>
      <c r="H102" s="2">
        <v>0</v>
      </c>
      <c r="I102" s="2">
        <v>15</v>
      </c>
      <c r="J102" s="2">
        <v>24</v>
      </c>
      <c r="K102" s="2">
        <v>8</v>
      </c>
      <c r="L102" s="2">
        <v>3</v>
      </c>
      <c r="M102" s="3">
        <v>2</v>
      </c>
      <c r="N102" s="3">
        <v>1</v>
      </c>
      <c r="O102" s="3">
        <v>0</v>
      </c>
      <c r="P102" s="3">
        <v>4</v>
      </c>
      <c r="Q102" s="3">
        <v>0</v>
      </c>
      <c r="R102" s="3">
        <v>0</v>
      </c>
      <c r="S102" s="46">
        <v>58</v>
      </c>
      <c r="V102" s="46">
        <v>0.125</v>
      </c>
      <c r="W102" s="2">
        <f>F99</f>
        <v>0</v>
      </c>
      <c r="X102" s="2">
        <f>F100</f>
        <v>0</v>
      </c>
      <c r="Y102" s="2">
        <f>F101</f>
        <v>0</v>
      </c>
      <c r="Z102" s="2">
        <f>F102</f>
        <v>0</v>
      </c>
      <c r="AA102" s="2">
        <f>F103</f>
        <v>48</v>
      </c>
      <c r="AB102" s="2">
        <f>F104</f>
        <v>4</v>
      </c>
      <c r="AC102" s="2">
        <f>F105</f>
        <v>41</v>
      </c>
      <c r="AD102" s="4">
        <f>F106</f>
        <v>0</v>
      </c>
      <c r="AE102" s="2">
        <f>F107</f>
        <v>0</v>
      </c>
      <c r="AF102" s="2">
        <f>F108</f>
        <v>0</v>
      </c>
      <c r="AG102" s="2">
        <f>F109</f>
        <v>1</v>
      </c>
      <c r="AH102" s="2">
        <f>F110</f>
        <v>0</v>
      </c>
      <c r="AI102" s="2">
        <f>F111</f>
        <v>0</v>
      </c>
      <c r="AJ102" s="2">
        <f>F112</f>
        <v>0</v>
      </c>
      <c r="AK102" s="2">
        <f>F113</f>
        <v>0</v>
      </c>
      <c r="AL102" s="2">
        <f>F114</f>
        <v>0</v>
      </c>
      <c r="AM102" s="2">
        <f>F115</f>
        <v>5</v>
      </c>
      <c r="AN102" s="2">
        <f>F116</f>
        <v>5</v>
      </c>
      <c r="AO102" s="2">
        <f>F117</f>
        <v>40</v>
      </c>
      <c r="AP102" s="46">
        <f>F118</f>
        <v>0</v>
      </c>
      <c r="AQ102" s="47">
        <f>F119</f>
        <v>23</v>
      </c>
      <c r="AT102" s="46">
        <v>0.125</v>
      </c>
      <c r="AU102" s="30">
        <f t="shared" ref="AU102:BO102" si="113">PRODUCT(W102*100*1/W115)</f>
        <v>0</v>
      </c>
      <c r="AV102" s="30">
        <f t="shared" si="113"/>
        <v>0</v>
      </c>
      <c r="AW102" s="30">
        <f t="shared" si="113"/>
        <v>0</v>
      </c>
      <c r="AX102" s="30">
        <f t="shared" si="113"/>
        <v>0</v>
      </c>
      <c r="AY102" s="30">
        <f t="shared" si="113"/>
        <v>82.758620689655174</v>
      </c>
      <c r="AZ102" s="30">
        <f t="shared" si="113"/>
        <v>6.8965517241379306</v>
      </c>
      <c r="BA102" s="30">
        <f t="shared" si="113"/>
        <v>70.689655172413794</v>
      </c>
      <c r="BB102" s="31">
        <f t="shared" si="113"/>
        <v>0</v>
      </c>
      <c r="BC102" s="30">
        <f t="shared" si="113"/>
        <v>0</v>
      </c>
      <c r="BD102" s="30">
        <f t="shared" si="113"/>
        <v>0</v>
      </c>
      <c r="BE102" s="30">
        <f t="shared" si="113"/>
        <v>1.7241379310344827</v>
      </c>
      <c r="BF102" s="30">
        <f t="shared" si="113"/>
        <v>0</v>
      </c>
      <c r="BG102" s="30">
        <f t="shared" si="113"/>
        <v>0</v>
      </c>
      <c r="BH102" s="30">
        <f t="shared" si="113"/>
        <v>0</v>
      </c>
      <c r="BI102" s="30">
        <f t="shared" si="113"/>
        <v>0</v>
      </c>
      <c r="BJ102" s="30">
        <f t="shared" si="113"/>
        <v>0</v>
      </c>
      <c r="BK102" s="30">
        <f t="shared" si="113"/>
        <v>8.6206896551724146</v>
      </c>
      <c r="BL102" s="30">
        <f t="shared" si="113"/>
        <v>8.6206896551724146</v>
      </c>
      <c r="BM102" s="30">
        <f t="shared" si="113"/>
        <v>68.965517241379317</v>
      </c>
      <c r="BN102" s="29">
        <f t="shared" si="113"/>
        <v>0</v>
      </c>
      <c r="BO102" s="49">
        <f t="shared" si="113"/>
        <v>40.350877192982459</v>
      </c>
      <c r="BR102" s="46">
        <v>0.125</v>
      </c>
      <c r="BS102" s="30">
        <f t="shared" ref="BS102:CM102" si="114">AU99+AU100+AU101+AU102</f>
        <v>0</v>
      </c>
      <c r="BT102" s="30">
        <f t="shared" si="114"/>
        <v>0</v>
      </c>
      <c r="BU102" s="30">
        <f t="shared" si="114"/>
        <v>0</v>
      </c>
      <c r="BV102" s="30">
        <f t="shared" si="114"/>
        <v>0</v>
      </c>
      <c r="BW102" s="30">
        <f t="shared" si="114"/>
        <v>82.758620689655174</v>
      </c>
      <c r="BX102" s="30">
        <f t="shared" si="114"/>
        <v>84.482758620689665</v>
      </c>
      <c r="BY102" s="30">
        <f t="shared" si="114"/>
        <v>70.689655172413794</v>
      </c>
      <c r="BZ102" s="31">
        <f t="shared" si="114"/>
        <v>0</v>
      </c>
      <c r="CA102" s="30">
        <f t="shared" si="114"/>
        <v>65.517241379310349</v>
      </c>
      <c r="CB102" s="30">
        <f t="shared" si="114"/>
        <v>98.275862068965523</v>
      </c>
      <c r="CC102" s="30">
        <f t="shared" si="114"/>
        <v>1.7241379310344827</v>
      </c>
      <c r="CD102" s="30">
        <f t="shared" si="114"/>
        <v>0</v>
      </c>
      <c r="CE102" s="30">
        <f t="shared" si="114"/>
        <v>8.6206896551724146</v>
      </c>
      <c r="CF102" s="30">
        <f t="shared" si="114"/>
        <v>3.9215686274509802</v>
      </c>
      <c r="CG102" s="30">
        <f t="shared" si="114"/>
        <v>0</v>
      </c>
      <c r="CH102" s="30">
        <f t="shared" si="114"/>
        <v>51.724137931034484</v>
      </c>
      <c r="CI102" s="30">
        <f t="shared" si="114"/>
        <v>82.758620689655174</v>
      </c>
      <c r="CJ102" s="30">
        <f t="shared" si="114"/>
        <v>77.58620689655173</v>
      </c>
      <c r="CK102" s="30">
        <f t="shared" si="114"/>
        <v>72.413793103448285</v>
      </c>
      <c r="CL102" s="29">
        <f t="shared" si="114"/>
        <v>0</v>
      </c>
      <c r="CM102" s="49">
        <f t="shared" si="114"/>
        <v>40.350877192982459</v>
      </c>
      <c r="CN102" s="5"/>
      <c r="CQ102" s="11" t="s">
        <v>49</v>
      </c>
      <c r="CR102" s="12">
        <f>BS114-CR100</f>
        <v>100</v>
      </c>
      <c r="CS102" s="12">
        <f>BT114-CS100</f>
        <v>25.862068965517238</v>
      </c>
      <c r="CT102" s="12">
        <f>BU114-BU108</f>
        <v>41.379310344827587</v>
      </c>
      <c r="CU102" s="12">
        <f>BV114-BV108</f>
        <v>12.068965517241381</v>
      </c>
      <c r="CV102" s="12">
        <f>BW114-CV101-CV100</f>
        <v>10.344827586206904</v>
      </c>
      <c r="CW102" s="12">
        <f>BX114-BX106</f>
        <v>12.068965517241381</v>
      </c>
      <c r="CX102" s="12">
        <f>BY114-BY106</f>
        <v>13.793103448275843</v>
      </c>
      <c r="CY102" s="12">
        <f>BZ114-BZ108</f>
        <v>13.793103448275858</v>
      </c>
      <c r="CZ102" s="12">
        <f>CA114-CA107</f>
        <v>0</v>
      </c>
      <c r="DA102" s="12">
        <f>CB114-CB108</f>
        <v>0</v>
      </c>
      <c r="DB102" s="12">
        <f>CC114-CC106</f>
        <v>3.448275862068968</v>
      </c>
      <c r="DC102" s="12">
        <f>CD114-CD108</f>
        <v>0</v>
      </c>
      <c r="DD102" s="12">
        <f>CE114-CE106</f>
        <v>6.8965517241379359</v>
      </c>
      <c r="DE102" s="12">
        <f>CF114-CF106</f>
        <v>3.9215686274509807</v>
      </c>
      <c r="DF102" s="12">
        <f>CG114-CG110</f>
        <v>18.965517241379317</v>
      </c>
      <c r="DG102" s="12">
        <f>CH114-CH107</f>
        <v>17.241379310344826</v>
      </c>
      <c r="DH102" s="12">
        <f>CI114-CI104</f>
        <v>6.8965517241379359</v>
      </c>
      <c r="DI102" s="12">
        <f>CJ114-CJ105</f>
        <v>1.7241379310344769</v>
      </c>
      <c r="DJ102" s="12">
        <f>CK114-CK103</f>
        <v>22.413793103448285</v>
      </c>
      <c r="DK102" s="12"/>
      <c r="DL102" s="12"/>
      <c r="DM102" s="9"/>
      <c r="DN102" s="9"/>
    </row>
    <row r="103" spans="1:118" x14ac:dyDescent="0.25">
      <c r="B103" s="46" t="s">
        <v>6</v>
      </c>
      <c r="C103" s="2">
        <v>0</v>
      </c>
      <c r="D103" s="2">
        <v>0</v>
      </c>
      <c r="E103" s="2">
        <v>0</v>
      </c>
      <c r="F103" s="2">
        <v>48</v>
      </c>
      <c r="G103" s="2">
        <v>0</v>
      </c>
      <c r="H103" s="2">
        <v>1</v>
      </c>
      <c r="I103" s="2">
        <v>3</v>
      </c>
      <c r="J103" s="4">
        <v>0</v>
      </c>
      <c r="K103" s="4">
        <v>0</v>
      </c>
      <c r="L103" s="3">
        <v>0</v>
      </c>
      <c r="M103" s="3">
        <v>2</v>
      </c>
      <c r="N103" s="3">
        <v>4</v>
      </c>
      <c r="O103" s="3">
        <v>0</v>
      </c>
      <c r="P103" s="3">
        <v>0</v>
      </c>
      <c r="Q103" s="3">
        <v>0</v>
      </c>
      <c r="R103" s="3">
        <v>0</v>
      </c>
      <c r="S103" s="46">
        <v>58</v>
      </c>
      <c r="V103" s="46">
        <v>0.25</v>
      </c>
      <c r="W103" s="2">
        <f>G99</f>
        <v>0</v>
      </c>
      <c r="X103" s="2">
        <f>G100</f>
        <v>0</v>
      </c>
      <c r="Y103" s="2">
        <f>G101</f>
        <v>0</v>
      </c>
      <c r="Z103" s="2">
        <f>G102</f>
        <v>1</v>
      </c>
      <c r="AA103" s="2">
        <f>G103</f>
        <v>0</v>
      </c>
      <c r="AB103" s="2">
        <f>G104</f>
        <v>1</v>
      </c>
      <c r="AC103" s="2">
        <f>G105</f>
        <v>0</v>
      </c>
      <c r="AD103" s="4">
        <f>G106</f>
        <v>0</v>
      </c>
      <c r="AE103" s="2">
        <f>G107</f>
        <v>14</v>
      </c>
      <c r="AF103" s="2">
        <f>G108</f>
        <v>1</v>
      </c>
      <c r="AG103" s="2">
        <f>G109</f>
        <v>28</v>
      </c>
      <c r="AH103" s="2">
        <f>G110</f>
        <v>18</v>
      </c>
      <c r="AI103" s="2">
        <f>G111</f>
        <v>44</v>
      </c>
      <c r="AJ103" s="2">
        <f>G112</f>
        <v>43</v>
      </c>
      <c r="AK103" s="2">
        <f>G113</f>
        <v>0</v>
      </c>
      <c r="AL103" s="2">
        <f>G114</f>
        <v>10</v>
      </c>
      <c r="AM103" s="2">
        <f>G115</f>
        <v>1</v>
      </c>
      <c r="AN103" s="2">
        <f>G116</f>
        <v>4</v>
      </c>
      <c r="AO103" s="2">
        <f>G117</f>
        <v>3</v>
      </c>
      <c r="AP103" s="46">
        <f>G118</f>
        <v>0</v>
      </c>
      <c r="AQ103" s="47">
        <f>G119</f>
        <v>27</v>
      </c>
      <c r="AT103" s="46">
        <v>0.25</v>
      </c>
      <c r="AU103" s="30">
        <f t="shared" ref="AU103:BO103" si="115">PRODUCT(W103*100*1/W115)</f>
        <v>0</v>
      </c>
      <c r="AV103" s="30">
        <f t="shared" si="115"/>
        <v>0</v>
      </c>
      <c r="AW103" s="30">
        <f t="shared" si="115"/>
        <v>0</v>
      </c>
      <c r="AX103" s="30">
        <f t="shared" si="115"/>
        <v>1.7241379310344827</v>
      </c>
      <c r="AY103" s="30">
        <f t="shared" si="115"/>
        <v>0</v>
      </c>
      <c r="AZ103" s="30">
        <f t="shared" si="115"/>
        <v>1.7241379310344827</v>
      </c>
      <c r="BA103" s="30">
        <f t="shared" si="115"/>
        <v>0</v>
      </c>
      <c r="BB103" s="31">
        <f t="shared" si="115"/>
        <v>0</v>
      </c>
      <c r="BC103" s="30">
        <f t="shared" si="115"/>
        <v>24.137931034482758</v>
      </c>
      <c r="BD103" s="30">
        <f t="shared" si="115"/>
        <v>1.7241379310344827</v>
      </c>
      <c r="BE103" s="30">
        <f t="shared" si="115"/>
        <v>48.275862068965516</v>
      </c>
      <c r="BF103" s="30">
        <f t="shared" si="115"/>
        <v>31.03448275862069</v>
      </c>
      <c r="BG103" s="30">
        <f t="shared" si="115"/>
        <v>75.862068965517238</v>
      </c>
      <c r="BH103" s="30">
        <f t="shared" si="115"/>
        <v>84.313725490196077</v>
      </c>
      <c r="BI103" s="30">
        <f t="shared" si="115"/>
        <v>0</v>
      </c>
      <c r="BJ103" s="30">
        <f t="shared" si="115"/>
        <v>17.241379310344829</v>
      </c>
      <c r="BK103" s="30">
        <f t="shared" si="115"/>
        <v>1.7241379310344827</v>
      </c>
      <c r="BL103" s="30">
        <f t="shared" si="115"/>
        <v>6.8965517241379306</v>
      </c>
      <c r="BM103" s="30">
        <f t="shared" si="115"/>
        <v>5.1724137931034484</v>
      </c>
      <c r="BN103" s="29">
        <f t="shared" si="115"/>
        <v>0</v>
      </c>
      <c r="BO103" s="49">
        <f t="shared" si="115"/>
        <v>47.368421052631582</v>
      </c>
      <c r="BR103" s="46">
        <v>0.25</v>
      </c>
      <c r="BS103" s="30">
        <f t="shared" ref="BS103:CM103" si="116">AU99+AU100+AU101+AU102+AU103</f>
        <v>0</v>
      </c>
      <c r="BT103" s="30">
        <f t="shared" si="116"/>
        <v>0</v>
      </c>
      <c r="BU103" s="30">
        <f t="shared" si="116"/>
        <v>0</v>
      </c>
      <c r="BV103" s="30">
        <f t="shared" si="116"/>
        <v>1.7241379310344827</v>
      </c>
      <c r="BW103" s="30">
        <f t="shared" si="116"/>
        <v>82.758620689655174</v>
      </c>
      <c r="BX103" s="30">
        <f t="shared" si="116"/>
        <v>86.206896551724142</v>
      </c>
      <c r="BY103" s="30">
        <f t="shared" si="116"/>
        <v>70.689655172413794</v>
      </c>
      <c r="BZ103" s="31">
        <f t="shared" si="116"/>
        <v>0</v>
      </c>
      <c r="CA103" s="30">
        <f t="shared" si="116"/>
        <v>89.65517241379311</v>
      </c>
      <c r="CB103" s="30">
        <f t="shared" si="116"/>
        <v>100</v>
      </c>
      <c r="CC103" s="30">
        <f t="shared" si="116"/>
        <v>50</v>
      </c>
      <c r="CD103" s="30">
        <f t="shared" si="116"/>
        <v>31.03448275862069</v>
      </c>
      <c r="CE103" s="30">
        <f t="shared" si="116"/>
        <v>84.482758620689651</v>
      </c>
      <c r="CF103" s="30">
        <f t="shared" si="116"/>
        <v>88.235294117647058</v>
      </c>
      <c r="CG103" s="30">
        <f t="shared" si="116"/>
        <v>0</v>
      </c>
      <c r="CH103" s="30">
        <f t="shared" si="116"/>
        <v>68.965517241379317</v>
      </c>
      <c r="CI103" s="30">
        <f t="shared" si="116"/>
        <v>84.482758620689651</v>
      </c>
      <c r="CJ103" s="30">
        <f t="shared" si="116"/>
        <v>84.482758620689665</v>
      </c>
      <c r="CK103" s="30">
        <f t="shared" si="116"/>
        <v>77.58620689655173</v>
      </c>
      <c r="CL103" s="29">
        <f t="shared" si="116"/>
        <v>0</v>
      </c>
      <c r="CM103" s="49">
        <f t="shared" si="116"/>
        <v>87.719298245614041</v>
      </c>
      <c r="CN103" s="5"/>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row>
    <row r="104" spans="1:118" x14ac:dyDescent="0.25">
      <c r="B104" s="46" t="s">
        <v>7</v>
      </c>
      <c r="C104" s="2">
        <v>0</v>
      </c>
      <c r="D104" s="2">
        <v>45</v>
      </c>
      <c r="E104" s="2">
        <v>0</v>
      </c>
      <c r="F104" s="2">
        <v>4</v>
      </c>
      <c r="G104" s="2">
        <v>1</v>
      </c>
      <c r="H104" s="2">
        <v>0</v>
      </c>
      <c r="I104" s="2">
        <v>1</v>
      </c>
      <c r="J104" s="4">
        <v>0</v>
      </c>
      <c r="K104" s="3">
        <v>1</v>
      </c>
      <c r="L104" s="3">
        <v>0</v>
      </c>
      <c r="M104" s="3">
        <v>6</v>
      </c>
      <c r="N104" s="3">
        <v>0</v>
      </c>
      <c r="O104" s="3">
        <v>0</v>
      </c>
      <c r="P104" s="3">
        <v>0</v>
      </c>
      <c r="Q104" s="3">
        <v>0</v>
      </c>
      <c r="R104" s="3">
        <v>0</v>
      </c>
      <c r="S104" s="46">
        <v>58</v>
      </c>
      <c r="V104" s="46">
        <v>0.5</v>
      </c>
      <c r="W104" s="2">
        <f>H99</f>
        <v>0</v>
      </c>
      <c r="X104" s="2">
        <f>H100</f>
        <v>2</v>
      </c>
      <c r="Y104" s="2">
        <f>H101</f>
        <v>0</v>
      </c>
      <c r="Z104" s="2">
        <f>H102</f>
        <v>0</v>
      </c>
      <c r="AA104" s="2">
        <f>H103</f>
        <v>1</v>
      </c>
      <c r="AB104" s="2">
        <f>H104</f>
        <v>0</v>
      </c>
      <c r="AC104" s="2">
        <f>H105</f>
        <v>7</v>
      </c>
      <c r="AD104" s="4">
        <f>H106</f>
        <v>1</v>
      </c>
      <c r="AE104" s="2">
        <f>H107</f>
        <v>5</v>
      </c>
      <c r="AF104" s="2">
        <f>H108</f>
        <v>0</v>
      </c>
      <c r="AG104" s="2">
        <f>H109</f>
        <v>24</v>
      </c>
      <c r="AH104" s="2">
        <f>H110</f>
        <v>0</v>
      </c>
      <c r="AI104" s="2">
        <f>H111</f>
        <v>5</v>
      </c>
      <c r="AJ104" s="2">
        <f>H112</f>
        <v>2</v>
      </c>
      <c r="AK104" s="2">
        <f>H113</f>
        <v>3</v>
      </c>
      <c r="AL104" s="2">
        <f>H114</f>
        <v>7</v>
      </c>
      <c r="AM104" s="4">
        <f>H115</f>
        <v>5</v>
      </c>
      <c r="AN104" s="2">
        <f>H116</f>
        <v>8</v>
      </c>
      <c r="AO104" s="3">
        <f>H117</f>
        <v>6</v>
      </c>
      <c r="AP104" s="46">
        <f>H118</f>
        <v>0</v>
      </c>
      <c r="AQ104" s="47">
        <f>H119</f>
        <v>6</v>
      </c>
      <c r="AT104" s="46">
        <v>0.5</v>
      </c>
      <c r="AU104" s="30">
        <f t="shared" ref="AU104:BO104" si="117">PRODUCT(W104*100*1/W115)</f>
        <v>0</v>
      </c>
      <c r="AV104" s="30">
        <f t="shared" si="117"/>
        <v>3.4482758620689653</v>
      </c>
      <c r="AW104" s="30">
        <f t="shared" si="117"/>
        <v>0</v>
      </c>
      <c r="AX104" s="30">
        <f t="shared" si="117"/>
        <v>0</v>
      </c>
      <c r="AY104" s="30">
        <f t="shared" si="117"/>
        <v>1.7241379310344827</v>
      </c>
      <c r="AZ104" s="30">
        <f t="shared" si="117"/>
        <v>0</v>
      </c>
      <c r="BA104" s="30">
        <f t="shared" si="117"/>
        <v>12.068965517241379</v>
      </c>
      <c r="BB104" s="31">
        <f t="shared" si="117"/>
        <v>1.7241379310344827</v>
      </c>
      <c r="BC104" s="30">
        <f t="shared" si="117"/>
        <v>8.6206896551724146</v>
      </c>
      <c r="BD104" s="30">
        <f t="shared" si="117"/>
        <v>0</v>
      </c>
      <c r="BE104" s="30">
        <f t="shared" si="117"/>
        <v>41.379310344827587</v>
      </c>
      <c r="BF104" s="30">
        <f t="shared" si="117"/>
        <v>0</v>
      </c>
      <c r="BG104" s="30">
        <f t="shared" si="117"/>
        <v>8.6206896551724146</v>
      </c>
      <c r="BH104" s="30">
        <f t="shared" si="117"/>
        <v>3.9215686274509802</v>
      </c>
      <c r="BI104" s="30">
        <f t="shared" si="117"/>
        <v>5.1724137931034484</v>
      </c>
      <c r="BJ104" s="30">
        <f t="shared" si="117"/>
        <v>12.068965517241379</v>
      </c>
      <c r="BK104" s="31">
        <f t="shared" si="117"/>
        <v>8.6206896551724146</v>
      </c>
      <c r="BL104" s="30">
        <f t="shared" si="117"/>
        <v>13.793103448275861</v>
      </c>
      <c r="BM104" s="32">
        <f t="shared" si="117"/>
        <v>10.344827586206897</v>
      </c>
      <c r="BN104" s="29">
        <f t="shared" si="117"/>
        <v>0</v>
      </c>
      <c r="BO104" s="49">
        <f t="shared" si="117"/>
        <v>10.526315789473685</v>
      </c>
      <c r="BR104" s="46">
        <v>0.5</v>
      </c>
      <c r="BS104" s="30">
        <f t="shared" ref="BS104:CM104" si="118">AU99+AU100+AU101+AU102+AU103+AU104</f>
        <v>0</v>
      </c>
      <c r="BT104" s="30">
        <f t="shared" si="118"/>
        <v>3.4482758620689653</v>
      </c>
      <c r="BU104" s="30">
        <f t="shared" si="118"/>
        <v>0</v>
      </c>
      <c r="BV104" s="30">
        <f t="shared" si="118"/>
        <v>1.7241379310344827</v>
      </c>
      <c r="BW104" s="30">
        <f t="shared" si="118"/>
        <v>84.482758620689651</v>
      </c>
      <c r="BX104" s="30">
        <f t="shared" si="118"/>
        <v>86.206896551724142</v>
      </c>
      <c r="BY104" s="30">
        <f t="shared" si="118"/>
        <v>82.758620689655174</v>
      </c>
      <c r="BZ104" s="31">
        <f t="shared" si="118"/>
        <v>1.7241379310344827</v>
      </c>
      <c r="CA104" s="30">
        <f t="shared" si="118"/>
        <v>98.275862068965523</v>
      </c>
      <c r="CB104" s="30">
        <f t="shared" si="118"/>
        <v>100</v>
      </c>
      <c r="CC104" s="30">
        <f t="shared" si="118"/>
        <v>91.379310344827587</v>
      </c>
      <c r="CD104" s="30">
        <f t="shared" si="118"/>
        <v>31.03448275862069</v>
      </c>
      <c r="CE104" s="30">
        <f t="shared" si="118"/>
        <v>93.103448275862064</v>
      </c>
      <c r="CF104" s="30">
        <f t="shared" si="118"/>
        <v>92.156862745098039</v>
      </c>
      <c r="CG104" s="30">
        <f t="shared" si="118"/>
        <v>5.1724137931034484</v>
      </c>
      <c r="CH104" s="30">
        <f t="shared" si="118"/>
        <v>81.034482758620697</v>
      </c>
      <c r="CI104" s="31">
        <f t="shared" si="118"/>
        <v>93.103448275862064</v>
      </c>
      <c r="CJ104" s="30">
        <f t="shared" si="118"/>
        <v>98.275862068965523</v>
      </c>
      <c r="CK104" s="32">
        <f t="shared" si="118"/>
        <v>87.931034482758633</v>
      </c>
      <c r="CL104" s="29">
        <f t="shared" si="118"/>
        <v>0</v>
      </c>
      <c r="CM104" s="49">
        <f t="shared" si="118"/>
        <v>98.245614035087726</v>
      </c>
      <c r="CN104" s="5"/>
      <c r="CQ104" s="9"/>
      <c r="CR104" s="9" t="str">
        <f>A98</f>
        <v xml:space="preserve">Klebsiella pneumoniae  </v>
      </c>
      <c r="CS104" s="9"/>
      <c r="CT104" s="9"/>
      <c r="CU104" s="9"/>
      <c r="CV104" s="9"/>
      <c r="CW104" s="9"/>
      <c r="CX104" s="9"/>
      <c r="CY104" s="9"/>
      <c r="CZ104" s="9"/>
      <c r="DA104" s="9"/>
      <c r="DB104" s="9"/>
      <c r="DC104" s="9"/>
      <c r="DD104" s="9"/>
      <c r="DE104" s="9"/>
      <c r="DF104" s="9"/>
      <c r="DG104" s="9"/>
      <c r="DH104" s="9"/>
      <c r="DI104" s="9"/>
      <c r="DJ104" s="9"/>
      <c r="DK104" s="9"/>
      <c r="DL104" s="9"/>
      <c r="DM104" s="9"/>
      <c r="DN104" s="9"/>
    </row>
    <row r="105" spans="1:118" x14ac:dyDescent="0.25">
      <c r="B105" s="46" t="s">
        <v>8</v>
      </c>
      <c r="C105" s="2">
        <v>0</v>
      </c>
      <c r="D105" s="2">
        <v>0</v>
      </c>
      <c r="E105" s="2">
        <v>0</v>
      </c>
      <c r="F105" s="2">
        <v>41</v>
      </c>
      <c r="G105" s="2">
        <v>0</v>
      </c>
      <c r="H105" s="2">
        <v>7</v>
      </c>
      <c r="I105" s="2">
        <v>0</v>
      </c>
      <c r="J105" s="4">
        <v>2</v>
      </c>
      <c r="K105" s="4">
        <v>1</v>
      </c>
      <c r="L105" s="3">
        <v>2</v>
      </c>
      <c r="M105" s="3">
        <v>3</v>
      </c>
      <c r="N105" s="3">
        <v>1</v>
      </c>
      <c r="O105" s="3">
        <v>1</v>
      </c>
      <c r="P105" s="3">
        <v>0</v>
      </c>
      <c r="Q105" s="3">
        <v>0</v>
      </c>
      <c r="R105" s="3">
        <v>0</v>
      </c>
      <c r="S105" s="46">
        <v>58</v>
      </c>
      <c r="V105" s="46">
        <v>1</v>
      </c>
      <c r="W105" s="2">
        <f>I99</f>
        <v>0</v>
      </c>
      <c r="X105" s="2">
        <f>I100</f>
        <v>8</v>
      </c>
      <c r="Y105" s="2">
        <f>I101</f>
        <v>0</v>
      </c>
      <c r="Z105" s="2">
        <f>I102</f>
        <v>15</v>
      </c>
      <c r="AA105" s="2">
        <f>I103</f>
        <v>3</v>
      </c>
      <c r="AB105" s="2">
        <f>I104</f>
        <v>1</v>
      </c>
      <c r="AC105" s="2">
        <f>I105</f>
        <v>0</v>
      </c>
      <c r="AD105" s="4">
        <f>I106</f>
        <v>17</v>
      </c>
      <c r="AE105" s="2">
        <f>I107</f>
        <v>1</v>
      </c>
      <c r="AF105" s="2">
        <f>I108</f>
        <v>0</v>
      </c>
      <c r="AG105" s="2">
        <f>I109</f>
        <v>3</v>
      </c>
      <c r="AH105" s="2">
        <f>I110</f>
        <v>36</v>
      </c>
      <c r="AI105" s="2">
        <f>I111</f>
        <v>0</v>
      </c>
      <c r="AJ105" s="2">
        <f>I112</f>
        <v>0</v>
      </c>
      <c r="AK105" s="2">
        <f>I113</f>
        <v>0</v>
      </c>
      <c r="AL105" s="2">
        <f>I114</f>
        <v>0</v>
      </c>
      <c r="AM105" s="3">
        <f>I115</f>
        <v>0</v>
      </c>
      <c r="AN105" s="4">
        <f>I116</f>
        <v>0</v>
      </c>
      <c r="AO105" s="3">
        <f>I117</f>
        <v>5</v>
      </c>
      <c r="AP105" s="46">
        <f>I118</f>
        <v>32</v>
      </c>
      <c r="AQ105" s="47">
        <f>I119</f>
        <v>0</v>
      </c>
      <c r="AT105" s="46">
        <v>1</v>
      </c>
      <c r="AU105" s="30">
        <f t="shared" ref="AU105:BO105" si="119">PRODUCT(W105*100*1/W115)</f>
        <v>0</v>
      </c>
      <c r="AV105" s="30">
        <f t="shared" si="119"/>
        <v>13.793103448275861</v>
      </c>
      <c r="AW105" s="30">
        <f t="shared" si="119"/>
        <v>0</v>
      </c>
      <c r="AX105" s="30">
        <f t="shared" si="119"/>
        <v>25.862068965517242</v>
      </c>
      <c r="AY105" s="30">
        <f t="shared" si="119"/>
        <v>5.1724137931034484</v>
      </c>
      <c r="AZ105" s="30">
        <f t="shared" si="119"/>
        <v>1.7241379310344827</v>
      </c>
      <c r="BA105" s="30">
        <f t="shared" si="119"/>
        <v>0</v>
      </c>
      <c r="BB105" s="31">
        <f t="shared" si="119"/>
        <v>29.310344827586206</v>
      </c>
      <c r="BC105" s="30">
        <f t="shared" si="119"/>
        <v>1.7241379310344827</v>
      </c>
      <c r="BD105" s="30">
        <f t="shared" si="119"/>
        <v>0</v>
      </c>
      <c r="BE105" s="30">
        <f t="shared" si="119"/>
        <v>5.1724137931034484</v>
      </c>
      <c r="BF105" s="30">
        <f t="shared" si="119"/>
        <v>62.068965517241381</v>
      </c>
      <c r="BG105" s="30">
        <f t="shared" si="119"/>
        <v>0</v>
      </c>
      <c r="BH105" s="30">
        <f t="shared" si="119"/>
        <v>0</v>
      </c>
      <c r="BI105" s="30">
        <f t="shared" si="119"/>
        <v>0</v>
      </c>
      <c r="BJ105" s="30">
        <f t="shared" si="119"/>
        <v>0</v>
      </c>
      <c r="BK105" s="32">
        <f t="shared" si="119"/>
        <v>0</v>
      </c>
      <c r="BL105" s="31">
        <f t="shared" si="119"/>
        <v>0</v>
      </c>
      <c r="BM105" s="32">
        <f t="shared" si="119"/>
        <v>8.6206896551724146</v>
      </c>
      <c r="BN105" s="29">
        <f t="shared" si="119"/>
        <v>55.172413793103445</v>
      </c>
      <c r="BO105" s="49">
        <f t="shared" si="119"/>
        <v>0</v>
      </c>
      <c r="BR105" s="46">
        <v>1</v>
      </c>
      <c r="BS105" s="30">
        <f t="shared" ref="BS105:CM105" si="120">AU99+AU100+AU101+AU102+AU103+AU104+AU105</f>
        <v>0</v>
      </c>
      <c r="BT105" s="30">
        <f t="shared" si="120"/>
        <v>17.241379310344826</v>
      </c>
      <c r="BU105" s="30">
        <f t="shared" si="120"/>
        <v>0</v>
      </c>
      <c r="BV105" s="30">
        <f t="shared" si="120"/>
        <v>27.586206896551726</v>
      </c>
      <c r="BW105" s="30">
        <f t="shared" si="120"/>
        <v>89.655172413793096</v>
      </c>
      <c r="BX105" s="30">
        <f t="shared" si="120"/>
        <v>87.931034482758619</v>
      </c>
      <c r="BY105" s="30">
        <f t="shared" si="120"/>
        <v>82.758620689655174</v>
      </c>
      <c r="BZ105" s="31">
        <f t="shared" si="120"/>
        <v>31.03448275862069</v>
      </c>
      <c r="CA105" s="30">
        <f t="shared" si="120"/>
        <v>100</v>
      </c>
      <c r="CB105" s="30">
        <f t="shared" si="120"/>
        <v>100</v>
      </c>
      <c r="CC105" s="30">
        <f t="shared" si="120"/>
        <v>96.551724137931032</v>
      </c>
      <c r="CD105" s="30">
        <f t="shared" si="120"/>
        <v>93.103448275862064</v>
      </c>
      <c r="CE105" s="30">
        <f t="shared" si="120"/>
        <v>93.103448275862064</v>
      </c>
      <c r="CF105" s="30">
        <f t="shared" si="120"/>
        <v>92.156862745098039</v>
      </c>
      <c r="CG105" s="30">
        <f t="shared" si="120"/>
        <v>5.1724137931034484</v>
      </c>
      <c r="CH105" s="30">
        <f t="shared" si="120"/>
        <v>81.034482758620697</v>
      </c>
      <c r="CI105" s="32">
        <f t="shared" si="120"/>
        <v>93.103448275862064</v>
      </c>
      <c r="CJ105" s="31">
        <f t="shared" si="120"/>
        <v>98.275862068965523</v>
      </c>
      <c r="CK105" s="32">
        <f t="shared" si="120"/>
        <v>96.551724137931046</v>
      </c>
      <c r="CL105" s="29">
        <f t="shared" si="120"/>
        <v>55.172413793103445</v>
      </c>
      <c r="CM105" s="49">
        <f t="shared" si="120"/>
        <v>98.245614035087726</v>
      </c>
      <c r="CN105" s="5"/>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row>
    <row r="106" spans="1:118" x14ac:dyDescent="0.25">
      <c r="B106" s="46" t="s">
        <v>9</v>
      </c>
      <c r="C106" s="4">
        <v>0</v>
      </c>
      <c r="D106" s="4">
        <v>0</v>
      </c>
      <c r="E106" s="4">
        <v>0</v>
      </c>
      <c r="F106" s="4">
        <v>0</v>
      </c>
      <c r="G106" s="4">
        <v>0</v>
      </c>
      <c r="H106" s="4">
        <v>1</v>
      </c>
      <c r="I106" s="4">
        <v>17</v>
      </c>
      <c r="J106" s="4">
        <v>19</v>
      </c>
      <c r="K106" s="4">
        <v>9</v>
      </c>
      <c r="L106" s="4">
        <v>4</v>
      </c>
      <c r="M106" s="3">
        <v>1</v>
      </c>
      <c r="N106" s="3">
        <v>1</v>
      </c>
      <c r="O106" s="3">
        <v>6</v>
      </c>
      <c r="P106" s="3">
        <v>0</v>
      </c>
      <c r="Q106" s="3">
        <v>0</v>
      </c>
      <c r="R106" s="3">
        <v>0</v>
      </c>
      <c r="S106" s="46">
        <v>58</v>
      </c>
      <c r="V106" s="46">
        <v>2</v>
      </c>
      <c r="W106" s="2">
        <f>J99</f>
        <v>0</v>
      </c>
      <c r="X106" s="2">
        <f>J100</f>
        <v>23</v>
      </c>
      <c r="Y106" s="2">
        <f>J101</f>
        <v>3</v>
      </c>
      <c r="Z106" s="2">
        <f>J102</f>
        <v>24</v>
      </c>
      <c r="AA106" s="4">
        <f>J103</f>
        <v>0</v>
      </c>
      <c r="AB106" s="4">
        <f>J104</f>
        <v>0</v>
      </c>
      <c r="AC106" s="4">
        <f>J105</f>
        <v>2</v>
      </c>
      <c r="AD106" s="4">
        <f>J106</f>
        <v>19</v>
      </c>
      <c r="AE106" s="2">
        <f>J107</f>
        <v>0</v>
      </c>
      <c r="AF106" s="2">
        <f>J108</f>
        <v>0</v>
      </c>
      <c r="AG106" s="2">
        <f>J109</f>
        <v>0</v>
      </c>
      <c r="AH106" s="2">
        <f>J110</f>
        <v>3</v>
      </c>
      <c r="AI106" s="2">
        <f>J111</f>
        <v>0</v>
      </c>
      <c r="AJ106" s="2">
        <f>J112</f>
        <v>2</v>
      </c>
      <c r="AK106" s="2">
        <f>J113</f>
        <v>1</v>
      </c>
      <c r="AL106" s="2">
        <f>J114</f>
        <v>1</v>
      </c>
      <c r="AM106" s="3">
        <f>J115</f>
        <v>4</v>
      </c>
      <c r="AN106" s="3">
        <f>J116</f>
        <v>0</v>
      </c>
      <c r="AO106" s="3">
        <f>J117</f>
        <v>0</v>
      </c>
      <c r="AP106" s="46">
        <f>J118</f>
        <v>9</v>
      </c>
      <c r="AQ106" s="52">
        <f>J119</f>
        <v>1</v>
      </c>
      <c r="AT106" s="46">
        <v>2</v>
      </c>
      <c r="AU106" s="30">
        <f t="shared" ref="AU106:BO106" si="121">PRODUCT(W106*100*1/W115)</f>
        <v>0</v>
      </c>
      <c r="AV106" s="30">
        <f t="shared" si="121"/>
        <v>39.655172413793103</v>
      </c>
      <c r="AW106" s="30">
        <f t="shared" si="121"/>
        <v>5.1724137931034484</v>
      </c>
      <c r="AX106" s="30">
        <f t="shared" si="121"/>
        <v>41.379310344827587</v>
      </c>
      <c r="AY106" s="31">
        <f t="shared" si="121"/>
        <v>0</v>
      </c>
      <c r="AZ106" s="31">
        <f t="shared" si="121"/>
        <v>0</v>
      </c>
      <c r="BA106" s="31">
        <f t="shared" si="121"/>
        <v>3.4482758620689653</v>
      </c>
      <c r="BB106" s="31">
        <f t="shared" si="121"/>
        <v>32.758620689655174</v>
      </c>
      <c r="BC106" s="30">
        <f t="shared" si="121"/>
        <v>0</v>
      </c>
      <c r="BD106" s="30">
        <f t="shared" si="121"/>
        <v>0</v>
      </c>
      <c r="BE106" s="30">
        <f t="shared" si="121"/>
        <v>0</v>
      </c>
      <c r="BF106" s="30">
        <f t="shared" si="121"/>
        <v>5.1724137931034484</v>
      </c>
      <c r="BG106" s="30">
        <f t="shared" si="121"/>
        <v>0</v>
      </c>
      <c r="BH106" s="30">
        <f t="shared" si="121"/>
        <v>3.9215686274509802</v>
      </c>
      <c r="BI106" s="30">
        <f t="shared" si="121"/>
        <v>1.7241379310344827</v>
      </c>
      <c r="BJ106" s="30">
        <f t="shared" si="121"/>
        <v>1.7241379310344827</v>
      </c>
      <c r="BK106" s="32">
        <f t="shared" si="121"/>
        <v>6.8965517241379306</v>
      </c>
      <c r="BL106" s="32">
        <f t="shared" si="121"/>
        <v>0</v>
      </c>
      <c r="BM106" s="32">
        <f t="shared" si="121"/>
        <v>0</v>
      </c>
      <c r="BN106" s="29">
        <f t="shared" si="121"/>
        <v>15.517241379310345</v>
      </c>
      <c r="BO106" s="48">
        <f t="shared" si="121"/>
        <v>1.7543859649122806</v>
      </c>
      <c r="BR106" s="46">
        <v>2</v>
      </c>
      <c r="BS106" s="30">
        <f t="shared" ref="BS106:CM106" si="122">AU99+AU100+AU101+AU102+AU103+AU104+AU105+AU106</f>
        <v>0</v>
      </c>
      <c r="BT106" s="30">
        <f t="shared" si="122"/>
        <v>56.896551724137929</v>
      </c>
      <c r="BU106" s="30">
        <f t="shared" si="122"/>
        <v>5.1724137931034484</v>
      </c>
      <c r="BV106" s="30">
        <f t="shared" si="122"/>
        <v>68.965517241379317</v>
      </c>
      <c r="BW106" s="31">
        <f t="shared" si="122"/>
        <v>89.655172413793096</v>
      </c>
      <c r="BX106" s="31">
        <f t="shared" si="122"/>
        <v>87.931034482758619</v>
      </c>
      <c r="BY106" s="31">
        <f t="shared" si="122"/>
        <v>86.206896551724142</v>
      </c>
      <c r="BZ106" s="31">
        <f t="shared" si="122"/>
        <v>63.793103448275865</v>
      </c>
      <c r="CA106" s="30">
        <f t="shared" si="122"/>
        <v>100</v>
      </c>
      <c r="CB106" s="30">
        <f t="shared" si="122"/>
        <v>100</v>
      </c>
      <c r="CC106" s="30">
        <f t="shared" si="122"/>
        <v>96.551724137931032</v>
      </c>
      <c r="CD106" s="30">
        <f t="shared" si="122"/>
        <v>98.275862068965509</v>
      </c>
      <c r="CE106" s="30">
        <f t="shared" si="122"/>
        <v>93.103448275862064</v>
      </c>
      <c r="CF106" s="30">
        <f t="shared" si="122"/>
        <v>96.078431372549019</v>
      </c>
      <c r="CG106" s="30">
        <f t="shared" si="122"/>
        <v>6.8965517241379306</v>
      </c>
      <c r="CH106" s="30">
        <f t="shared" si="122"/>
        <v>82.758620689655174</v>
      </c>
      <c r="CI106" s="32">
        <f t="shared" si="122"/>
        <v>100</v>
      </c>
      <c r="CJ106" s="32">
        <f t="shared" si="122"/>
        <v>98.275862068965523</v>
      </c>
      <c r="CK106" s="32">
        <f t="shared" si="122"/>
        <v>96.551724137931046</v>
      </c>
      <c r="CL106" s="29">
        <f t="shared" si="122"/>
        <v>70.689655172413794</v>
      </c>
      <c r="CM106" s="48">
        <f t="shared" si="122"/>
        <v>100</v>
      </c>
      <c r="CN106" s="33"/>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row>
    <row r="107" spans="1:118" x14ac:dyDescent="0.25">
      <c r="B107" s="46" t="s">
        <v>10</v>
      </c>
      <c r="C107" s="2">
        <v>0</v>
      </c>
      <c r="D107" s="2">
        <v>0</v>
      </c>
      <c r="E107" s="2">
        <v>38</v>
      </c>
      <c r="F107" s="2">
        <v>0</v>
      </c>
      <c r="G107" s="2">
        <v>14</v>
      </c>
      <c r="H107" s="2">
        <v>5</v>
      </c>
      <c r="I107" s="2">
        <v>1</v>
      </c>
      <c r="J107" s="2">
        <v>0</v>
      </c>
      <c r="K107" s="4">
        <v>0</v>
      </c>
      <c r="L107" s="3">
        <v>0</v>
      </c>
      <c r="M107" s="3">
        <v>0</v>
      </c>
      <c r="N107" s="3">
        <v>0</v>
      </c>
      <c r="O107" s="3">
        <v>0</v>
      </c>
      <c r="P107" s="3">
        <v>0</v>
      </c>
      <c r="Q107" s="3">
        <v>0</v>
      </c>
      <c r="R107" s="3">
        <v>0</v>
      </c>
      <c r="S107" s="46">
        <v>58</v>
      </c>
      <c r="V107" s="46">
        <v>4</v>
      </c>
      <c r="W107" s="2">
        <f>K99</f>
        <v>0</v>
      </c>
      <c r="X107" s="2">
        <f>K100</f>
        <v>6</v>
      </c>
      <c r="Y107" s="2">
        <f>K101</f>
        <v>13</v>
      </c>
      <c r="Z107" s="2">
        <f>K102</f>
        <v>8</v>
      </c>
      <c r="AA107" s="4">
        <f>K103</f>
        <v>0</v>
      </c>
      <c r="AB107" s="3">
        <f>K104</f>
        <v>1</v>
      </c>
      <c r="AC107" s="4">
        <f>K105</f>
        <v>1</v>
      </c>
      <c r="AD107" s="4">
        <f>K106</f>
        <v>9</v>
      </c>
      <c r="AE107" s="4">
        <f>K107</f>
        <v>0</v>
      </c>
      <c r="AF107" s="4">
        <f>K108</f>
        <v>0</v>
      </c>
      <c r="AG107" s="3">
        <f>K109</f>
        <v>0</v>
      </c>
      <c r="AH107" s="2">
        <f>K110</f>
        <v>1</v>
      </c>
      <c r="AI107" s="3">
        <f>K111</f>
        <v>0</v>
      </c>
      <c r="AJ107" s="3">
        <f>K112</f>
        <v>0</v>
      </c>
      <c r="AK107" s="2">
        <f>K113</f>
        <v>5</v>
      </c>
      <c r="AL107" s="4">
        <f>K114</f>
        <v>0</v>
      </c>
      <c r="AM107" s="3">
        <f>K115</f>
        <v>0</v>
      </c>
      <c r="AN107" s="3">
        <f>K116</f>
        <v>1</v>
      </c>
      <c r="AO107" s="3">
        <f>K117</f>
        <v>0</v>
      </c>
      <c r="AP107" s="46">
        <f>K118</f>
        <v>0</v>
      </c>
      <c r="AQ107" s="50">
        <f>K119</f>
        <v>0</v>
      </c>
      <c r="AT107" s="46">
        <v>4</v>
      </c>
      <c r="AU107" s="30">
        <f t="shared" ref="AU107:BO107" si="123">PRODUCT(W107*100*1/W115)</f>
        <v>0</v>
      </c>
      <c r="AV107" s="30">
        <f t="shared" si="123"/>
        <v>10.344827586206897</v>
      </c>
      <c r="AW107" s="30">
        <f t="shared" si="123"/>
        <v>22.413793103448278</v>
      </c>
      <c r="AX107" s="30">
        <f t="shared" si="123"/>
        <v>13.793103448275861</v>
      </c>
      <c r="AY107" s="31">
        <f t="shared" si="123"/>
        <v>0</v>
      </c>
      <c r="AZ107" s="32">
        <f t="shared" si="123"/>
        <v>1.7241379310344827</v>
      </c>
      <c r="BA107" s="31">
        <f t="shared" si="123"/>
        <v>1.7241379310344827</v>
      </c>
      <c r="BB107" s="31">
        <f t="shared" si="123"/>
        <v>15.517241379310345</v>
      </c>
      <c r="BC107" s="31">
        <f t="shared" si="123"/>
        <v>0</v>
      </c>
      <c r="BD107" s="31">
        <f t="shared" si="123"/>
        <v>0</v>
      </c>
      <c r="BE107" s="32">
        <f t="shared" si="123"/>
        <v>0</v>
      </c>
      <c r="BF107" s="2">
        <f t="shared" si="123"/>
        <v>1.7241379310344827</v>
      </c>
      <c r="BG107" s="32">
        <f t="shared" si="123"/>
        <v>0</v>
      </c>
      <c r="BH107" s="32">
        <f t="shared" si="123"/>
        <v>0</v>
      </c>
      <c r="BI107" s="30">
        <f t="shared" si="123"/>
        <v>8.6206896551724146</v>
      </c>
      <c r="BJ107" s="31">
        <f t="shared" si="123"/>
        <v>0</v>
      </c>
      <c r="BK107" s="32">
        <f t="shared" si="123"/>
        <v>0</v>
      </c>
      <c r="BL107" s="32">
        <f t="shared" si="123"/>
        <v>1.7241379310344827</v>
      </c>
      <c r="BM107" s="32">
        <f t="shared" si="123"/>
        <v>0</v>
      </c>
      <c r="BN107" s="29">
        <f t="shared" si="123"/>
        <v>0</v>
      </c>
      <c r="BO107" s="51">
        <f t="shared" si="123"/>
        <v>0</v>
      </c>
      <c r="BR107" s="46">
        <v>4</v>
      </c>
      <c r="BS107" s="30">
        <f t="shared" ref="BS107:CM107" si="124">AU99+AU100+AU101+AU102+AU103+AU104+AU105+AU106+AU107</f>
        <v>0</v>
      </c>
      <c r="BT107" s="30">
        <f t="shared" si="124"/>
        <v>67.241379310344826</v>
      </c>
      <c r="BU107" s="30">
        <f t="shared" si="124"/>
        <v>27.586206896551726</v>
      </c>
      <c r="BV107" s="30">
        <f t="shared" si="124"/>
        <v>82.758620689655174</v>
      </c>
      <c r="BW107" s="31">
        <f t="shared" si="124"/>
        <v>89.655172413793096</v>
      </c>
      <c r="BX107" s="32">
        <f t="shared" si="124"/>
        <v>89.655172413793096</v>
      </c>
      <c r="BY107" s="31">
        <f t="shared" si="124"/>
        <v>87.931034482758619</v>
      </c>
      <c r="BZ107" s="31">
        <f t="shared" si="124"/>
        <v>79.310344827586206</v>
      </c>
      <c r="CA107" s="31">
        <f t="shared" si="124"/>
        <v>100</v>
      </c>
      <c r="CB107" s="31">
        <f t="shared" si="124"/>
        <v>100</v>
      </c>
      <c r="CC107" s="32">
        <f t="shared" si="124"/>
        <v>96.551724137931032</v>
      </c>
      <c r="CD107" s="30">
        <f t="shared" si="124"/>
        <v>99.999999999999986</v>
      </c>
      <c r="CE107" s="30">
        <f t="shared" si="124"/>
        <v>93.103448275862064</v>
      </c>
      <c r="CF107" s="30">
        <f t="shared" si="124"/>
        <v>96.078431372549019</v>
      </c>
      <c r="CG107" s="30">
        <f t="shared" si="124"/>
        <v>15.517241379310345</v>
      </c>
      <c r="CH107" s="31">
        <f t="shared" si="124"/>
        <v>82.758620689655174</v>
      </c>
      <c r="CI107" s="32">
        <f t="shared" si="124"/>
        <v>100</v>
      </c>
      <c r="CJ107" s="32">
        <f t="shared" si="124"/>
        <v>100</v>
      </c>
      <c r="CK107" s="32">
        <f t="shared" si="124"/>
        <v>96.551724137931046</v>
      </c>
      <c r="CL107" s="29">
        <f t="shared" si="124"/>
        <v>70.689655172413794</v>
      </c>
      <c r="CM107" s="51">
        <f t="shared" si="124"/>
        <v>100</v>
      </c>
      <c r="CN107" s="7"/>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row>
    <row r="108" spans="1:118" x14ac:dyDescent="0.25">
      <c r="B108" s="46" t="s">
        <v>11</v>
      </c>
      <c r="C108" s="2">
        <v>0</v>
      </c>
      <c r="D108" s="2">
        <v>0</v>
      </c>
      <c r="E108" s="2">
        <v>57</v>
      </c>
      <c r="F108" s="2">
        <v>0</v>
      </c>
      <c r="G108" s="2">
        <v>1</v>
      </c>
      <c r="H108" s="2">
        <v>0</v>
      </c>
      <c r="I108" s="2">
        <v>0</v>
      </c>
      <c r="J108" s="2">
        <v>0</v>
      </c>
      <c r="K108" s="4">
        <v>0</v>
      </c>
      <c r="L108" s="4">
        <v>0</v>
      </c>
      <c r="M108" s="3">
        <v>0</v>
      </c>
      <c r="N108" s="3">
        <v>0</v>
      </c>
      <c r="O108" s="3">
        <v>0</v>
      </c>
      <c r="P108" s="3">
        <v>0</v>
      </c>
      <c r="Q108" s="3">
        <v>0</v>
      </c>
      <c r="R108" s="3">
        <v>0</v>
      </c>
      <c r="S108" s="46">
        <v>58</v>
      </c>
      <c r="V108" s="46">
        <v>8</v>
      </c>
      <c r="W108" s="2">
        <f>L99</f>
        <v>0</v>
      </c>
      <c r="X108" s="2">
        <f>L100</f>
        <v>4</v>
      </c>
      <c r="Y108" s="2">
        <f>L101</f>
        <v>18</v>
      </c>
      <c r="Z108" s="2">
        <f>L102</f>
        <v>3</v>
      </c>
      <c r="AA108" s="3">
        <f>L103</f>
        <v>0</v>
      </c>
      <c r="AB108" s="3">
        <f>L104</f>
        <v>0</v>
      </c>
      <c r="AC108" s="3">
        <f>L105</f>
        <v>2</v>
      </c>
      <c r="AD108" s="4">
        <f>L106</f>
        <v>4</v>
      </c>
      <c r="AE108" s="3">
        <f>L107</f>
        <v>0</v>
      </c>
      <c r="AF108" s="4">
        <f>L108</f>
        <v>0</v>
      </c>
      <c r="AG108" s="3">
        <f>L109</f>
        <v>0</v>
      </c>
      <c r="AH108" s="2">
        <f>L110</f>
        <v>0</v>
      </c>
      <c r="AI108" s="3">
        <f>L111</f>
        <v>0</v>
      </c>
      <c r="AJ108" s="3">
        <f>L112</f>
        <v>2</v>
      </c>
      <c r="AK108" s="2">
        <f>L113</f>
        <v>12</v>
      </c>
      <c r="AL108" s="3">
        <f>L114</f>
        <v>0</v>
      </c>
      <c r="AM108" s="3">
        <f>L115</f>
        <v>0</v>
      </c>
      <c r="AN108" s="3">
        <f>L116</f>
        <v>0</v>
      </c>
      <c r="AO108" s="3">
        <f>L117</f>
        <v>2</v>
      </c>
      <c r="AP108" s="46">
        <f>L118</f>
        <v>7</v>
      </c>
      <c r="AQ108" s="50">
        <f>L119</f>
        <v>0</v>
      </c>
      <c r="AT108" s="46">
        <v>8</v>
      </c>
      <c r="AU108" s="30">
        <f t="shared" ref="AU108:BO108" si="125">PRODUCT(W108*100*1/W115)</f>
        <v>0</v>
      </c>
      <c r="AV108" s="30">
        <f t="shared" si="125"/>
        <v>6.8965517241379306</v>
      </c>
      <c r="AW108" s="30">
        <f t="shared" si="125"/>
        <v>31.03448275862069</v>
      </c>
      <c r="AX108" s="30">
        <f t="shared" si="125"/>
        <v>5.1724137931034484</v>
      </c>
      <c r="AY108" s="32">
        <f t="shared" si="125"/>
        <v>0</v>
      </c>
      <c r="AZ108" s="32">
        <f t="shared" si="125"/>
        <v>0</v>
      </c>
      <c r="BA108" s="32">
        <f t="shared" si="125"/>
        <v>3.4482758620689653</v>
      </c>
      <c r="BB108" s="31">
        <f t="shared" si="125"/>
        <v>6.8965517241379306</v>
      </c>
      <c r="BC108" s="32">
        <f t="shared" si="125"/>
        <v>0</v>
      </c>
      <c r="BD108" s="31">
        <f t="shared" si="125"/>
        <v>0</v>
      </c>
      <c r="BE108" s="32">
        <f t="shared" si="125"/>
        <v>0</v>
      </c>
      <c r="BF108" s="2">
        <f t="shared" si="125"/>
        <v>0</v>
      </c>
      <c r="BG108" s="3">
        <f t="shared" si="125"/>
        <v>0</v>
      </c>
      <c r="BH108" s="32">
        <f t="shared" si="125"/>
        <v>3.9215686274509802</v>
      </c>
      <c r="BI108" s="30">
        <f t="shared" si="125"/>
        <v>20.689655172413794</v>
      </c>
      <c r="BJ108" s="32">
        <f t="shared" si="125"/>
        <v>0</v>
      </c>
      <c r="BK108" s="32">
        <f t="shared" si="125"/>
        <v>0</v>
      </c>
      <c r="BL108" s="32">
        <f t="shared" si="125"/>
        <v>0</v>
      </c>
      <c r="BM108" s="32">
        <f t="shared" si="125"/>
        <v>3.4482758620689653</v>
      </c>
      <c r="BN108" s="29">
        <f t="shared" si="125"/>
        <v>12.068965517241379</v>
      </c>
      <c r="BO108" s="51">
        <f t="shared" si="125"/>
        <v>0</v>
      </c>
      <c r="BR108" s="46">
        <v>8</v>
      </c>
      <c r="BS108" s="30">
        <f t="shared" ref="BS108:CM108" si="126">AU99+AU100+AU101+AU102+AU103+AU104+AU105+AU106+AU107+AU108</f>
        <v>0</v>
      </c>
      <c r="BT108" s="30">
        <f t="shared" si="126"/>
        <v>74.137931034482762</v>
      </c>
      <c r="BU108" s="30">
        <f t="shared" si="126"/>
        <v>58.620689655172413</v>
      </c>
      <c r="BV108" s="30">
        <f t="shared" si="126"/>
        <v>87.931034482758619</v>
      </c>
      <c r="BW108" s="32">
        <f t="shared" si="126"/>
        <v>89.655172413793096</v>
      </c>
      <c r="BX108" s="32">
        <f t="shared" si="126"/>
        <v>89.655172413793096</v>
      </c>
      <c r="BY108" s="32">
        <f t="shared" si="126"/>
        <v>91.379310344827587</v>
      </c>
      <c r="BZ108" s="31">
        <f t="shared" si="126"/>
        <v>86.206896551724142</v>
      </c>
      <c r="CA108" s="32">
        <f t="shared" si="126"/>
        <v>100</v>
      </c>
      <c r="CB108" s="31">
        <f t="shared" si="126"/>
        <v>100</v>
      </c>
      <c r="CC108" s="32">
        <f t="shared" si="126"/>
        <v>96.551724137931032</v>
      </c>
      <c r="CD108" s="30">
        <f t="shared" si="126"/>
        <v>99.999999999999986</v>
      </c>
      <c r="CE108" s="32">
        <f t="shared" si="126"/>
        <v>93.103448275862064</v>
      </c>
      <c r="CF108" s="32">
        <f t="shared" si="126"/>
        <v>100</v>
      </c>
      <c r="CG108" s="30">
        <f t="shared" si="126"/>
        <v>36.206896551724142</v>
      </c>
      <c r="CH108" s="32">
        <f t="shared" si="126"/>
        <v>82.758620689655174</v>
      </c>
      <c r="CI108" s="32">
        <f t="shared" si="126"/>
        <v>100</v>
      </c>
      <c r="CJ108" s="32">
        <f t="shared" si="126"/>
        <v>100</v>
      </c>
      <c r="CK108" s="32">
        <f t="shared" si="126"/>
        <v>100.00000000000001</v>
      </c>
      <c r="CL108" s="29">
        <f t="shared" si="126"/>
        <v>82.758620689655174</v>
      </c>
      <c r="CM108" s="51">
        <f t="shared" si="126"/>
        <v>100</v>
      </c>
      <c r="CN108" s="7"/>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row>
    <row r="109" spans="1:118" x14ac:dyDescent="0.25">
      <c r="B109" s="46" t="s">
        <v>12</v>
      </c>
      <c r="C109" s="2">
        <v>0</v>
      </c>
      <c r="D109" s="2">
        <v>0</v>
      </c>
      <c r="E109" s="2">
        <v>0</v>
      </c>
      <c r="F109" s="2">
        <v>1</v>
      </c>
      <c r="G109" s="2">
        <v>28</v>
      </c>
      <c r="H109" s="2">
        <v>24</v>
      </c>
      <c r="I109" s="2">
        <v>3</v>
      </c>
      <c r="J109" s="2">
        <v>0</v>
      </c>
      <c r="K109" s="3">
        <v>0</v>
      </c>
      <c r="L109" s="3">
        <v>0</v>
      </c>
      <c r="M109" s="3">
        <v>2</v>
      </c>
      <c r="N109" s="3">
        <v>0</v>
      </c>
      <c r="O109" s="3">
        <v>0</v>
      </c>
      <c r="P109" s="3">
        <v>0</v>
      </c>
      <c r="Q109" s="3">
        <v>0</v>
      </c>
      <c r="R109" s="3">
        <v>0</v>
      </c>
      <c r="S109" s="46">
        <v>58</v>
      </c>
      <c r="V109" s="46">
        <v>16</v>
      </c>
      <c r="W109" s="3">
        <f>M99</f>
        <v>7</v>
      </c>
      <c r="X109" s="3">
        <f>M100</f>
        <v>0</v>
      </c>
      <c r="Y109" s="3">
        <f>M101</f>
        <v>7</v>
      </c>
      <c r="Z109" s="3">
        <f>M102</f>
        <v>2</v>
      </c>
      <c r="AA109" s="3">
        <f>M103</f>
        <v>2</v>
      </c>
      <c r="AB109" s="3">
        <f>M104</f>
        <v>6</v>
      </c>
      <c r="AC109" s="3">
        <f>M105</f>
        <v>3</v>
      </c>
      <c r="AD109" s="3">
        <f>M106</f>
        <v>1</v>
      </c>
      <c r="AE109" s="3">
        <f>M107</f>
        <v>0</v>
      </c>
      <c r="AF109" s="3">
        <f>M108</f>
        <v>0</v>
      </c>
      <c r="AG109" s="3">
        <f>M109</f>
        <v>2</v>
      </c>
      <c r="AH109" s="3">
        <f>M110</f>
        <v>0</v>
      </c>
      <c r="AI109" s="3">
        <f>M111</f>
        <v>4</v>
      </c>
      <c r="AJ109" s="3">
        <f>M112</f>
        <v>0</v>
      </c>
      <c r="AK109" s="2">
        <f>M113</f>
        <v>18</v>
      </c>
      <c r="AL109" s="3">
        <f>M114</f>
        <v>1</v>
      </c>
      <c r="AM109" s="3">
        <f>M115</f>
        <v>0</v>
      </c>
      <c r="AN109" s="3">
        <f>M116</f>
        <v>0</v>
      </c>
      <c r="AO109" s="3">
        <f>M117</f>
        <v>0</v>
      </c>
      <c r="AP109" s="46">
        <f>M118</f>
        <v>10</v>
      </c>
      <c r="AQ109" s="50">
        <f>M119</f>
        <v>0</v>
      </c>
      <c r="AT109" s="46">
        <v>16</v>
      </c>
      <c r="AU109" s="32">
        <f t="shared" ref="AU109:BO109" si="127">PRODUCT(W109*100*1/W115)</f>
        <v>12.068965517241379</v>
      </c>
      <c r="AV109" s="32">
        <f t="shared" si="127"/>
        <v>0</v>
      </c>
      <c r="AW109" s="32">
        <f t="shared" si="127"/>
        <v>12.068965517241379</v>
      </c>
      <c r="AX109" s="32">
        <f t="shared" si="127"/>
        <v>3.4482758620689653</v>
      </c>
      <c r="AY109" s="32">
        <f t="shared" si="127"/>
        <v>3.4482758620689653</v>
      </c>
      <c r="AZ109" s="32">
        <f t="shared" si="127"/>
        <v>10.344827586206897</v>
      </c>
      <c r="BA109" s="32">
        <f t="shared" si="127"/>
        <v>5.1724137931034484</v>
      </c>
      <c r="BB109" s="32">
        <f t="shared" si="127"/>
        <v>1.7241379310344827</v>
      </c>
      <c r="BC109" s="32">
        <f t="shared" si="127"/>
        <v>0</v>
      </c>
      <c r="BD109" s="32">
        <f t="shared" si="127"/>
        <v>0</v>
      </c>
      <c r="BE109" s="32">
        <f t="shared" si="127"/>
        <v>3.4482758620689653</v>
      </c>
      <c r="BF109" s="32">
        <f t="shared" si="127"/>
        <v>0</v>
      </c>
      <c r="BG109" s="3">
        <f t="shared" si="127"/>
        <v>6.8965517241379306</v>
      </c>
      <c r="BH109" s="32">
        <f t="shared" si="127"/>
        <v>0</v>
      </c>
      <c r="BI109" s="30">
        <f t="shared" si="127"/>
        <v>31.03448275862069</v>
      </c>
      <c r="BJ109" s="32">
        <f t="shared" si="127"/>
        <v>1.7241379310344827</v>
      </c>
      <c r="BK109" s="32">
        <f t="shared" si="127"/>
        <v>0</v>
      </c>
      <c r="BL109" s="32">
        <f t="shared" si="127"/>
        <v>0</v>
      </c>
      <c r="BM109" s="32">
        <f t="shared" si="127"/>
        <v>0</v>
      </c>
      <c r="BN109" s="29">
        <f t="shared" si="127"/>
        <v>17.241379310344829</v>
      </c>
      <c r="BO109" s="51">
        <f t="shared" si="127"/>
        <v>0</v>
      </c>
      <c r="BR109" s="46">
        <v>16</v>
      </c>
      <c r="BS109" s="32">
        <f t="shared" ref="BS109:CM109" si="128">AU99+AU100+AU101+AU102+AU103+AU104+AU105+AU106+AU107+AU108+AU109</f>
        <v>12.068965517241379</v>
      </c>
      <c r="BT109" s="32">
        <f t="shared" si="128"/>
        <v>74.137931034482762</v>
      </c>
      <c r="BU109" s="30">
        <f t="shared" si="128"/>
        <v>70.689655172413794</v>
      </c>
      <c r="BV109" s="30">
        <f t="shared" si="128"/>
        <v>91.379310344827587</v>
      </c>
      <c r="BW109" s="32">
        <f t="shared" si="128"/>
        <v>93.103448275862064</v>
      </c>
      <c r="BX109" s="32">
        <f t="shared" si="128"/>
        <v>100</v>
      </c>
      <c r="BY109" s="32">
        <f t="shared" si="128"/>
        <v>96.551724137931032</v>
      </c>
      <c r="BZ109" s="32">
        <f t="shared" si="128"/>
        <v>87.931034482758619</v>
      </c>
      <c r="CA109" s="32">
        <f t="shared" si="128"/>
        <v>100</v>
      </c>
      <c r="CB109" s="32">
        <f t="shared" si="128"/>
        <v>100</v>
      </c>
      <c r="CC109" s="32">
        <f t="shared" si="128"/>
        <v>100</v>
      </c>
      <c r="CD109" s="30">
        <f t="shared" si="128"/>
        <v>99.999999999999986</v>
      </c>
      <c r="CE109" s="32">
        <f t="shared" si="128"/>
        <v>100</v>
      </c>
      <c r="CF109" s="32">
        <f t="shared" si="128"/>
        <v>100</v>
      </c>
      <c r="CG109" s="30">
        <f t="shared" si="128"/>
        <v>67.241379310344826</v>
      </c>
      <c r="CH109" s="32">
        <f t="shared" si="128"/>
        <v>84.482758620689651</v>
      </c>
      <c r="CI109" s="32">
        <f t="shared" si="128"/>
        <v>100</v>
      </c>
      <c r="CJ109" s="32">
        <f t="shared" si="128"/>
        <v>100</v>
      </c>
      <c r="CK109" s="32">
        <f t="shared" si="128"/>
        <v>100.00000000000001</v>
      </c>
      <c r="CL109" s="29">
        <f t="shared" si="128"/>
        <v>100</v>
      </c>
      <c r="CM109" s="51">
        <f t="shared" si="128"/>
        <v>100</v>
      </c>
      <c r="CN109" s="7"/>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row>
    <row r="110" spans="1:118" x14ac:dyDescent="0.25">
      <c r="B110" s="46" t="s">
        <v>13</v>
      </c>
      <c r="C110" s="2">
        <v>0</v>
      </c>
      <c r="D110" s="2">
        <v>0</v>
      </c>
      <c r="E110" s="2">
        <v>0</v>
      </c>
      <c r="F110" s="2">
        <v>0</v>
      </c>
      <c r="G110" s="2">
        <v>18</v>
      </c>
      <c r="H110" s="2">
        <v>0</v>
      </c>
      <c r="I110" s="2">
        <v>36</v>
      </c>
      <c r="J110" s="2">
        <v>3</v>
      </c>
      <c r="K110" s="2">
        <v>1</v>
      </c>
      <c r="L110" s="2">
        <v>0</v>
      </c>
      <c r="M110" s="3">
        <v>0</v>
      </c>
      <c r="N110" s="3">
        <v>0</v>
      </c>
      <c r="O110" s="3">
        <v>0</v>
      </c>
      <c r="P110" s="3">
        <v>0</v>
      </c>
      <c r="Q110" s="3">
        <v>0</v>
      </c>
      <c r="R110" s="3">
        <v>0</v>
      </c>
      <c r="S110" s="46">
        <v>58</v>
      </c>
      <c r="V110" s="46">
        <v>32</v>
      </c>
      <c r="W110" s="3">
        <f>N99</f>
        <v>19</v>
      </c>
      <c r="X110" s="3">
        <f>N100</f>
        <v>1</v>
      </c>
      <c r="Y110" s="3">
        <f>N101</f>
        <v>2</v>
      </c>
      <c r="Z110" s="3">
        <f>N102</f>
        <v>1</v>
      </c>
      <c r="AA110" s="3">
        <f>N103</f>
        <v>4</v>
      </c>
      <c r="AB110" s="3">
        <f>N104</f>
        <v>0</v>
      </c>
      <c r="AC110" s="3">
        <f>N105</f>
        <v>1</v>
      </c>
      <c r="AD110" s="3">
        <f>N106</f>
        <v>1</v>
      </c>
      <c r="AE110" s="3">
        <f>N107</f>
        <v>0</v>
      </c>
      <c r="AF110" s="3">
        <f>N108</f>
        <v>0</v>
      </c>
      <c r="AG110" s="3">
        <f>N109</f>
        <v>0</v>
      </c>
      <c r="AH110" s="3">
        <f>N110</f>
        <v>0</v>
      </c>
      <c r="AI110" s="3">
        <f>N111</f>
        <v>0</v>
      </c>
      <c r="AJ110" s="3">
        <f>N112</f>
        <v>0</v>
      </c>
      <c r="AK110" s="2">
        <f>N113</f>
        <v>8</v>
      </c>
      <c r="AL110" s="3">
        <f>N114</f>
        <v>9</v>
      </c>
      <c r="AM110" s="3">
        <f>N115</f>
        <v>0</v>
      </c>
      <c r="AN110" s="3">
        <f>N116</f>
        <v>0</v>
      </c>
      <c r="AO110" s="3">
        <f>N117</f>
        <v>0</v>
      </c>
      <c r="AP110" s="46">
        <f>N118</f>
        <v>0</v>
      </c>
      <c r="AQ110" s="50">
        <f>N119</f>
        <v>0</v>
      </c>
      <c r="AT110" s="46">
        <v>32</v>
      </c>
      <c r="AU110" s="32">
        <f t="shared" ref="AU110:BO110" si="129">PRODUCT(W110*100*1/W115)</f>
        <v>32.758620689655174</v>
      </c>
      <c r="AV110" s="32">
        <f t="shared" si="129"/>
        <v>1.7241379310344827</v>
      </c>
      <c r="AW110" s="32">
        <f t="shared" si="129"/>
        <v>3.4482758620689653</v>
      </c>
      <c r="AX110" s="32">
        <f t="shared" si="129"/>
        <v>1.7241379310344827</v>
      </c>
      <c r="AY110" s="32">
        <f t="shared" si="129"/>
        <v>6.8965517241379306</v>
      </c>
      <c r="AZ110" s="32">
        <f t="shared" si="129"/>
        <v>0</v>
      </c>
      <c r="BA110" s="32">
        <f t="shared" si="129"/>
        <v>1.7241379310344827</v>
      </c>
      <c r="BB110" s="32">
        <f t="shared" si="129"/>
        <v>1.7241379310344827</v>
      </c>
      <c r="BC110" s="32">
        <f t="shared" si="129"/>
        <v>0</v>
      </c>
      <c r="BD110" s="32">
        <f t="shared" si="129"/>
        <v>0</v>
      </c>
      <c r="BE110" s="32">
        <f t="shared" si="129"/>
        <v>0</v>
      </c>
      <c r="BF110" s="32">
        <f t="shared" si="129"/>
        <v>0</v>
      </c>
      <c r="BG110" s="32">
        <f t="shared" si="129"/>
        <v>0</v>
      </c>
      <c r="BH110" s="32">
        <f t="shared" si="129"/>
        <v>0</v>
      </c>
      <c r="BI110" s="30">
        <f t="shared" si="129"/>
        <v>13.793103448275861</v>
      </c>
      <c r="BJ110" s="32">
        <f t="shared" si="129"/>
        <v>15.517241379310345</v>
      </c>
      <c r="BK110" s="32">
        <f t="shared" si="129"/>
        <v>0</v>
      </c>
      <c r="BL110" s="32">
        <f t="shared" si="129"/>
        <v>0</v>
      </c>
      <c r="BM110" s="32">
        <f t="shared" si="129"/>
        <v>0</v>
      </c>
      <c r="BN110" s="29">
        <f t="shared" si="129"/>
        <v>0</v>
      </c>
      <c r="BO110" s="51">
        <f t="shared" si="129"/>
        <v>0</v>
      </c>
      <c r="BR110" s="46">
        <v>32</v>
      </c>
      <c r="BS110" s="32">
        <f t="shared" ref="BS110:CM110" si="130">AU99+AU100+AU101+AU102+AU103+AU104+AU105+AU106+AU107+AU108+AU109+AU110</f>
        <v>44.827586206896555</v>
      </c>
      <c r="BT110" s="32">
        <f t="shared" si="130"/>
        <v>75.862068965517238</v>
      </c>
      <c r="BU110" s="32">
        <f t="shared" si="130"/>
        <v>74.137931034482762</v>
      </c>
      <c r="BV110" s="32">
        <f t="shared" si="130"/>
        <v>93.103448275862064</v>
      </c>
      <c r="BW110" s="32">
        <f t="shared" si="130"/>
        <v>100</v>
      </c>
      <c r="BX110" s="32">
        <f t="shared" si="130"/>
        <v>100</v>
      </c>
      <c r="BY110" s="32">
        <f t="shared" si="130"/>
        <v>98.275862068965509</v>
      </c>
      <c r="BZ110" s="32">
        <f t="shared" si="130"/>
        <v>89.655172413793096</v>
      </c>
      <c r="CA110" s="32">
        <f t="shared" si="130"/>
        <v>100</v>
      </c>
      <c r="CB110" s="32">
        <f t="shared" si="130"/>
        <v>100</v>
      </c>
      <c r="CC110" s="32">
        <f t="shared" si="130"/>
        <v>100</v>
      </c>
      <c r="CD110" s="32">
        <f t="shared" si="130"/>
        <v>99.999999999999986</v>
      </c>
      <c r="CE110" s="32">
        <f t="shared" si="130"/>
        <v>100</v>
      </c>
      <c r="CF110" s="32">
        <f t="shared" si="130"/>
        <v>100</v>
      </c>
      <c r="CG110" s="30">
        <f t="shared" si="130"/>
        <v>81.034482758620683</v>
      </c>
      <c r="CH110" s="32">
        <f t="shared" si="130"/>
        <v>100</v>
      </c>
      <c r="CI110" s="32">
        <f t="shared" si="130"/>
        <v>100</v>
      </c>
      <c r="CJ110" s="32">
        <f t="shared" si="130"/>
        <v>100</v>
      </c>
      <c r="CK110" s="32">
        <f t="shared" si="130"/>
        <v>100.00000000000001</v>
      </c>
      <c r="CL110" s="29">
        <f t="shared" si="130"/>
        <v>100</v>
      </c>
      <c r="CM110" s="51">
        <f t="shared" si="130"/>
        <v>100</v>
      </c>
      <c r="CN110" s="7"/>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row>
    <row r="111" spans="1:118" x14ac:dyDescent="0.25">
      <c r="B111" s="46" t="s">
        <v>14</v>
      </c>
      <c r="C111" s="2">
        <v>0</v>
      </c>
      <c r="D111" s="2">
        <v>0</v>
      </c>
      <c r="E111" s="2">
        <v>5</v>
      </c>
      <c r="F111" s="2">
        <v>0</v>
      </c>
      <c r="G111" s="2">
        <v>44</v>
      </c>
      <c r="H111" s="2">
        <v>5</v>
      </c>
      <c r="I111" s="2">
        <v>0</v>
      </c>
      <c r="J111" s="2">
        <v>0</v>
      </c>
      <c r="K111" s="3">
        <v>0</v>
      </c>
      <c r="L111" s="3">
        <v>0</v>
      </c>
      <c r="M111" s="3">
        <v>4</v>
      </c>
      <c r="N111" s="3">
        <v>0</v>
      </c>
      <c r="O111" s="3">
        <v>0</v>
      </c>
      <c r="P111" s="3">
        <v>0</v>
      </c>
      <c r="Q111" s="3">
        <v>0</v>
      </c>
      <c r="R111" s="3">
        <v>0</v>
      </c>
      <c r="S111" s="46">
        <v>58</v>
      </c>
      <c r="V111" s="46">
        <v>64</v>
      </c>
      <c r="W111" s="3">
        <f>O99</f>
        <v>32</v>
      </c>
      <c r="X111" s="3">
        <f>O100</f>
        <v>14</v>
      </c>
      <c r="Y111" s="3">
        <f>O101</f>
        <v>1</v>
      </c>
      <c r="Z111" s="3">
        <f>O102</f>
        <v>0</v>
      </c>
      <c r="AA111" s="3">
        <f>O103</f>
        <v>0</v>
      </c>
      <c r="AB111" s="3">
        <f>O104</f>
        <v>0</v>
      </c>
      <c r="AC111" s="3">
        <f>O105</f>
        <v>1</v>
      </c>
      <c r="AD111" s="3">
        <f>O106</f>
        <v>6</v>
      </c>
      <c r="AE111" s="3">
        <f>O107</f>
        <v>0</v>
      </c>
      <c r="AF111" s="3">
        <f>O108</f>
        <v>0</v>
      </c>
      <c r="AG111" s="3">
        <f>O109</f>
        <v>0</v>
      </c>
      <c r="AH111" s="3">
        <f>O110</f>
        <v>0</v>
      </c>
      <c r="AI111" s="3">
        <f>O111</f>
        <v>0</v>
      </c>
      <c r="AJ111" s="3">
        <f>O112</f>
        <v>0</v>
      </c>
      <c r="AK111" s="3">
        <f>O113</f>
        <v>7</v>
      </c>
      <c r="AL111" s="3">
        <f>O114</f>
        <v>0</v>
      </c>
      <c r="AM111" s="3">
        <f>O115</f>
        <v>0</v>
      </c>
      <c r="AN111" s="3">
        <f>O116</f>
        <v>0</v>
      </c>
      <c r="AO111" s="3">
        <f>O117</f>
        <v>0</v>
      </c>
      <c r="AP111" s="46">
        <f>O118</f>
        <v>0</v>
      </c>
      <c r="AQ111" s="50">
        <f>O119</f>
        <v>0</v>
      </c>
      <c r="AT111" s="46">
        <v>64</v>
      </c>
      <c r="AU111" s="32">
        <f t="shared" ref="AU111:BO111" si="131">PRODUCT(W111*100*1/W115)</f>
        <v>55.172413793103445</v>
      </c>
      <c r="AV111" s="32">
        <f t="shared" si="131"/>
        <v>24.137931034482758</v>
      </c>
      <c r="AW111" s="32">
        <f t="shared" si="131"/>
        <v>1.7241379310344827</v>
      </c>
      <c r="AX111" s="32">
        <f t="shared" si="131"/>
        <v>0</v>
      </c>
      <c r="AY111" s="32">
        <f t="shared" si="131"/>
        <v>0</v>
      </c>
      <c r="AZ111" s="32">
        <f t="shared" si="131"/>
        <v>0</v>
      </c>
      <c r="BA111" s="32">
        <f t="shared" si="131"/>
        <v>1.7241379310344827</v>
      </c>
      <c r="BB111" s="32">
        <f t="shared" si="131"/>
        <v>10.344827586206897</v>
      </c>
      <c r="BC111" s="32">
        <f t="shared" si="131"/>
        <v>0</v>
      </c>
      <c r="BD111" s="32">
        <f t="shared" si="131"/>
        <v>0</v>
      </c>
      <c r="BE111" s="32">
        <f t="shared" si="131"/>
        <v>0</v>
      </c>
      <c r="BF111" s="32">
        <f t="shared" si="131"/>
        <v>0</v>
      </c>
      <c r="BG111" s="32">
        <f t="shared" si="131"/>
        <v>0</v>
      </c>
      <c r="BH111" s="32">
        <f t="shared" si="131"/>
        <v>0</v>
      </c>
      <c r="BI111" s="32">
        <f t="shared" si="131"/>
        <v>12.068965517241379</v>
      </c>
      <c r="BJ111" s="32">
        <f t="shared" si="131"/>
        <v>0</v>
      </c>
      <c r="BK111" s="32">
        <f t="shared" si="131"/>
        <v>0</v>
      </c>
      <c r="BL111" s="32">
        <f t="shared" si="131"/>
        <v>0</v>
      </c>
      <c r="BM111" s="32">
        <f t="shared" si="131"/>
        <v>0</v>
      </c>
      <c r="BN111" s="29">
        <f t="shared" si="131"/>
        <v>0</v>
      </c>
      <c r="BO111" s="51">
        <f t="shared" si="131"/>
        <v>0</v>
      </c>
      <c r="BR111" s="46">
        <v>64</v>
      </c>
      <c r="BS111" s="32">
        <f t="shared" ref="BS111:CM111" si="132">AU99+AU100+AU101+AU102+AU103+AU104+AU105+AU106+AU107+AU108+AU109+AU110+AU111</f>
        <v>100</v>
      </c>
      <c r="BT111" s="32">
        <f t="shared" si="132"/>
        <v>100</v>
      </c>
      <c r="BU111" s="32">
        <f t="shared" si="132"/>
        <v>75.862068965517238</v>
      </c>
      <c r="BV111" s="32">
        <f t="shared" si="132"/>
        <v>93.103448275862064</v>
      </c>
      <c r="BW111" s="32">
        <f t="shared" si="132"/>
        <v>100</v>
      </c>
      <c r="BX111" s="32">
        <f t="shared" si="132"/>
        <v>100</v>
      </c>
      <c r="BY111" s="32">
        <f t="shared" si="132"/>
        <v>99.999999999999986</v>
      </c>
      <c r="BZ111" s="32">
        <f t="shared" si="132"/>
        <v>100</v>
      </c>
      <c r="CA111" s="32">
        <f t="shared" si="132"/>
        <v>100</v>
      </c>
      <c r="CB111" s="32">
        <f t="shared" si="132"/>
        <v>100</v>
      </c>
      <c r="CC111" s="32">
        <f t="shared" si="132"/>
        <v>100</v>
      </c>
      <c r="CD111" s="32">
        <f t="shared" si="132"/>
        <v>99.999999999999986</v>
      </c>
      <c r="CE111" s="32">
        <f t="shared" si="132"/>
        <v>100</v>
      </c>
      <c r="CF111" s="32">
        <f t="shared" si="132"/>
        <v>100</v>
      </c>
      <c r="CG111" s="32">
        <f t="shared" si="132"/>
        <v>93.103448275862064</v>
      </c>
      <c r="CH111" s="32">
        <f t="shared" si="132"/>
        <v>100</v>
      </c>
      <c r="CI111" s="32">
        <f t="shared" si="132"/>
        <v>100</v>
      </c>
      <c r="CJ111" s="32">
        <f t="shared" si="132"/>
        <v>100</v>
      </c>
      <c r="CK111" s="32">
        <f t="shared" si="132"/>
        <v>100.00000000000001</v>
      </c>
      <c r="CL111" s="29">
        <f t="shared" si="132"/>
        <v>100</v>
      </c>
      <c r="CM111" s="51">
        <f t="shared" si="132"/>
        <v>100</v>
      </c>
      <c r="CN111" s="7"/>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row>
    <row r="112" spans="1:118" x14ac:dyDescent="0.25">
      <c r="B112" s="46" t="s">
        <v>15</v>
      </c>
      <c r="C112" s="2">
        <v>0</v>
      </c>
      <c r="D112" s="2">
        <v>0</v>
      </c>
      <c r="E112" s="2">
        <v>2</v>
      </c>
      <c r="F112" s="2">
        <v>0</v>
      </c>
      <c r="G112" s="2">
        <v>43</v>
      </c>
      <c r="H112" s="2">
        <v>2</v>
      </c>
      <c r="I112" s="2">
        <v>0</v>
      </c>
      <c r="J112" s="2">
        <v>2</v>
      </c>
      <c r="K112" s="3">
        <v>0</v>
      </c>
      <c r="L112" s="3">
        <v>2</v>
      </c>
      <c r="M112" s="3">
        <v>0</v>
      </c>
      <c r="N112" s="3">
        <v>0</v>
      </c>
      <c r="O112" s="3">
        <v>0</v>
      </c>
      <c r="P112" s="3">
        <v>0</v>
      </c>
      <c r="Q112" s="3">
        <v>0</v>
      </c>
      <c r="R112" s="3">
        <v>0</v>
      </c>
      <c r="S112" s="46">
        <v>51</v>
      </c>
      <c r="V112" s="46">
        <v>128</v>
      </c>
      <c r="W112" s="3">
        <f>P99</f>
        <v>0</v>
      </c>
      <c r="X112" s="3">
        <f>P100</f>
        <v>0</v>
      </c>
      <c r="Y112" s="3">
        <f>P101</f>
        <v>14</v>
      </c>
      <c r="Z112" s="3">
        <f>P102</f>
        <v>4</v>
      </c>
      <c r="AA112" s="3">
        <f>P103</f>
        <v>0</v>
      </c>
      <c r="AB112" s="3">
        <f>P104</f>
        <v>0</v>
      </c>
      <c r="AC112" s="3">
        <f>P105</f>
        <v>0</v>
      </c>
      <c r="AD112" s="3">
        <f>P106</f>
        <v>0</v>
      </c>
      <c r="AE112" s="3">
        <f>P107</f>
        <v>0</v>
      </c>
      <c r="AF112" s="3">
        <f>P108</f>
        <v>0</v>
      </c>
      <c r="AG112" s="3">
        <f>P109</f>
        <v>0</v>
      </c>
      <c r="AH112" s="3">
        <f>P110</f>
        <v>0</v>
      </c>
      <c r="AI112" s="3">
        <f>P111</f>
        <v>0</v>
      </c>
      <c r="AJ112" s="3">
        <f>P112</f>
        <v>0</v>
      </c>
      <c r="AK112" s="3">
        <f>P113</f>
        <v>2</v>
      </c>
      <c r="AL112" s="3">
        <f>P114</f>
        <v>0</v>
      </c>
      <c r="AM112" s="3">
        <f>P115</f>
        <v>0</v>
      </c>
      <c r="AN112" s="3">
        <f>P116</f>
        <v>0</v>
      </c>
      <c r="AO112" s="3">
        <f>P117</f>
        <v>0</v>
      </c>
      <c r="AP112" s="46">
        <f>P118</f>
        <v>0</v>
      </c>
      <c r="AQ112" s="50">
        <f>P119</f>
        <v>0</v>
      </c>
      <c r="AT112" s="46">
        <v>128</v>
      </c>
      <c r="AU112" s="32">
        <f t="shared" ref="AU112:BO112" si="133">PRODUCT(W112*100*1/W115)</f>
        <v>0</v>
      </c>
      <c r="AV112" s="32">
        <f t="shared" si="133"/>
        <v>0</v>
      </c>
      <c r="AW112" s="32">
        <f t="shared" si="133"/>
        <v>24.137931034482758</v>
      </c>
      <c r="AX112" s="32">
        <f t="shared" si="133"/>
        <v>6.8965517241379306</v>
      </c>
      <c r="AY112" s="32">
        <f t="shared" si="133"/>
        <v>0</v>
      </c>
      <c r="AZ112" s="32">
        <f t="shared" si="133"/>
        <v>0</v>
      </c>
      <c r="BA112" s="32">
        <f t="shared" si="133"/>
        <v>0</v>
      </c>
      <c r="BB112" s="32">
        <f t="shared" si="133"/>
        <v>0</v>
      </c>
      <c r="BC112" s="32">
        <f t="shared" si="133"/>
        <v>0</v>
      </c>
      <c r="BD112" s="32">
        <f t="shared" si="133"/>
        <v>0</v>
      </c>
      <c r="BE112" s="32">
        <f t="shared" si="133"/>
        <v>0</v>
      </c>
      <c r="BF112" s="32">
        <f t="shared" si="133"/>
        <v>0</v>
      </c>
      <c r="BG112" s="32">
        <f t="shared" si="133"/>
        <v>0</v>
      </c>
      <c r="BH112" s="32">
        <f t="shared" si="133"/>
        <v>0</v>
      </c>
      <c r="BI112" s="32">
        <f t="shared" si="133"/>
        <v>3.4482758620689653</v>
      </c>
      <c r="BJ112" s="32">
        <f t="shared" si="133"/>
        <v>0</v>
      </c>
      <c r="BK112" s="32">
        <f t="shared" si="133"/>
        <v>0</v>
      </c>
      <c r="BL112" s="32">
        <f t="shared" si="133"/>
        <v>0</v>
      </c>
      <c r="BM112" s="32">
        <f t="shared" si="133"/>
        <v>0</v>
      </c>
      <c r="BN112" s="29">
        <f t="shared" si="133"/>
        <v>0</v>
      </c>
      <c r="BO112" s="51">
        <f t="shared" si="133"/>
        <v>0</v>
      </c>
      <c r="BR112" s="46">
        <v>128</v>
      </c>
      <c r="BS112" s="32">
        <f t="shared" ref="BS112:CM112" si="134">AU99+AU100+AU101+AU102+AU103+AU104+AU105+AU106+AU107+AU108+AU109+AU110+AU111+AU112</f>
        <v>100</v>
      </c>
      <c r="BT112" s="32">
        <f t="shared" si="134"/>
        <v>100</v>
      </c>
      <c r="BU112" s="32">
        <f t="shared" si="134"/>
        <v>100</v>
      </c>
      <c r="BV112" s="32">
        <f t="shared" si="134"/>
        <v>100</v>
      </c>
      <c r="BW112" s="32">
        <f t="shared" si="134"/>
        <v>100</v>
      </c>
      <c r="BX112" s="32">
        <f t="shared" si="134"/>
        <v>100</v>
      </c>
      <c r="BY112" s="32">
        <f t="shared" si="134"/>
        <v>99.999999999999986</v>
      </c>
      <c r="BZ112" s="32">
        <f t="shared" si="134"/>
        <v>100</v>
      </c>
      <c r="CA112" s="32">
        <f t="shared" si="134"/>
        <v>100</v>
      </c>
      <c r="CB112" s="32">
        <f t="shared" si="134"/>
        <v>100</v>
      </c>
      <c r="CC112" s="32">
        <f t="shared" si="134"/>
        <v>100</v>
      </c>
      <c r="CD112" s="32">
        <f t="shared" si="134"/>
        <v>99.999999999999986</v>
      </c>
      <c r="CE112" s="32">
        <f t="shared" si="134"/>
        <v>100</v>
      </c>
      <c r="CF112" s="32">
        <f t="shared" si="134"/>
        <v>100</v>
      </c>
      <c r="CG112" s="32">
        <f t="shared" si="134"/>
        <v>96.551724137931032</v>
      </c>
      <c r="CH112" s="32">
        <f t="shared" si="134"/>
        <v>100</v>
      </c>
      <c r="CI112" s="32">
        <f t="shared" si="134"/>
        <v>100</v>
      </c>
      <c r="CJ112" s="32">
        <f t="shared" si="134"/>
        <v>100</v>
      </c>
      <c r="CK112" s="32">
        <f t="shared" si="134"/>
        <v>100.00000000000001</v>
      </c>
      <c r="CL112" s="29">
        <f t="shared" si="134"/>
        <v>100</v>
      </c>
      <c r="CM112" s="51">
        <f t="shared" si="134"/>
        <v>100</v>
      </c>
      <c r="CN112" s="7"/>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row>
    <row r="113" spans="1:118" x14ac:dyDescent="0.25">
      <c r="B113" s="46" t="s">
        <v>16</v>
      </c>
      <c r="C113" s="2">
        <v>0</v>
      </c>
      <c r="D113" s="2">
        <v>0</v>
      </c>
      <c r="E113" s="2">
        <v>0</v>
      </c>
      <c r="F113" s="2">
        <v>0</v>
      </c>
      <c r="G113" s="2">
        <v>0</v>
      </c>
      <c r="H113" s="2">
        <v>3</v>
      </c>
      <c r="I113" s="2">
        <v>0</v>
      </c>
      <c r="J113" s="2">
        <v>1</v>
      </c>
      <c r="K113" s="2">
        <v>5</v>
      </c>
      <c r="L113" s="2">
        <v>12</v>
      </c>
      <c r="M113" s="2">
        <v>18</v>
      </c>
      <c r="N113" s="2">
        <v>8</v>
      </c>
      <c r="O113" s="3">
        <v>7</v>
      </c>
      <c r="P113" s="3">
        <v>2</v>
      </c>
      <c r="Q113" s="3">
        <v>2</v>
      </c>
      <c r="R113" s="3">
        <v>0</v>
      </c>
      <c r="S113" s="46">
        <v>58</v>
      </c>
      <c r="V113" s="46">
        <v>256</v>
      </c>
      <c r="W113" s="3">
        <f>Q99</f>
        <v>0</v>
      </c>
      <c r="X113" s="3">
        <f>Q100</f>
        <v>0</v>
      </c>
      <c r="Y113" s="3">
        <f>Q101</f>
        <v>0</v>
      </c>
      <c r="Z113" s="3">
        <f>Q102</f>
        <v>0</v>
      </c>
      <c r="AA113" s="3">
        <f>Q103</f>
        <v>0</v>
      </c>
      <c r="AB113" s="3">
        <f>Q104</f>
        <v>0</v>
      </c>
      <c r="AC113" s="3">
        <f>Q105</f>
        <v>0</v>
      </c>
      <c r="AD113" s="3">
        <f>Q106</f>
        <v>0</v>
      </c>
      <c r="AE113" s="3">
        <f>Q107</f>
        <v>0</v>
      </c>
      <c r="AF113" s="3">
        <f>Q108</f>
        <v>0</v>
      </c>
      <c r="AG113" s="3">
        <f>Q109</f>
        <v>0</v>
      </c>
      <c r="AH113" s="3">
        <f>Q110</f>
        <v>0</v>
      </c>
      <c r="AI113" s="3">
        <f>Q111</f>
        <v>0</v>
      </c>
      <c r="AJ113" s="3">
        <f>Q112</f>
        <v>0</v>
      </c>
      <c r="AK113" s="3">
        <f>Q113</f>
        <v>2</v>
      </c>
      <c r="AL113" s="3">
        <f>Q114</f>
        <v>0</v>
      </c>
      <c r="AM113" s="3">
        <f>Q115</f>
        <v>0</v>
      </c>
      <c r="AN113" s="3">
        <f>Q116</f>
        <v>0</v>
      </c>
      <c r="AO113" s="3">
        <f>Q117</f>
        <v>0</v>
      </c>
      <c r="AP113" s="46">
        <f>Q118</f>
        <v>0</v>
      </c>
      <c r="AQ113" s="50">
        <f>Q119</f>
        <v>0</v>
      </c>
      <c r="AT113" s="46">
        <v>256</v>
      </c>
      <c r="AU113" s="32">
        <f t="shared" ref="AU113:BO113" si="135">PRODUCT(W113*100*1/W115)</f>
        <v>0</v>
      </c>
      <c r="AV113" s="32">
        <f t="shared" si="135"/>
        <v>0</v>
      </c>
      <c r="AW113" s="32">
        <f t="shared" si="135"/>
        <v>0</v>
      </c>
      <c r="AX113" s="32">
        <f t="shared" si="135"/>
        <v>0</v>
      </c>
      <c r="AY113" s="32">
        <f t="shared" si="135"/>
        <v>0</v>
      </c>
      <c r="AZ113" s="32">
        <f t="shared" si="135"/>
        <v>0</v>
      </c>
      <c r="BA113" s="32">
        <f t="shared" si="135"/>
        <v>0</v>
      </c>
      <c r="BB113" s="32">
        <f t="shared" si="135"/>
        <v>0</v>
      </c>
      <c r="BC113" s="32">
        <f t="shared" si="135"/>
        <v>0</v>
      </c>
      <c r="BD113" s="32">
        <f t="shared" si="135"/>
        <v>0</v>
      </c>
      <c r="BE113" s="32">
        <f t="shared" si="135"/>
        <v>0</v>
      </c>
      <c r="BF113" s="32">
        <f t="shared" si="135"/>
        <v>0</v>
      </c>
      <c r="BG113" s="32">
        <f t="shared" si="135"/>
        <v>0</v>
      </c>
      <c r="BH113" s="32">
        <f t="shared" si="135"/>
        <v>0</v>
      </c>
      <c r="BI113" s="32">
        <f t="shared" si="135"/>
        <v>3.4482758620689653</v>
      </c>
      <c r="BJ113" s="32">
        <f t="shared" si="135"/>
        <v>0</v>
      </c>
      <c r="BK113" s="32">
        <f t="shared" si="135"/>
        <v>0</v>
      </c>
      <c r="BL113" s="32">
        <f t="shared" si="135"/>
        <v>0</v>
      </c>
      <c r="BM113" s="32">
        <f t="shared" si="135"/>
        <v>0</v>
      </c>
      <c r="BN113" s="29">
        <f t="shared" si="135"/>
        <v>0</v>
      </c>
      <c r="BO113" s="51">
        <f t="shared" si="135"/>
        <v>0</v>
      </c>
      <c r="BR113" s="46">
        <v>256</v>
      </c>
      <c r="BS113" s="32">
        <f t="shared" ref="BS113:CM113" si="136">AU99+AU100+AU101+AU102+AU103+AU104+AU105+AU106+AU107+AU108+AU109+AU110+AU111+AU112+AU113</f>
        <v>100</v>
      </c>
      <c r="BT113" s="32">
        <f t="shared" si="136"/>
        <v>100</v>
      </c>
      <c r="BU113" s="32">
        <f t="shared" si="136"/>
        <v>100</v>
      </c>
      <c r="BV113" s="32">
        <f t="shared" si="136"/>
        <v>100</v>
      </c>
      <c r="BW113" s="32">
        <f t="shared" si="136"/>
        <v>100</v>
      </c>
      <c r="BX113" s="32">
        <f t="shared" si="136"/>
        <v>100</v>
      </c>
      <c r="BY113" s="32">
        <f t="shared" si="136"/>
        <v>99.999999999999986</v>
      </c>
      <c r="BZ113" s="32">
        <f t="shared" si="136"/>
        <v>100</v>
      </c>
      <c r="CA113" s="32">
        <f t="shared" si="136"/>
        <v>100</v>
      </c>
      <c r="CB113" s="32">
        <f t="shared" si="136"/>
        <v>100</v>
      </c>
      <c r="CC113" s="32">
        <f t="shared" si="136"/>
        <v>100</v>
      </c>
      <c r="CD113" s="32">
        <f t="shared" si="136"/>
        <v>99.999999999999986</v>
      </c>
      <c r="CE113" s="32">
        <f t="shared" si="136"/>
        <v>100</v>
      </c>
      <c r="CF113" s="32">
        <f t="shared" si="136"/>
        <v>100</v>
      </c>
      <c r="CG113" s="32">
        <f t="shared" si="136"/>
        <v>100</v>
      </c>
      <c r="CH113" s="32">
        <f t="shared" si="136"/>
        <v>100</v>
      </c>
      <c r="CI113" s="32">
        <f t="shared" si="136"/>
        <v>100</v>
      </c>
      <c r="CJ113" s="32">
        <f t="shared" si="136"/>
        <v>100</v>
      </c>
      <c r="CK113" s="32">
        <f t="shared" si="136"/>
        <v>100.00000000000001</v>
      </c>
      <c r="CL113" s="29">
        <f t="shared" si="136"/>
        <v>100</v>
      </c>
      <c r="CM113" s="51">
        <f t="shared" si="136"/>
        <v>100</v>
      </c>
      <c r="CN113" s="7"/>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row>
    <row r="114" spans="1:118" x14ac:dyDescent="0.25">
      <c r="B114" s="46" t="s">
        <v>17</v>
      </c>
      <c r="C114" s="2">
        <v>0</v>
      </c>
      <c r="D114" s="2">
        <v>0</v>
      </c>
      <c r="E114" s="2">
        <v>30</v>
      </c>
      <c r="F114" s="2">
        <v>0</v>
      </c>
      <c r="G114" s="2">
        <v>10</v>
      </c>
      <c r="H114" s="2">
        <v>7</v>
      </c>
      <c r="I114" s="2">
        <v>0</v>
      </c>
      <c r="J114" s="2">
        <v>1</v>
      </c>
      <c r="K114" s="4">
        <v>0</v>
      </c>
      <c r="L114" s="3">
        <v>0</v>
      </c>
      <c r="M114" s="3">
        <v>1</v>
      </c>
      <c r="N114" s="3">
        <v>9</v>
      </c>
      <c r="O114" s="3">
        <v>0</v>
      </c>
      <c r="P114" s="3">
        <v>0</v>
      </c>
      <c r="Q114" s="3">
        <v>0</v>
      </c>
      <c r="R114" s="3">
        <v>0</v>
      </c>
      <c r="S114" s="46">
        <v>58</v>
      </c>
      <c r="V114" s="46">
        <v>512</v>
      </c>
      <c r="W114" s="3">
        <f>R99</f>
        <v>0</v>
      </c>
      <c r="X114" s="3">
        <f>R100</f>
        <v>0</v>
      </c>
      <c r="Y114" s="3">
        <f>R101</f>
        <v>0</v>
      </c>
      <c r="Z114" s="3">
        <f>R102</f>
        <v>0</v>
      </c>
      <c r="AA114" s="3">
        <f>R103</f>
        <v>0</v>
      </c>
      <c r="AB114" s="3">
        <f>R104</f>
        <v>0</v>
      </c>
      <c r="AC114" s="3">
        <f>R105</f>
        <v>0</v>
      </c>
      <c r="AD114" s="3">
        <f>R106</f>
        <v>0</v>
      </c>
      <c r="AE114" s="3">
        <f>R107</f>
        <v>0</v>
      </c>
      <c r="AF114" s="3">
        <f>R108</f>
        <v>0</v>
      </c>
      <c r="AG114" s="3">
        <f>R109</f>
        <v>0</v>
      </c>
      <c r="AH114" s="3">
        <f>R110</f>
        <v>0</v>
      </c>
      <c r="AI114" s="3">
        <f>R111</f>
        <v>0</v>
      </c>
      <c r="AJ114" s="3">
        <f>R112</f>
        <v>0</v>
      </c>
      <c r="AK114" s="3">
        <f>R113</f>
        <v>0</v>
      </c>
      <c r="AL114" s="3">
        <f>R114</f>
        <v>0</v>
      </c>
      <c r="AM114" s="3">
        <f>R115</f>
        <v>0</v>
      </c>
      <c r="AN114" s="3">
        <f>R116</f>
        <v>0</v>
      </c>
      <c r="AO114" s="3">
        <f>R117</f>
        <v>0</v>
      </c>
      <c r="AP114" s="46">
        <f>R118</f>
        <v>0</v>
      </c>
      <c r="AQ114" s="50">
        <f>R119</f>
        <v>0</v>
      </c>
      <c r="AT114" s="46">
        <v>512</v>
      </c>
      <c r="AU114" s="32">
        <f t="shared" ref="AU114:BO114" si="137">PRODUCT(W114*100*1/W115)</f>
        <v>0</v>
      </c>
      <c r="AV114" s="32">
        <f t="shared" si="137"/>
        <v>0</v>
      </c>
      <c r="AW114" s="32">
        <f t="shared" si="137"/>
        <v>0</v>
      </c>
      <c r="AX114" s="32">
        <f t="shared" si="137"/>
        <v>0</v>
      </c>
      <c r="AY114" s="32">
        <f t="shared" si="137"/>
        <v>0</v>
      </c>
      <c r="AZ114" s="32">
        <f t="shared" si="137"/>
        <v>0</v>
      </c>
      <c r="BA114" s="32">
        <f t="shared" si="137"/>
        <v>0</v>
      </c>
      <c r="BB114" s="32">
        <f t="shared" si="137"/>
        <v>0</v>
      </c>
      <c r="BC114" s="32">
        <f t="shared" si="137"/>
        <v>0</v>
      </c>
      <c r="BD114" s="32">
        <f t="shared" si="137"/>
        <v>0</v>
      </c>
      <c r="BE114" s="32">
        <f t="shared" si="137"/>
        <v>0</v>
      </c>
      <c r="BF114" s="32">
        <f t="shared" si="137"/>
        <v>0</v>
      </c>
      <c r="BG114" s="32">
        <f t="shared" si="137"/>
        <v>0</v>
      </c>
      <c r="BH114" s="32">
        <f t="shared" si="137"/>
        <v>0</v>
      </c>
      <c r="BI114" s="32">
        <f t="shared" si="137"/>
        <v>0</v>
      </c>
      <c r="BJ114" s="32">
        <f t="shared" si="137"/>
        <v>0</v>
      </c>
      <c r="BK114" s="32">
        <f t="shared" si="137"/>
        <v>0</v>
      </c>
      <c r="BL114" s="32">
        <f t="shared" si="137"/>
        <v>0</v>
      </c>
      <c r="BM114" s="32">
        <f t="shared" si="137"/>
        <v>0</v>
      </c>
      <c r="BN114" s="29">
        <f t="shared" si="137"/>
        <v>0</v>
      </c>
      <c r="BO114" s="51">
        <f t="shared" si="137"/>
        <v>0</v>
      </c>
      <c r="BR114" s="46">
        <v>512</v>
      </c>
      <c r="BS114" s="32">
        <f t="shared" ref="BS114:CM114" si="138">AU99+AU100+AU101+AU102+AU103+AU104+AU105+AU106+AU107+AU108+AU109+AU110+AU111+AU112+AU113+AU114</f>
        <v>100</v>
      </c>
      <c r="BT114" s="32">
        <f t="shared" si="138"/>
        <v>100</v>
      </c>
      <c r="BU114" s="32">
        <f t="shared" si="138"/>
        <v>100</v>
      </c>
      <c r="BV114" s="32">
        <f t="shared" si="138"/>
        <v>100</v>
      </c>
      <c r="BW114" s="32">
        <f t="shared" si="138"/>
        <v>100</v>
      </c>
      <c r="BX114" s="32">
        <f t="shared" si="138"/>
        <v>100</v>
      </c>
      <c r="BY114" s="32">
        <f t="shared" si="138"/>
        <v>99.999999999999986</v>
      </c>
      <c r="BZ114" s="32">
        <f t="shared" si="138"/>
        <v>100</v>
      </c>
      <c r="CA114" s="32">
        <f t="shared" si="138"/>
        <v>100</v>
      </c>
      <c r="CB114" s="32">
        <f t="shared" si="138"/>
        <v>100</v>
      </c>
      <c r="CC114" s="32">
        <f t="shared" si="138"/>
        <v>100</v>
      </c>
      <c r="CD114" s="32">
        <f t="shared" si="138"/>
        <v>99.999999999999986</v>
      </c>
      <c r="CE114" s="32">
        <f t="shared" si="138"/>
        <v>100</v>
      </c>
      <c r="CF114" s="32">
        <f t="shared" si="138"/>
        <v>100</v>
      </c>
      <c r="CG114" s="32">
        <f t="shared" si="138"/>
        <v>100</v>
      </c>
      <c r="CH114" s="32">
        <f t="shared" si="138"/>
        <v>100</v>
      </c>
      <c r="CI114" s="32">
        <f t="shared" si="138"/>
        <v>100</v>
      </c>
      <c r="CJ114" s="32">
        <f t="shared" si="138"/>
        <v>100</v>
      </c>
      <c r="CK114" s="32">
        <f t="shared" si="138"/>
        <v>100.00000000000001</v>
      </c>
      <c r="CL114" s="29">
        <f t="shared" si="138"/>
        <v>100</v>
      </c>
      <c r="CM114" s="51">
        <f t="shared" si="138"/>
        <v>100</v>
      </c>
      <c r="CN114" s="7"/>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row>
    <row r="115" spans="1:118" x14ac:dyDescent="0.25">
      <c r="B115" s="46" t="s">
        <v>18</v>
      </c>
      <c r="C115" s="2">
        <v>0</v>
      </c>
      <c r="D115" s="2">
        <v>25</v>
      </c>
      <c r="E115" s="2">
        <v>18</v>
      </c>
      <c r="F115" s="2">
        <v>5</v>
      </c>
      <c r="G115" s="2">
        <v>1</v>
      </c>
      <c r="H115" s="4">
        <v>5</v>
      </c>
      <c r="I115" s="3">
        <v>0</v>
      </c>
      <c r="J115" s="3">
        <v>4</v>
      </c>
      <c r="K115" s="3">
        <v>0</v>
      </c>
      <c r="L115" s="3">
        <v>0</v>
      </c>
      <c r="M115" s="3">
        <v>0</v>
      </c>
      <c r="N115" s="3">
        <v>0</v>
      </c>
      <c r="O115" s="3">
        <v>0</v>
      </c>
      <c r="P115" s="3">
        <v>0</v>
      </c>
      <c r="Q115" s="3">
        <v>0</v>
      </c>
      <c r="R115" s="3">
        <v>0</v>
      </c>
      <c r="S115" s="46">
        <v>58</v>
      </c>
      <c r="V115" s="46" t="s">
        <v>1</v>
      </c>
      <c r="W115" s="46">
        <f>S99</f>
        <v>58</v>
      </c>
      <c r="X115" s="46">
        <f>S100</f>
        <v>58</v>
      </c>
      <c r="Y115" s="46">
        <f>S101</f>
        <v>58</v>
      </c>
      <c r="Z115" s="46">
        <f>S102</f>
        <v>58</v>
      </c>
      <c r="AA115" s="46">
        <f>S103</f>
        <v>58</v>
      </c>
      <c r="AB115" s="46">
        <f>S104</f>
        <v>58</v>
      </c>
      <c r="AC115" s="46">
        <f>S105</f>
        <v>58</v>
      </c>
      <c r="AD115" s="46">
        <f>S106</f>
        <v>58</v>
      </c>
      <c r="AE115" s="46">
        <f>S107</f>
        <v>58</v>
      </c>
      <c r="AF115" s="46">
        <f>S108</f>
        <v>58</v>
      </c>
      <c r="AG115" s="46">
        <f>S109</f>
        <v>58</v>
      </c>
      <c r="AH115" s="46">
        <f>S110</f>
        <v>58</v>
      </c>
      <c r="AI115" s="46">
        <f>S111</f>
        <v>58</v>
      </c>
      <c r="AJ115" s="46">
        <f>S112</f>
        <v>51</v>
      </c>
      <c r="AK115" s="46">
        <f>S113</f>
        <v>58</v>
      </c>
      <c r="AL115" s="46">
        <f>S114</f>
        <v>58</v>
      </c>
      <c r="AM115" s="46">
        <f>S115</f>
        <v>58</v>
      </c>
      <c r="AN115" s="46">
        <f>S116</f>
        <v>58</v>
      </c>
      <c r="AO115" s="46">
        <f>S117</f>
        <v>58</v>
      </c>
      <c r="AP115" s="46">
        <f>S118</f>
        <v>58</v>
      </c>
      <c r="AQ115" s="46">
        <f>S119</f>
        <v>57</v>
      </c>
      <c r="AT115" s="46" t="s">
        <v>44</v>
      </c>
      <c r="AU115" s="29">
        <f t="shared" ref="AU115:BO115" si="139">SUM(AU99:AU114)</f>
        <v>100</v>
      </c>
      <c r="AV115" s="29">
        <f t="shared" si="139"/>
        <v>100</v>
      </c>
      <c r="AW115" s="29">
        <f t="shared" si="139"/>
        <v>100</v>
      </c>
      <c r="AX115" s="29">
        <f t="shared" si="139"/>
        <v>100</v>
      </c>
      <c r="AY115" s="29">
        <f t="shared" si="139"/>
        <v>100</v>
      </c>
      <c r="AZ115" s="29">
        <f t="shared" si="139"/>
        <v>100</v>
      </c>
      <c r="BA115" s="29">
        <f t="shared" si="139"/>
        <v>99.999999999999986</v>
      </c>
      <c r="BB115" s="29">
        <f t="shared" si="139"/>
        <v>100</v>
      </c>
      <c r="BC115" s="29">
        <f t="shared" si="139"/>
        <v>100</v>
      </c>
      <c r="BD115" s="29">
        <f t="shared" si="139"/>
        <v>100</v>
      </c>
      <c r="BE115" s="29">
        <f t="shared" si="139"/>
        <v>100</v>
      </c>
      <c r="BF115" s="29">
        <f t="shared" si="139"/>
        <v>99.999999999999986</v>
      </c>
      <c r="BG115" s="29">
        <f t="shared" si="139"/>
        <v>100</v>
      </c>
      <c r="BH115" s="29">
        <f t="shared" si="139"/>
        <v>100</v>
      </c>
      <c r="BI115" s="29">
        <f t="shared" si="139"/>
        <v>100</v>
      </c>
      <c r="BJ115" s="29">
        <f t="shared" si="139"/>
        <v>100</v>
      </c>
      <c r="BK115" s="29">
        <f t="shared" si="139"/>
        <v>100</v>
      </c>
      <c r="BL115" s="29">
        <f t="shared" si="139"/>
        <v>100</v>
      </c>
      <c r="BM115" s="29">
        <f t="shared" si="139"/>
        <v>100.00000000000001</v>
      </c>
      <c r="BN115" s="29">
        <f t="shared" si="139"/>
        <v>100</v>
      </c>
      <c r="BO115" s="29">
        <f t="shared" si="139"/>
        <v>100</v>
      </c>
      <c r="BS115" s="29"/>
      <c r="BT115" s="29"/>
      <c r="BU115" s="29"/>
      <c r="BV115" s="29"/>
      <c r="BW115" s="29"/>
      <c r="BX115" s="29"/>
      <c r="BY115" s="29"/>
      <c r="BZ115" s="29"/>
      <c r="CA115" s="29"/>
      <c r="CB115" s="29"/>
      <c r="CC115" s="29"/>
      <c r="CD115" s="29"/>
      <c r="CE115" s="29"/>
      <c r="CF115" s="29"/>
      <c r="CG115" s="29"/>
      <c r="CH115" s="29"/>
      <c r="CI115" s="29"/>
      <c r="CJ115" s="29"/>
      <c r="CK115" s="29"/>
      <c r="CL115" s="29"/>
      <c r="CM115" s="2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row>
    <row r="116" spans="1:118" x14ac:dyDescent="0.25">
      <c r="B116" s="46" t="s">
        <v>19</v>
      </c>
      <c r="C116" s="2">
        <v>0</v>
      </c>
      <c r="D116" s="2">
        <v>40</v>
      </c>
      <c r="E116" s="2">
        <v>0</v>
      </c>
      <c r="F116" s="2">
        <v>5</v>
      </c>
      <c r="G116" s="2">
        <v>4</v>
      </c>
      <c r="H116" s="2">
        <v>8</v>
      </c>
      <c r="I116" s="4">
        <v>0</v>
      </c>
      <c r="J116" s="3">
        <v>0</v>
      </c>
      <c r="K116" s="3">
        <v>1</v>
      </c>
      <c r="L116" s="3">
        <v>0</v>
      </c>
      <c r="M116" s="3">
        <v>0</v>
      </c>
      <c r="N116" s="3">
        <v>0</v>
      </c>
      <c r="O116" s="3">
        <v>0</v>
      </c>
      <c r="P116" s="3">
        <v>0</v>
      </c>
      <c r="Q116" s="3">
        <v>0</v>
      </c>
      <c r="R116" s="3">
        <v>0</v>
      </c>
      <c r="S116" s="46">
        <v>58</v>
      </c>
      <c r="AU116" s="29"/>
      <c r="AV116" s="29"/>
      <c r="AW116" s="29"/>
      <c r="AX116" s="29"/>
      <c r="AY116" s="29"/>
      <c r="AZ116" s="29"/>
      <c r="BA116" s="29"/>
      <c r="BB116" s="29"/>
      <c r="BC116" s="29"/>
      <c r="BD116" s="29"/>
      <c r="BE116" s="29"/>
      <c r="BF116" s="29"/>
      <c r="BG116" s="29"/>
      <c r="BH116" s="29"/>
      <c r="BI116" s="29"/>
      <c r="BJ116" s="29"/>
      <c r="BK116" s="29"/>
      <c r="BL116" s="29"/>
      <c r="BM116" s="29"/>
      <c r="BN116" s="29"/>
      <c r="BO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row>
    <row r="117" spans="1:118" x14ac:dyDescent="0.25">
      <c r="B117" s="46" t="s">
        <v>20</v>
      </c>
      <c r="C117" s="2">
        <v>0</v>
      </c>
      <c r="D117" s="2">
        <v>1</v>
      </c>
      <c r="E117" s="2">
        <v>1</v>
      </c>
      <c r="F117" s="2">
        <v>40</v>
      </c>
      <c r="G117" s="2">
        <v>3</v>
      </c>
      <c r="H117" s="3">
        <v>6</v>
      </c>
      <c r="I117" s="3">
        <v>5</v>
      </c>
      <c r="J117" s="3">
        <v>0</v>
      </c>
      <c r="K117" s="3">
        <v>0</v>
      </c>
      <c r="L117" s="3">
        <v>2</v>
      </c>
      <c r="M117" s="3">
        <v>0</v>
      </c>
      <c r="N117" s="3">
        <v>0</v>
      </c>
      <c r="O117" s="3">
        <v>0</v>
      </c>
      <c r="P117" s="3">
        <v>0</v>
      </c>
      <c r="Q117" s="3">
        <v>0</v>
      </c>
      <c r="R117" s="3">
        <v>0</v>
      </c>
      <c r="S117" s="46">
        <v>58</v>
      </c>
      <c r="AU117" s="29"/>
      <c r="AV117" s="29"/>
      <c r="AW117" s="29"/>
      <c r="AX117" s="29"/>
      <c r="AY117" s="29"/>
      <c r="AZ117" s="29"/>
      <c r="BA117" s="29"/>
      <c r="BB117" s="29"/>
      <c r="BC117" s="29"/>
      <c r="BD117" s="29"/>
      <c r="BE117" s="29"/>
      <c r="BF117" s="29"/>
      <c r="BG117" s="29"/>
      <c r="BH117" s="29"/>
      <c r="BI117" s="29"/>
      <c r="BJ117" s="29"/>
      <c r="BK117" s="29"/>
      <c r="BL117" s="29"/>
      <c r="BM117" s="29"/>
      <c r="BN117" s="29"/>
      <c r="BO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row>
    <row r="118" spans="1:118" x14ac:dyDescent="0.25">
      <c r="B118" s="46" t="s">
        <v>21</v>
      </c>
      <c r="C118" s="46">
        <v>0</v>
      </c>
      <c r="D118" s="46">
        <v>0</v>
      </c>
      <c r="E118" s="46">
        <v>0</v>
      </c>
      <c r="F118" s="46">
        <v>0</v>
      </c>
      <c r="G118" s="46">
        <v>0</v>
      </c>
      <c r="H118" s="46">
        <v>0</v>
      </c>
      <c r="I118" s="46">
        <v>32</v>
      </c>
      <c r="J118" s="46">
        <v>9</v>
      </c>
      <c r="K118" s="46">
        <v>0</v>
      </c>
      <c r="L118" s="46">
        <v>7</v>
      </c>
      <c r="M118" s="46">
        <v>10</v>
      </c>
      <c r="N118" s="46">
        <v>0</v>
      </c>
      <c r="O118" s="46">
        <v>0</v>
      </c>
      <c r="P118" s="46">
        <v>0</v>
      </c>
      <c r="Q118" s="46">
        <v>0</v>
      </c>
      <c r="R118" s="46">
        <v>0</v>
      </c>
      <c r="S118" s="46">
        <v>58</v>
      </c>
      <c r="AU118" s="29"/>
      <c r="AV118" s="29"/>
      <c r="AW118" s="29"/>
      <c r="AX118" s="29"/>
      <c r="AY118" s="29"/>
      <c r="AZ118" s="29"/>
      <c r="BA118" s="29"/>
      <c r="BB118" s="29"/>
      <c r="BC118" s="29"/>
      <c r="BD118" s="29"/>
      <c r="BE118" s="29"/>
      <c r="BF118" s="29"/>
      <c r="BG118" s="29"/>
      <c r="BH118" s="29"/>
      <c r="BI118" s="29"/>
      <c r="BJ118" s="29"/>
      <c r="BK118" s="29"/>
      <c r="BL118" s="29"/>
      <c r="BM118" s="29"/>
      <c r="BN118" s="29"/>
      <c r="BO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row>
    <row r="119" spans="1:118" x14ac:dyDescent="0.25">
      <c r="B119" s="46" t="s">
        <v>22</v>
      </c>
      <c r="C119" s="47">
        <v>0</v>
      </c>
      <c r="D119" s="47">
        <v>0</v>
      </c>
      <c r="E119" s="47">
        <v>0</v>
      </c>
      <c r="F119" s="47">
        <v>23</v>
      </c>
      <c r="G119" s="47">
        <v>27</v>
      </c>
      <c r="H119" s="47">
        <v>6</v>
      </c>
      <c r="I119" s="47">
        <v>0</v>
      </c>
      <c r="J119" s="52">
        <v>1</v>
      </c>
      <c r="K119" s="50">
        <v>0</v>
      </c>
      <c r="L119" s="50">
        <v>0</v>
      </c>
      <c r="M119" s="50">
        <v>0</v>
      </c>
      <c r="N119" s="50">
        <v>0</v>
      </c>
      <c r="O119" s="50">
        <v>0</v>
      </c>
      <c r="P119" s="50">
        <v>0</v>
      </c>
      <c r="Q119" s="50">
        <v>0</v>
      </c>
      <c r="R119" s="50">
        <v>0</v>
      </c>
      <c r="S119" s="46">
        <v>57</v>
      </c>
      <c r="AU119" s="29"/>
      <c r="AV119" s="29"/>
      <c r="AW119" s="29"/>
      <c r="AX119" s="29"/>
      <c r="AY119" s="29"/>
      <c r="AZ119" s="29"/>
      <c r="BA119" s="29"/>
      <c r="BB119" s="29"/>
      <c r="BC119" s="29"/>
      <c r="BD119" s="29"/>
      <c r="BE119" s="29"/>
      <c r="BF119" s="29"/>
      <c r="BG119" s="29"/>
      <c r="BH119" s="29"/>
      <c r="BI119" s="29"/>
      <c r="BJ119" s="29"/>
      <c r="BK119" s="29"/>
      <c r="BL119" s="29"/>
      <c r="BM119" s="29"/>
      <c r="BN119" s="29"/>
      <c r="BO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row>
    <row r="120" spans="1:118" x14ac:dyDescent="0.25">
      <c r="B120" s="46" t="s">
        <v>86</v>
      </c>
      <c r="C120" s="46">
        <v>0</v>
      </c>
      <c r="D120" s="46">
        <v>0</v>
      </c>
      <c r="E120" s="46">
        <v>0</v>
      </c>
      <c r="F120" s="46">
        <v>0</v>
      </c>
      <c r="G120" s="46">
        <v>0</v>
      </c>
      <c r="H120" s="46">
        <v>0</v>
      </c>
      <c r="I120" s="46">
        <v>0</v>
      </c>
      <c r="J120" s="46">
        <v>4</v>
      </c>
      <c r="K120" s="46">
        <v>16</v>
      </c>
      <c r="L120" s="46">
        <v>37</v>
      </c>
      <c r="M120" s="46">
        <v>0</v>
      </c>
      <c r="N120" s="46">
        <v>1</v>
      </c>
      <c r="O120" s="46">
        <v>0</v>
      </c>
      <c r="P120" s="46">
        <v>0</v>
      </c>
      <c r="Q120" s="46">
        <v>0</v>
      </c>
      <c r="R120" s="46">
        <v>0</v>
      </c>
      <c r="S120" s="46">
        <v>58</v>
      </c>
      <c r="AU120" s="29"/>
      <c r="AV120" s="29"/>
      <c r="AW120" s="29"/>
      <c r="AX120" s="29"/>
      <c r="AY120" s="29"/>
      <c r="AZ120" s="29"/>
      <c r="BA120" s="29"/>
      <c r="BB120" s="29"/>
      <c r="BC120" s="29"/>
      <c r="BD120" s="29"/>
      <c r="BE120" s="29"/>
      <c r="BF120" s="29"/>
      <c r="BG120" s="29"/>
      <c r="BH120" s="29"/>
      <c r="BI120" s="29"/>
      <c r="BJ120" s="29"/>
      <c r="BK120" s="29"/>
      <c r="BL120" s="29"/>
      <c r="BM120" s="29"/>
      <c r="BN120" s="29"/>
      <c r="BO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row>
    <row r="121" spans="1:118" x14ac:dyDescent="0.25">
      <c r="B121" s="46" t="s">
        <v>102</v>
      </c>
      <c r="C121" s="46">
        <v>0</v>
      </c>
      <c r="D121" s="46">
        <v>0</v>
      </c>
      <c r="E121" s="46">
        <v>0</v>
      </c>
      <c r="F121" s="46">
        <v>3</v>
      </c>
      <c r="G121" s="46">
        <v>11</v>
      </c>
      <c r="H121" s="46">
        <v>6</v>
      </c>
      <c r="I121" s="46">
        <v>3</v>
      </c>
      <c r="J121" s="46">
        <v>5</v>
      </c>
      <c r="K121" s="46">
        <v>1</v>
      </c>
      <c r="L121" s="46">
        <v>5</v>
      </c>
      <c r="M121" s="46">
        <v>19</v>
      </c>
      <c r="N121" s="46">
        <v>0</v>
      </c>
      <c r="O121" s="46">
        <v>0</v>
      </c>
      <c r="P121" s="46">
        <v>0</v>
      </c>
      <c r="Q121" s="46">
        <v>0</v>
      </c>
      <c r="R121" s="46">
        <v>0</v>
      </c>
      <c r="S121" s="46">
        <v>53</v>
      </c>
      <c r="AU121" s="29"/>
      <c r="AV121" s="29"/>
      <c r="AW121" s="29"/>
      <c r="AX121" s="29"/>
      <c r="AY121" s="29"/>
      <c r="AZ121" s="29"/>
      <c r="BA121" s="29"/>
      <c r="BB121" s="29"/>
      <c r="BC121" s="29"/>
      <c r="BD121" s="29"/>
      <c r="BE121" s="29"/>
      <c r="BF121" s="29"/>
      <c r="BG121" s="29"/>
      <c r="BH121" s="29"/>
      <c r="BI121" s="29"/>
      <c r="BJ121" s="29"/>
      <c r="BK121" s="29"/>
      <c r="BL121" s="29"/>
      <c r="BM121" s="29"/>
      <c r="BN121" s="29"/>
      <c r="BO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row>
    <row r="122" spans="1:118" x14ac:dyDescent="0.25">
      <c r="B122" s="46" t="s">
        <v>90</v>
      </c>
      <c r="C122" s="46">
        <v>0</v>
      </c>
      <c r="D122" s="46">
        <v>0</v>
      </c>
      <c r="E122" s="46">
        <v>0</v>
      </c>
      <c r="F122" s="46">
        <v>50</v>
      </c>
      <c r="G122" s="46">
        <v>0</v>
      </c>
      <c r="H122" s="46">
        <v>8</v>
      </c>
      <c r="I122" s="46">
        <v>0</v>
      </c>
      <c r="J122" s="46">
        <v>0</v>
      </c>
      <c r="K122" s="46">
        <v>0</v>
      </c>
      <c r="L122" s="46">
        <v>0</v>
      </c>
      <c r="M122" s="46">
        <v>0</v>
      </c>
      <c r="N122" s="46">
        <v>0</v>
      </c>
      <c r="O122" s="46">
        <v>0</v>
      </c>
      <c r="P122" s="46">
        <v>0</v>
      </c>
      <c r="Q122" s="46">
        <v>0</v>
      </c>
      <c r="R122" s="46">
        <v>0</v>
      </c>
      <c r="S122" s="46">
        <v>58</v>
      </c>
    </row>
    <row r="127" spans="1:118" x14ac:dyDescent="0.25">
      <c r="V127" s="46" t="str">
        <f>A128</f>
        <v>Proteus mirabilis</v>
      </c>
      <c r="AT127" s="46" t="str">
        <f>A128</f>
        <v>Proteus mirabilis</v>
      </c>
      <c r="BR127" s="46" t="str">
        <f>A128</f>
        <v>Proteus mirabilis</v>
      </c>
    </row>
    <row r="128" spans="1:118" ht="18.75" x14ac:dyDescent="0.25">
      <c r="A128" s="46" t="s">
        <v>85</v>
      </c>
      <c r="B128" s="46" t="s">
        <v>0</v>
      </c>
      <c r="C128" s="46">
        <v>1.5625E-2</v>
      </c>
      <c r="D128" s="46">
        <v>3.125E-2</v>
      </c>
      <c r="E128" s="46">
        <v>6.25E-2</v>
      </c>
      <c r="F128" s="46">
        <v>0.125</v>
      </c>
      <c r="G128" s="46">
        <v>0.25</v>
      </c>
      <c r="H128" s="46">
        <v>0.5</v>
      </c>
      <c r="I128" s="46">
        <v>1</v>
      </c>
      <c r="J128" s="46">
        <v>2</v>
      </c>
      <c r="K128" s="46">
        <v>4</v>
      </c>
      <c r="L128" s="46">
        <v>8</v>
      </c>
      <c r="M128" s="46">
        <v>16</v>
      </c>
      <c r="N128" s="46">
        <v>32</v>
      </c>
      <c r="O128" s="46">
        <v>64</v>
      </c>
      <c r="P128" s="46">
        <v>128</v>
      </c>
      <c r="Q128" s="46">
        <v>256</v>
      </c>
      <c r="R128" s="46">
        <v>512</v>
      </c>
      <c r="S128" s="46" t="s">
        <v>1</v>
      </c>
      <c r="V128" s="46" t="s">
        <v>0</v>
      </c>
      <c r="W128" s="46" t="str">
        <f>B129</f>
        <v>Ampicillin</v>
      </c>
      <c r="X128" s="46" t="str">
        <f>B130</f>
        <v>Ampicillin/ Sulbactam</v>
      </c>
      <c r="Y128" s="46" t="str">
        <f>B131</f>
        <v>Piperacillin</v>
      </c>
      <c r="Z128" s="46" t="str">
        <f>B132</f>
        <v>Piperacillin/ Tazobactam</v>
      </c>
      <c r="AA128" s="46" t="str">
        <f>B133</f>
        <v>Aztreonam</v>
      </c>
      <c r="AB128" s="46" t="str">
        <f>B134</f>
        <v>Cefotaxim</v>
      </c>
      <c r="AC128" s="46" t="str">
        <f>B135</f>
        <v>Ceftazidim</v>
      </c>
      <c r="AD128" s="46" t="str">
        <f>B136</f>
        <v>Cefuroxim</v>
      </c>
      <c r="AE128" s="46" t="str">
        <f>B137</f>
        <v>Imipenem</v>
      </c>
      <c r="AF128" s="46" t="str">
        <f>B138</f>
        <v>Meropenem</v>
      </c>
      <c r="AG128" s="46" t="str">
        <f>B139</f>
        <v>Colistin</v>
      </c>
      <c r="AH128" s="46" t="str">
        <f>B140</f>
        <v>Amikacin</v>
      </c>
      <c r="AI128" s="46" t="str">
        <f>B141</f>
        <v>Gentamicin</v>
      </c>
      <c r="AJ128" s="46" t="str">
        <f>B142</f>
        <v>Tobramycin</v>
      </c>
      <c r="AK128" s="46" t="str">
        <f>B143</f>
        <v>Fosfomycin</v>
      </c>
      <c r="AL128" s="46" t="str">
        <f>B144</f>
        <v>Cotrimoxazol</v>
      </c>
      <c r="AM128" s="46" t="str">
        <f>B145</f>
        <v>Ciprofloxacin</v>
      </c>
      <c r="AN128" s="46" t="str">
        <f>B146</f>
        <v>Levofloxacin</v>
      </c>
      <c r="AO128" s="46" t="str">
        <f>B147</f>
        <v>Moxifloxacin</v>
      </c>
      <c r="AP128" s="46" t="str">
        <f>B148</f>
        <v>Doxycyclin</v>
      </c>
      <c r="AQ128" s="46" t="str">
        <f>B149</f>
        <v>Tigecyclin</v>
      </c>
      <c r="AU128" s="29" t="str">
        <f t="shared" ref="AU128:BO128" si="140">W128</f>
        <v>Ampicillin</v>
      </c>
      <c r="AV128" s="29" t="str">
        <f t="shared" si="140"/>
        <v>Ampicillin/ Sulbactam</v>
      </c>
      <c r="AW128" s="29" t="str">
        <f t="shared" si="140"/>
        <v>Piperacillin</v>
      </c>
      <c r="AX128" s="29" t="str">
        <f t="shared" si="140"/>
        <v>Piperacillin/ Tazobactam</v>
      </c>
      <c r="AY128" s="29" t="str">
        <f t="shared" si="140"/>
        <v>Aztreonam</v>
      </c>
      <c r="AZ128" s="29" t="str">
        <f t="shared" si="140"/>
        <v>Cefotaxim</v>
      </c>
      <c r="BA128" s="29" t="str">
        <f t="shared" si="140"/>
        <v>Ceftazidim</v>
      </c>
      <c r="BB128" s="29" t="str">
        <f t="shared" si="140"/>
        <v>Cefuroxim</v>
      </c>
      <c r="BC128" s="29" t="str">
        <f t="shared" si="140"/>
        <v>Imipenem</v>
      </c>
      <c r="BD128" s="29" t="str">
        <f t="shared" si="140"/>
        <v>Meropenem</v>
      </c>
      <c r="BE128" s="29" t="str">
        <f t="shared" si="140"/>
        <v>Colistin</v>
      </c>
      <c r="BF128" s="29" t="str">
        <f t="shared" si="140"/>
        <v>Amikacin</v>
      </c>
      <c r="BG128" s="29" t="str">
        <f t="shared" si="140"/>
        <v>Gentamicin</v>
      </c>
      <c r="BH128" s="29" t="str">
        <f t="shared" si="140"/>
        <v>Tobramycin</v>
      </c>
      <c r="BI128" s="29" t="str">
        <f t="shared" si="140"/>
        <v>Fosfomycin</v>
      </c>
      <c r="BJ128" s="29" t="str">
        <f t="shared" si="140"/>
        <v>Cotrimoxazol</v>
      </c>
      <c r="BK128" s="29" t="str">
        <f t="shared" si="140"/>
        <v>Ciprofloxacin</v>
      </c>
      <c r="BL128" s="29" t="str">
        <f t="shared" si="140"/>
        <v>Levofloxacin</v>
      </c>
      <c r="BM128" s="29" t="str">
        <f t="shared" si="140"/>
        <v>Moxifloxacin</v>
      </c>
      <c r="BN128" s="29" t="str">
        <f t="shared" si="140"/>
        <v>Doxycyclin</v>
      </c>
      <c r="BO128" s="29" t="str">
        <f t="shared" si="140"/>
        <v>Tigecyclin</v>
      </c>
      <c r="BR128" s="46" t="s">
        <v>0</v>
      </c>
      <c r="BS128" s="46" t="str">
        <f t="shared" ref="BS128:CM128" si="141">W128</f>
        <v>Ampicillin</v>
      </c>
      <c r="BT128" s="46" t="str">
        <f t="shared" si="141"/>
        <v>Ampicillin/ Sulbactam</v>
      </c>
      <c r="BU128" s="46" t="str">
        <f t="shared" si="141"/>
        <v>Piperacillin</v>
      </c>
      <c r="BV128" s="46" t="str">
        <f t="shared" si="141"/>
        <v>Piperacillin/ Tazobactam</v>
      </c>
      <c r="BW128" s="46" t="str">
        <f t="shared" si="141"/>
        <v>Aztreonam</v>
      </c>
      <c r="BX128" s="46" t="str">
        <f t="shared" si="141"/>
        <v>Cefotaxim</v>
      </c>
      <c r="BY128" s="46" t="str">
        <f t="shared" si="141"/>
        <v>Ceftazidim</v>
      </c>
      <c r="BZ128" s="46" t="str">
        <f t="shared" si="141"/>
        <v>Cefuroxim</v>
      </c>
      <c r="CA128" s="46" t="str">
        <f t="shared" si="141"/>
        <v>Imipenem</v>
      </c>
      <c r="CB128" s="46" t="str">
        <f t="shared" si="141"/>
        <v>Meropenem</v>
      </c>
      <c r="CC128" s="46" t="str">
        <f t="shared" si="141"/>
        <v>Colistin</v>
      </c>
      <c r="CD128" s="46" t="str">
        <f t="shared" si="141"/>
        <v>Amikacin</v>
      </c>
      <c r="CE128" s="46" t="str">
        <f t="shared" si="141"/>
        <v>Gentamicin</v>
      </c>
      <c r="CF128" s="46" t="str">
        <f t="shared" si="141"/>
        <v>Tobramycin</v>
      </c>
      <c r="CG128" s="46" t="str">
        <f t="shared" si="141"/>
        <v>Fosfomycin</v>
      </c>
      <c r="CH128" s="46" t="str">
        <f t="shared" si="141"/>
        <v>Cotrimoxazol</v>
      </c>
      <c r="CI128" s="46" t="str">
        <f t="shared" si="141"/>
        <v>Ciprofloxacin</v>
      </c>
      <c r="CJ128" s="46" t="str">
        <f t="shared" si="141"/>
        <v>Levofloxacin</v>
      </c>
      <c r="CK128" s="46" t="str">
        <f t="shared" si="141"/>
        <v>Moxifloxacin</v>
      </c>
      <c r="CL128" s="46" t="str">
        <f t="shared" si="141"/>
        <v>Doxycyclin</v>
      </c>
      <c r="CM128" s="46" t="str">
        <f t="shared" si="141"/>
        <v>Tigecyclin</v>
      </c>
      <c r="CQ128" s="10"/>
      <c r="CR128" s="11" t="s">
        <v>45</v>
      </c>
      <c r="CS128" s="11" t="s">
        <v>50</v>
      </c>
      <c r="CT128" s="11" t="s">
        <v>51</v>
      </c>
      <c r="CU128" s="11" t="s">
        <v>52</v>
      </c>
      <c r="CV128" s="11" t="s">
        <v>53</v>
      </c>
      <c r="CW128" s="11" t="s">
        <v>54</v>
      </c>
      <c r="CX128" s="11" t="s">
        <v>55</v>
      </c>
      <c r="CY128" s="11" t="s">
        <v>68</v>
      </c>
      <c r="CZ128" s="11" t="s">
        <v>56</v>
      </c>
      <c r="DA128" s="11" t="s">
        <v>57</v>
      </c>
      <c r="DB128" s="11" t="s">
        <v>58</v>
      </c>
      <c r="DC128" s="11" t="s">
        <v>59</v>
      </c>
      <c r="DD128" s="11" t="s">
        <v>60</v>
      </c>
      <c r="DE128" s="11" t="s">
        <v>61</v>
      </c>
      <c r="DF128" s="11" t="s">
        <v>62</v>
      </c>
      <c r="DG128" s="11" t="s">
        <v>63</v>
      </c>
      <c r="DH128" s="11" t="s">
        <v>64</v>
      </c>
      <c r="DI128" s="11" t="s">
        <v>65</v>
      </c>
      <c r="DJ128" s="11" t="s">
        <v>66</v>
      </c>
      <c r="DK128" s="11" t="s">
        <v>67</v>
      </c>
      <c r="DL128" s="11" t="s">
        <v>69</v>
      </c>
      <c r="DM128" s="9"/>
      <c r="DN128" s="9"/>
    </row>
    <row r="129" spans="2:118" ht="18.75" x14ac:dyDescent="0.25">
      <c r="B129" s="46" t="s">
        <v>2</v>
      </c>
      <c r="C129" s="2">
        <v>0</v>
      </c>
      <c r="D129" s="2">
        <v>0</v>
      </c>
      <c r="E129" s="2">
        <v>0</v>
      </c>
      <c r="F129" s="2">
        <v>1</v>
      </c>
      <c r="G129" s="2">
        <v>0</v>
      </c>
      <c r="H129" s="2">
        <v>7</v>
      </c>
      <c r="I129" s="2">
        <v>13</v>
      </c>
      <c r="J129" s="2">
        <v>0</v>
      </c>
      <c r="K129" s="2">
        <v>0</v>
      </c>
      <c r="L129" s="2">
        <v>0</v>
      </c>
      <c r="M129" s="3">
        <v>1</v>
      </c>
      <c r="N129" s="3">
        <v>0</v>
      </c>
      <c r="O129" s="3">
        <v>7</v>
      </c>
      <c r="P129" s="3">
        <v>0</v>
      </c>
      <c r="Q129" s="3">
        <v>0</v>
      </c>
      <c r="R129" s="3">
        <v>0</v>
      </c>
      <c r="S129" s="46">
        <v>29</v>
      </c>
      <c r="V129" s="46">
        <v>1.5625E-2</v>
      </c>
      <c r="W129" s="2">
        <f>C129</f>
        <v>0</v>
      </c>
      <c r="X129" s="2">
        <f>C130</f>
        <v>0</v>
      </c>
      <c r="Y129" s="2">
        <f>C131</f>
        <v>0</v>
      </c>
      <c r="Z129" s="2">
        <f>C132</f>
        <v>0</v>
      </c>
      <c r="AA129" s="2">
        <f>C133</f>
        <v>0</v>
      </c>
      <c r="AB129" s="2">
        <f>C134</f>
        <v>0</v>
      </c>
      <c r="AC129" s="2">
        <f>C135</f>
        <v>0</v>
      </c>
      <c r="AD129" s="4">
        <f>C136</f>
        <v>0</v>
      </c>
      <c r="AE129" s="2">
        <f>C137</f>
        <v>0</v>
      </c>
      <c r="AF129" s="2">
        <f>C138</f>
        <v>0</v>
      </c>
      <c r="AG129" s="2">
        <f>C139</f>
        <v>0</v>
      </c>
      <c r="AH129" s="2">
        <f>C140</f>
        <v>0</v>
      </c>
      <c r="AI129" s="2">
        <f>C141</f>
        <v>0</v>
      </c>
      <c r="AJ129" s="2">
        <f>C142</f>
        <v>0</v>
      </c>
      <c r="AK129" s="2">
        <f>C143</f>
        <v>0</v>
      </c>
      <c r="AL129" s="2">
        <f>C144</f>
        <v>0</v>
      </c>
      <c r="AM129" s="2">
        <f>C145</f>
        <v>0</v>
      </c>
      <c r="AN129" s="2">
        <f>C146</f>
        <v>0</v>
      </c>
      <c r="AO129" s="2">
        <f>C147</f>
        <v>0</v>
      </c>
      <c r="AP129" s="46">
        <f>C148</f>
        <v>0</v>
      </c>
      <c r="AQ129" s="50">
        <f>C149</f>
        <v>0</v>
      </c>
      <c r="AT129" s="46">
        <v>1.4999999999999999E-2</v>
      </c>
      <c r="AU129" s="30">
        <f t="shared" ref="AU129:BO129" si="142">PRODUCT(W129*100*1/W145)</f>
        <v>0</v>
      </c>
      <c r="AV129" s="30">
        <f t="shared" si="142"/>
        <v>0</v>
      </c>
      <c r="AW129" s="30">
        <f t="shared" si="142"/>
        <v>0</v>
      </c>
      <c r="AX129" s="30">
        <f t="shared" si="142"/>
        <v>0</v>
      </c>
      <c r="AY129" s="30">
        <f t="shared" si="142"/>
        <v>0</v>
      </c>
      <c r="AZ129" s="30">
        <f t="shared" si="142"/>
        <v>0</v>
      </c>
      <c r="BA129" s="30">
        <f t="shared" si="142"/>
        <v>0</v>
      </c>
      <c r="BB129" s="31">
        <f t="shared" si="142"/>
        <v>0</v>
      </c>
      <c r="BC129" s="30">
        <f t="shared" si="142"/>
        <v>0</v>
      </c>
      <c r="BD129" s="30">
        <f t="shared" si="142"/>
        <v>0</v>
      </c>
      <c r="BE129" s="30">
        <f t="shared" si="142"/>
        <v>0</v>
      </c>
      <c r="BF129" s="30">
        <f t="shared" si="142"/>
        <v>0</v>
      </c>
      <c r="BG129" s="30">
        <f t="shared" si="142"/>
        <v>0</v>
      </c>
      <c r="BH129" s="30">
        <f t="shared" si="142"/>
        <v>0</v>
      </c>
      <c r="BI129" s="30">
        <f t="shared" si="142"/>
        <v>0</v>
      </c>
      <c r="BJ129" s="30">
        <f t="shared" si="142"/>
        <v>0</v>
      </c>
      <c r="BK129" s="30">
        <f t="shared" si="142"/>
        <v>0</v>
      </c>
      <c r="BL129" s="30">
        <f t="shared" si="142"/>
        <v>0</v>
      </c>
      <c r="BM129" s="30">
        <f t="shared" si="142"/>
        <v>0</v>
      </c>
      <c r="BN129" s="29">
        <f t="shared" si="142"/>
        <v>0</v>
      </c>
      <c r="BO129" s="51">
        <f t="shared" si="142"/>
        <v>0</v>
      </c>
      <c r="BR129" s="46">
        <v>1.4999999999999999E-2</v>
      </c>
      <c r="BS129" s="30">
        <f t="shared" ref="BS129:CM129" si="143">AU129</f>
        <v>0</v>
      </c>
      <c r="BT129" s="30">
        <f t="shared" si="143"/>
        <v>0</v>
      </c>
      <c r="BU129" s="30">
        <f t="shared" si="143"/>
        <v>0</v>
      </c>
      <c r="BV129" s="30">
        <f t="shared" si="143"/>
        <v>0</v>
      </c>
      <c r="BW129" s="30">
        <f t="shared" si="143"/>
        <v>0</v>
      </c>
      <c r="BX129" s="30">
        <f t="shared" si="143"/>
        <v>0</v>
      </c>
      <c r="BY129" s="30">
        <f t="shared" si="143"/>
        <v>0</v>
      </c>
      <c r="BZ129" s="31">
        <f t="shared" si="143"/>
        <v>0</v>
      </c>
      <c r="CA129" s="30">
        <f t="shared" si="143"/>
        <v>0</v>
      </c>
      <c r="CB129" s="30">
        <f t="shared" si="143"/>
        <v>0</v>
      </c>
      <c r="CC129" s="30">
        <f t="shared" si="143"/>
        <v>0</v>
      </c>
      <c r="CD129" s="30">
        <f t="shared" si="143"/>
        <v>0</v>
      </c>
      <c r="CE129" s="30">
        <f t="shared" si="143"/>
        <v>0</v>
      </c>
      <c r="CF129" s="30">
        <f t="shared" si="143"/>
        <v>0</v>
      </c>
      <c r="CG129" s="30">
        <f t="shared" si="143"/>
        <v>0</v>
      </c>
      <c r="CH129" s="30">
        <f t="shared" si="143"/>
        <v>0</v>
      </c>
      <c r="CI129" s="30">
        <f t="shared" si="143"/>
        <v>0</v>
      </c>
      <c r="CJ129" s="30">
        <f t="shared" si="143"/>
        <v>0</v>
      </c>
      <c r="CK129" s="30">
        <f t="shared" si="143"/>
        <v>0</v>
      </c>
      <c r="CL129" s="29">
        <f t="shared" si="143"/>
        <v>0</v>
      </c>
      <c r="CM129" s="51">
        <f t="shared" si="143"/>
        <v>0</v>
      </c>
      <c r="CN129" s="5"/>
      <c r="CQ129" s="11" t="s">
        <v>46</v>
      </c>
      <c r="CR129" s="15">
        <f>S129</f>
        <v>29</v>
      </c>
      <c r="CS129" s="15">
        <f>S130</f>
        <v>29</v>
      </c>
      <c r="CT129" s="15">
        <f>S131</f>
        <v>29</v>
      </c>
      <c r="CU129" s="15">
        <f>S132</f>
        <v>29</v>
      </c>
      <c r="CV129" s="15">
        <f>S133</f>
        <v>29</v>
      </c>
      <c r="CW129" s="15">
        <f>S134</f>
        <v>29</v>
      </c>
      <c r="CX129" s="15">
        <f>S135</f>
        <v>29</v>
      </c>
      <c r="CY129" s="15">
        <f>S136</f>
        <v>29</v>
      </c>
      <c r="CZ129" s="15">
        <f>S137</f>
        <v>29</v>
      </c>
      <c r="DA129" s="15">
        <f>S138</f>
        <v>29</v>
      </c>
      <c r="DB129" s="15">
        <f>S139</f>
        <v>28</v>
      </c>
      <c r="DC129" s="15">
        <f>S140</f>
        <v>27</v>
      </c>
      <c r="DD129" s="15">
        <f>S141</f>
        <v>28</v>
      </c>
      <c r="DE129" s="15">
        <f>S142</f>
        <v>28</v>
      </c>
      <c r="DF129" s="15">
        <f>S143</f>
        <v>29</v>
      </c>
      <c r="DG129" s="15">
        <f>S144</f>
        <v>29</v>
      </c>
      <c r="DH129" s="15">
        <f>S145</f>
        <v>29</v>
      </c>
      <c r="DI129" s="15">
        <f>S146</f>
        <v>29</v>
      </c>
      <c r="DJ129" s="15">
        <f>S147</f>
        <v>29</v>
      </c>
      <c r="DK129" s="15">
        <f>S148</f>
        <v>29</v>
      </c>
      <c r="DL129" s="15">
        <f>S149</f>
        <v>29</v>
      </c>
      <c r="DM129" s="9"/>
      <c r="DN129" s="9"/>
    </row>
    <row r="130" spans="2:118" ht="18.75" x14ac:dyDescent="0.25">
      <c r="B130" s="46" t="s">
        <v>3</v>
      </c>
      <c r="C130" s="2">
        <v>0</v>
      </c>
      <c r="D130" s="2">
        <v>0</v>
      </c>
      <c r="E130" s="2">
        <v>0</v>
      </c>
      <c r="F130" s="2">
        <v>1</v>
      </c>
      <c r="G130" s="2">
        <v>0</v>
      </c>
      <c r="H130" s="2">
        <v>9</v>
      </c>
      <c r="I130" s="2">
        <v>12</v>
      </c>
      <c r="J130" s="2">
        <v>1</v>
      </c>
      <c r="K130" s="2">
        <v>2</v>
      </c>
      <c r="L130" s="2">
        <v>2</v>
      </c>
      <c r="M130" s="3">
        <v>1</v>
      </c>
      <c r="N130" s="3">
        <v>0</v>
      </c>
      <c r="O130" s="3">
        <v>1</v>
      </c>
      <c r="P130" s="3">
        <v>0</v>
      </c>
      <c r="Q130" s="3">
        <v>0</v>
      </c>
      <c r="R130" s="3">
        <v>0</v>
      </c>
      <c r="S130" s="46">
        <v>29</v>
      </c>
      <c r="V130" s="46">
        <v>3.125E-2</v>
      </c>
      <c r="W130" s="2">
        <f>D129</f>
        <v>0</v>
      </c>
      <c r="X130" s="2">
        <f>D130</f>
        <v>0</v>
      </c>
      <c r="Y130" s="2">
        <f>D131</f>
        <v>0</v>
      </c>
      <c r="Z130" s="2">
        <f>D132</f>
        <v>0</v>
      </c>
      <c r="AA130" s="2">
        <f>D133</f>
        <v>0</v>
      </c>
      <c r="AB130" s="2">
        <f>D134</f>
        <v>28</v>
      </c>
      <c r="AC130" s="2">
        <f>D135</f>
        <v>0</v>
      </c>
      <c r="AD130" s="4">
        <f>D136</f>
        <v>0</v>
      </c>
      <c r="AE130" s="2">
        <f>D137</f>
        <v>0</v>
      </c>
      <c r="AF130" s="2">
        <f>D138</f>
        <v>0</v>
      </c>
      <c r="AG130" s="2">
        <f>D139</f>
        <v>0</v>
      </c>
      <c r="AH130" s="2">
        <f>D140</f>
        <v>0</v>
      </c>
      <c r="AI130" s="2">
        <f>D141</f>
        <v>0</v>
      </c>
      <c r="AJ130" s="2">
        <f>D142</f>
        <v>0</v>
      </c>
      <c r="AK130" s="2">
        <f>D143</f>
        <v>0</v>
      </c>
      <c r="AL130" s="2">
        <f>D144</f>
        <v>0</v>
      </c>
      <c r="AM130" s="2">
        <f>D145</f>
        <v>9</v>
      </c>
      <c r="AN130" s="2">
        <f>D146</f>
        <v>21</v>
      </c>
      <c r="AO130" s="2">
        <f>D147</f>
        <v>0</v>
      </c>
      <c r="AP130" s="46">
        <f>D148</f>
        <v>0</v>
      </c>
      <c r="AQ130" s="50">
        <f>D149</f>
        <v>0</v>
      </c>
      <c r="AT130" s="46">
        <v>3.1E-2</v>
      </c>
      <c r="AU130" s="30">
        <f t="shared" ref="AU130:BO130" si="144">PRODUCT(W130*100*1/W145)</f>
        <v>0</v>
      </c>
      <c r="AV130" s="30">
        <f t="shared" si="144"/>
        <v>0</v>
      </c>
      <c r="AW130" s="30">
        <f t="shared" si="144"/>
        <v>0</v>
      </c>
      <c r="AX130" s="30">
        <f t="shared" si="144"/>
        <v>0</v>
      </c>
      <c r="AY130" s="30">
        <f t="shared" si="144"/>
        <v>0</v>
      </c>
      <c r="AZ130" s="30">
        <f t="shared" si="144"/>
        <v>96.551724137931032</v>
      </c>
      <c r="BA130" s="30">
        <f t="shared" si="144"/>
        <v>0</v>
      </c>
      <c r="BB130" s="31">
        <f t="shared" si="144"/>
        <v>0</v>
      </c>
      <c r="BC130" s="30">
        <f t="shared" si="144"/>
        <v>0</v>
      </c>
      <c r="BD130" s="30">
        <f t="shared" si="144"/>
        <v>0</v>
      </c>
      <c r="BE130" s="30">
        <f t="shared" si="144"/>
        <v>0</v>
      </c>
      <c r="BF130" s="30">
        <f t="shared" si="144"/>
        <v>0</v>
      </c>
      <c r="BG130" s="30">
        <f t="shared" si="144"/>
        <v>0</v>
      </c>
      <c r="BH130" s="30">
        <f t="shared" si="144"/>
        <v>0</v>
      </c>
      <c r="BI130" s="30">
        <f t="shared" si="144"/>
        <v>0</v>
      </c>
      <c r="BJ130" s="30">
        <f t="shared" si="144"/>
        <v>0</v>
      </c>
      <c r="BK130" s="30">
        <f t="shared" si="144"/>
        <v>31.03448275862069</v>
      </c>
      <c r="BL130" s="30">
        <f t="shared" si="144"/>
        <v>72.41379310344827</v>
      </c>
      <c r="BM130" s="30">
        <f t="shared" si="144"/>
        <v>0</v>
      </c>
      <c r="BN130" s="29">
        <f t="shared" si="144"/>
        <v>0</v>
      </c>
      <c r="BO130" s="51">
        <f t="shared" si="144"/>
        <v>0</v>
      </c>
      <c r="BR130" s="46">
        <v>3.1E-2</v>
      </c>
      <c r="BS130" s="30">
        <f t="shared" ref="BS130:CM130" si="145">AU129+AU130</f>
        <v>0</v>
      </c>
      <c r="BT130" s="30">
        <f t="shared" si="145"/>
        <v>0</v>
      </c>
      <c r="BU130" s="30">
        <f t="shared" si="145"/>
        <v>0</v>
      </c>
      <c r="BV130" s="30">
        <f t="shared" si="145"/>
        <v>0</v>
      </c>
      <c r="BW130" s="30">
        <f t="shared" si="145"/>
        <v>0</v>
      </c>
      <c r="BX130" s="30">
        <f t="shared" si="145"/>
        <v>96.551724137931032</v>
      </c>
      <c r="BY130" s="30">
        <f t="shared" si="145"/>
        <v>0</v>
      </c>
      <c r="BZ130" s="31">
        <f t="shared" si="145"/>
        <v>0</v>
      </c>
      <c r="CA130" s="30">
        <f t="shared" si="145"/>
        <v>0</v>
      </c>
      <c r="CB130" s="30">
        <f t="shared" si="145"/>
        <v>0</v>
      </c>
      <c r="CC130" s="30">
        <f t="shared" si="145"/>
        <v>0</v>
      </c>
      <c r="CD130" s="30">
        <f t="shared" si="145"/>
        <v>0</v>
      </c>
      <c r="CE130" s="30">
        <f t="shared" si="145"/>
        <v>0</v>
      </c>
      <c r="CF130" s="30">
        <f t="shared" si="145"/>
        <v>0</v>
      </c>
      <c r="CG130" s="30">
        <f t="shared" si="145"/>
        <v>0</v>
      </c>
      <c r="CH130" s="30">
        <f t="shared" si="145"/>
        <v>0</v>
      </c>
      <c r="CI130" s="30">
        <f t="shared" si="145"/>
        <v>31.03448275862069</v>
      </c>
      <c r="CJ130" s="30">
        <f t="shared" si="145"/>
        <v>72.41379310344827</v>
      </c>
      <c r="CK130" s="30">
        <f t="shared" si="145"/>
        <v>0</v>
      </c>
      <c r="CL130" s="29">
        <f t="shared" si="145"/>
        <v>0</v>
      </c>
      <c r="CM130" s="51">
        <f t="shared" si="145"/>
        <v>0</v>
      </c>
      <c r="CN130" s="5"/>
      <c r="CQ130" s="11" t="s">
        <v>47</v>
      </c>
      <c r="CR130" s="12">
        <f>BS138</f>
        <v>72.413793103448285</v>
      </c>
      <c r="CS130" s="12">
        <f>BT138</f>
        <v>93.103448275862078</v>
      </c>
      <c r="CT130" s="12">
        <f>BU138</f>
        <v>79.310344827586221</v>
      </c>
      <c r="CU130" s="12">
        <f>BV138</f>
        <v>96.551724137931032</v>
      </c>
      <c r="CV130" s="12">
        <f>BW135</f>
        <v>89.65517241379311</v>
      </c>
      <c r="CW130" s="12">
        <f>BX135</f>
        <v>96.551724137931032</v>
      </c>
      <c r="CX130" s="12">
        <f>BY135</f>
        <v>93.103448275862078</v>
      </c>
      <c r="CY130" s="12">
        <f>BZ138</f>
        <v>96.551724137931032</v>
      </c>
      <c r="CZ130" s="12">
        <f>CA136</f>
        <v>75.862068965517238</v>
      </c>
      <c r="DA130" s="12">
        <f>CB136</f>
        <v>100</v>
      </c>
      <c r="DB130" s="12">
        <f>CC136</f>
        <v>3.5714285714285716</v>
      </c>
      <c r="DC130" s="12">
        <f>CD138</f>
        <v>100</v>
      </c>
      <c r="DD130" s="12">
        <f>CE136</f>
        <v>85.714285714285708</v>
      </c>
      <c r="DE130" s="12">
        <f>CF136</f>
        <v>96.428571428571431</v>
      </c>
      <c r="DF130" s="12">
        <f>CG140</f>
        <v>82.758620689655174</v>
      </c>
      <c r="DG130" s="12">
        <f>CH136</f>
        <v>68.965517241379317</v>
      </c>
      <c r="DH130" s="12">
        <f>CI133</f>
        <v>89.65517241379311</v>
      </c>
      <c r="DI130" s="12">
        <f>CJ134</f>
        <v>89.655172413793096</v>
      </c>
      <c r="DJ130" s="12">
        <f>CK133</f>
        <v>51.724137931034484</v>
      </c>
      <c r="DK130" s="12"/>
      <c r="DL130" s="12"/>
      <c r="DM130" s="9"/>
      <c r="DN130" s="9"/>
    </row>
    <row r="131" spans="2:118" ht="18.75" x14ac:dyDescent="0.25">
      <c r="B131" s="46" t="s">
        <v>4</v>
      </c>
      <c r="C131" s="2">
        <v>0</v>
      </c>
      <c r="D131" s="2">
        <v>0</v>
      </c>
      <c r="E131" s="2">
        <v>0</v>
      </c>
      <c r="F131" s="2">
        <v>0</v>
      </c>
      <c r="G131" s="2">
        <v>20</v>
      </c>
      <c r="H131" s="2">
        <v>0</v>
      </c>
      <c r="I131" s="2">
        <v>2</v>
      </c>
      <c r="J131" s="2">
        <v>0</v>
      </c>
      <c r="K131" s="2">
        <v>0</v>
      </c>
      <c r="L131" s="2">
        <v>1</v>
      </c>
      <c r="M131" s="3">
        <v>1</v>
      </c>
      <c r="N131" s="3">
        <v>0</v>
      </c>
      <c r="O131" s="3">
        <v>0</v>
      </c>
      <c r="P131" s="3">
        <v>5</v>
      </c>
      <c r="Q131" s="3">
        <v>0</v>
      </c>
      <c r="R131" s="3">
        <v>0</v>
      </c>
      <c r="S131" s="46">
        <v>29</v>
      </c>
      <c r="V131" s="46">
        <v>6.25E-2</v>
      </c>
      <c r="W131" s="2">
        <f>E129</f>
        <v>0</v>
      </c>
      <c r="X131" s="2">
        <f>E130</f>
        <v>0</v>
      </c>
      <c r="Y131" s="2">
        <f>E131</f>
        <v>0</v>
      </c>
      <c r="Z131" s="2">
        <f>E132</f>
        <v>0</v>
      </c>
      <c r="AA131" s="2">
        <f>E133</f>
        <v>0</v>
      </c>
      <c r="AB131" s="2">
        <f>E134</f>
        <v>0</v>
      </c>
      <c r="AC131" s="2">
        <f>E135</f>
        <v>0</v>
      </c>
      <c r="AD131" s="4">
        <f>E136</f>
        <v>0</v>
      </c>
      <c r="AE131" s="2">
        <f>E137</f>
        <v>0</v>
      </c>
      <c r="AF131" s="2">
        <f>E138</f>
        <v>28</v>
      </c>
      <c r="AG131" s="2">
        <f>E139</f>
        <v>0</v>
      </c>
      <c r="AH131" s="2">
        <f>E140</f>
        <v>0</v>
      </c>
      <c r="AI131" s="2">
        <f>E141</f>
        <v>0</v>
      </c>
      <c r="AJ131" s="2">
        <f>E142</f>
        <v>0</v>
      </c>
      <c r="AK131" s="2">
        <f>E143</f>
        <v>0</v>
      </c>
      <c r="AL131" s="2">
        <f>E144</f>
        <v>18</v>
      </c>
      <c r="AM131" s="2">
        <f>E145</f>
        <v>12</v>
      </c>
      <c r="AN131" s="2">
        <f>E146</f>
        <v>0</v>
      </c>
      <c r="AO131" s="2">
        <f>E147</f>
        <v>0</v>
      </c>
      <c r="AP131" s="46">
        <f>E148</f>
        <v>0</v>
      </c>
      <c r="AQ131" s="50">
        <f>E149</f>
        <v>0</v>
      </c>
      <c r="AT131" s="46">
        <v>6.2E-2</v>
      </c>
      <c r="AU131" s="30">
        <f t="shared" ref="AU131:BO131" si="146">PRODUCT(W131*100*1/W145)</f>
        <v>0</v>
      </c>
      <c r="AV131" s="30">
        <f t="shared" si="146"/>
        <v>0</v>
      </c>
      <c r="AW131" s="30">
        <f t="shared" si="146"/>
        <v>0</v>
      </c>
      <c r="AX131" s="30">
        <f t="shared" si="146"/>
        <v>0</v>
      </c>
      <c r="AY131" s="30">
        <f t="shared" si="146"/>
        <v>0</v>
      </c>
      <c r="AZ131" s="30">
        <f t="shared" si="146"/>
        <v>0</v>
      </c>
      <c r="BA131" s="30">
        <f t="shared" si="146"/>
        <v>0</v>
      </c>
      <c r="BB131" s="31">
        <f t="shared" si="146"/>
        <v>0</v>
      </c>
      <c r="BC131" s="30">
        <f t="shared" si="146"/>
        <v>0</v>
      </c>
      <c r="BD131" s="30">
        <f t="shared" si="146"/>
        <v>96.551724137931032</v>
      </c>
      <c r="BE131" s="30">
        <f t="shared" si="146"/>
        <v>0</v>
      </c>
      <c r="BF131" s="30">
        <f t="shared" si="146"/>
        <v>0</v>
      </c>
      <c r="BG131" s="30">
        <f t="shared" si="146"/>
        <v>0</v>
      </c>
      <c r="BH131" s="30">
        <f t="shared" si="146"/>
        <v>0</v>
      </c>
      <c r="BI131" s="30">
        <f t="shared" si="146"/>
        <v>0</v>
      </c>
      <c r="BJ131" s="30">
        <f t="shared" si="146"/>
        <v>62.068965517241381</v>
      </c>
      <c r="BK131" s="30">
        <f t="shared" si="146"/>
        <v>41.379310344827587</v>
      </c>
      <c r="BL131" s="30">
        <f t="shared" si="146"/>
        <v>0</v>
      </c>
      <c r="BM131" s="30">
        <f t="shared" si="146"/>
        <v>0</v>
      </c>
      <c r="BN131" s="29">
        <f t="shared" si="146"/>
        <v>0</v>
      </c>
      <c r="BO131" s="51">
        <f t="shared" si="146"/>
        <v>0</v>
      </c>
      <c r="BR131" s="46">
        <v>6.2E-2</v>
      </c>
      <c r="BS131" s="30">
        <f t="shared" ref="BS131:CM131" si="147">AU129+AU130+AU131</f>
        <v>0</v>
      </c>
      <c r="BT131" s="30">
        <f t="shared" si="147"/>
        <v>0</v>
      </c>
      <c r="BU131" s="30">
        <f t="shared" si="147"/>
        <v>0</v>
      </c>
      <c r="BV131" s="30">
        <f t="shared" si="147"/>
        <v>0</v>
      </c>
      <c r="BW131" s="30">
        <f t="shared" si="147"/>
        <v>0</v>
      </c>
      <c r="BX131" s="30">
        <f t="shared" si="147"/>
        <v>96.551724137931032</v>
      </c>
      <c r="BY131" s="30">
        <f t="shared" si="147"/>
        <v>0</v>
      </c>
      <c r="BZ131" s="31">
        <f t="shared" si="147"/>
        <v>0</v>
      </c>
      <c r="CA131" s="30">
        <f t="shared" si="147"/>
        <v>0</v>
      </c>
      <c r="CB131" s="30">
        <f t="shared" si="147"/>
        <v>96.551724137931032</v>
      </c>
      <c r="CC131" s="30">
        <f t="shared" si="147"/>
        <v>0</v>
      </c>
      <c r="CD131" s="30">
        <f t="shared" si="147"/>
        <v>0</v>
      </c>
      <c r="CE131" s="30">
        <f t="shared" si="147"/>
        <v>0</v>
      </c>
      <c r="CF131" s="30">
        <f t="shared" si="147"/>
        <v>0</v>
      </c>
      <c r="CG131" s="30">
        <f t="shared" si="147"/>
        <v>0</v>
      </c>
      <c r="CH131" s="30">
        <f t="shared" si="147"/>
        <v>62.068965517241381</v>
      </c>
      <c r="CI131" s="30">
        <f t="shared" si="147"/>
        <v>72.413793103448285</v>
      </c>
      <c r="CJ131" s="30">
        <f t="shared" si="147"/>
        <v>72.41379310344827</v>
      </c>
      <c r="CK131" s="30">
        <f t="shared" si="147"/>
        <v>0</v>
      </c>
      <c r="CL131" s="29">
        <f t="shared" si="147"/>
        <v>0</v>
      </c>
      <c r="CM131" s="51">
        <f t="shared" si="147"/>
        <v>0</v>
      </c>
      <c r="CN131" s="5"/>
      <c r="CQ131" s="11" t="s">
        <v>48</v>
      </c>
      <c r="CR131" s="12"/>
      <c r="CS131" s="12"/>
      <c r="CT131" s="12"/>
      <c r="CU131" s="12"/>
      <c r="CV131" s="12">
        <f>BW137-BW135</f>
        <v>0</v>
      </c>
      <c r="CW131" s="12">
        <f>SUM(BX136,-BX135)</f>
        <v>0</v>
      </c>
      <c r="CX131" s="13">
        <f>SUM(BY136-BY135)</f>
        <v>3.448275862068968</v>
      </c>
      <c r="CY131" s="12"/>
      <c r="CZ131" s="12">
        <f>CA137-CA136</f>
        <v>24.137931034482762</v>
      </c>
      <c r="DA131" s="12">
        <f>CB138-CB136</f>
        <v>0</v>
      </c>
      <c r="DB131" s="12"/>
      <c r="DC131" s="12"/>
      <c r="DD131" s="12"/>
      <c r="DE131" s="12"/>
      <c r="DF131" s="12"/>
      <c r="DG131" s="12">
        <f>CH137-CH136</f>
        <v>3.448275862068968</v>
      </c>
      <c r="DH131" s="12">
        <f>CI134-CI133</f>
        <v>3.448275862068968</v>
      </c>
      <c r="DI131" s="12">
        <f>CJ135-CJ134</f>
        <v>3.448275862068968</v>
      </c>
      <c r="DJ131" s="12"/>
      <c r="DK131" s="12"/>
      <c r="DL131" s="12"/>
      <c r="DM131" s="9"/>
      <c r="DN131" s="9"/>
    </row>
    <row r="132" spans="2:118" ht="18.75" x14ac:dyDescent="0.25">
      <c r="B132" s="46" t="s">
        <v>5</v>
      </c>
      <c r="C132" s="2">
        <v>0</v>
      </c>
      <c r="D132" s="2">
        <v>0</v>
      </c>
      <c r="E132" s="2">
        <v>0</v>
      </c>
      <c r="F132" s="2">
        <v>0</v>
      </c>
      <c r="G132" s="2">
        <v>28</v>
      </c>
      <c r="H132" s="2">
        <v>0</v>
      </c>
      <c r="I132" s="2">
        <v>0</v>
      </c>
      <c r="J132" s="2">
        <v>0</v>
      </c>
      <c r="K132" s="2">
        <v>0</v>
      </c>
      <c r="L132" s="2">
        <v>0</v>
      </c>
      <c r="M132" s="3">
        <v>0</v>
      </c>
      <c r="N132" s="3">
        <v>1</v>
      </c>
      <c r="O132" s="3">
        <v>0</v>
      </c>
      <c r="P132" s="3">
        <v>0</v>
      </c>
      <c r="Q132" s="3">
        <v>0</v>
      </c>
      <c r="R132" s="3">
        <v>0</v>
      </c>
      <c r="S132" s="46">
        <v>29</v>
      </c>
      <c r="V132" s="46">
        <v>0.125</v>
      </c>
      <c r="W132" s="2">
        <f>F129</f>
        <v>1</v>
      </c>
      <c r="X132" s="2">
        <f>F130</f>
        <v>1</v>
      </c>
      <c r="Y132" s="2">
        <f>F131</f>
        <v>0</v>
      </c>
      <c r="Z132" s="2">
        <f>F132</f>
        <v>0</v>
      </c>
      <c r="AA132" s="2">
        <f>F133</f>
        <v>26</v>
      </c>
      <c r="AB132" s="2">
        <f>F134</f>
        <v>0</v>
      </c>
      <c r="AC132" s="2">
        <f>F135</f>
        <v>26</v>
      </c>
      <c r="AD132" s="4">
        <f>F136</f>
        <v>1</v>
      </c>
      <c r="AE132" s="2">
        <f>F137</f>
        <v>0</v>
      </c>
      <c r="AF132" s="2">
        <f>F138</f>
        <v>0</v>
      </c>
      <c r="AG132" s="2">
        <f>F139</f>
        <v>0</v>
      </c>
      <c r="AH132" s="2">
        <f>F140</f>
        <v>0</v>
      </c>
      <c r="AI132" s="2">
        <f>F141</f>
        <v>0</v>
      </c>
      <c r="AJ132" s="2">
        <f>F142</f>
        <v>0</v>
      </c>
      <c r="AK132" s="2">
        <f>F143</f>
        <v>0</v>
      </c>
      <c r="AL132" s="2">
        <f>F144</f>
        <v>0</v>
      </c>
      <c r="AM132" s="2">
        <f>F145</f>
        <v>5</v>
      </c>
      <c r="AN132" s="2">
        <f>F146</f>
        <v>5</v>
      </c>
      <c r="AO132" s="2">
        <f>F147</f>
        <v>1</v>
      </c>
      <c r="AP132" s="46">
        <f>F148</f>
        <v>0</v>
      </c>
      <c r="AQ132" s="50">
        <f>F149</f>
        <v>1</v>
      </c>
      <c r="AT132" s="46">
        <v>0.125</v>
      </c>
      <c r="AU132" s="30">
        <f t="shared" ref="AU132:BO132" si="148">PRODUCT(W132*100*1/W145)</f>
        <v>3.4482758620689653</v>
      </c>
      <c r="AV132" s="30">
        <f t="shared" si="148"/>
        <v>3.4482758620689653</v>
      </c>
      <c r="AW132" s="30">
        <f t="shared" si="148"/>
        <v>0</v>
      </c>
      <c r="AX132" s="30">
        <f t="shared" si="148"/>
        <v>0</v>
      </c>
      <c r="AY132" s="30">
        <f t="shared" si="148"/>
        <v>89.65517241379311</v>
      </c>
      <c r="AZ132" s="30">
        <f t="shared" si="148"/>
        <v>0</v>
      </c>
      <c r="BA132" s="30">
        <f t="shared" si="148"/>
        <v>89.65517241379311</v>
      </c>
      <c r="BB132" s="31">
        <f t="shared" si="148"/>
        <v>3.4482758620689653</v>
      </c>
      <c r="BC132" s="30">
        <f t="shared" si="148"/>
        <v>0</v>
      </c>
      <c r="BD132" s="30">
        <f t="shared" si="148"/>
        <v>0</v>
      </c>
      <c r="BE132" s="30">
        <f t="shared" si="148"/>
        <v>0</v>
      </c>
      <c r="BF132" s="30">
        <f t="shared" si="148"/>
        <v>0</v>
      </c>
      <c r="BG132" s="30">
        <f t="shared" si="148"/>
        <v>0</v>
      </c>
      <c r="BH132" s="30">
        <f t="shared" si="148"/>
        <v>0</v>
      </c>
      <c r="BI132" s="30">
        <f t="shared" si="148"/>
        <v>0</v>
      </c>
      <c r="BJ132" s="30">
        <f t="shared" si="148"/>
        <v>0</v>
      </c>
      <c r="BK132" s="30">
        <f t="shared" si="148"/>
        <v>17.241379310344829</v>
      </c>
      <c r="BL132" s="30">
        <f t="shared" si="148"/>
        <v>17.241379310344829</v>
      </c>
      <c r="BM132" s="30">
        <f t="shared" si="148"/>
        <v>3.4482758620689653</v>
      </c>
      <c r="BN132" s="29">
        <f t="shared" si="148"/>
        <v>0</v>
      </c>
      <c r="BO132" s="51">
        <f t="shared" si="148"/>
        <v>3.4482758620689653</v>
      </c>
      <c r="BR132" s="46">
        <v>0.125</v>
      </c>
      <c r="BS132" s="30">
        <f t="shared" ref="BS132:CM132" si="149">AU129+AU130+AU131+AU132</f>
        <v>3.4482758620689653</v>
      </c>
      <c r="BT132" s="30">
        <f t="shared" si="149"/>
        <v>3.4482758620689653</v>
      </c>
      <c r="BU132" s="30">
        <f t="shared" si="149"/>
        <v>0</v>
      </c>
      <c r="BV132" s="30">
        <f t="shared" si="149"/>
        <v>0</v>
      </c>
      <c r="BW132" s="30">
        <f t="shared" si="149"/>
        <v>89.65517241379311</v>
      </c>
      <c r="BX132" s="30">
        <f t="shared" si="149"/>
        <v>96.551724137931032</v>
      </c>
      <c r="BY132" s="30">
        <f t="shared" si="149"/>
        <v>89.65517241379311</v>
      </c>
      <c r="BZ132" s="31">
        <f t="shared" si="149"/>
        <v>3.4482758620689653</v>
      </c>
      <c r="CA132" s="30">
        <f t="shared" si="149"/>
        <v>0</v>
      </c>
      <c r="CB132" s="30">
        <f t="shared" si="149"/>
        <v>96.551724137931032</v>
      </c>
      <c r="CC132" s="30">
        <f t="shared" si="149"/>
        <v>0</v>
      </c>
      <c r="CD132" s="30">
        <f t="shared" si="149"/>
        <v>0</v>
      </c>
      <c r="CE132" s="30">
        <f t="shared" si="149"/>
        <v>0</v>
      </c>
      <c r="CF132" s="30">
        <f t="shared" si="149"/>
        <v>0</v>
      </c>
      <c r="CG132" s="30">
        <f t="shared" si="149"/>
        <v>0</v>
      </c>
      <c r="CH132" s="30">
        <f t="shared" si="149"/>
        <v>62.068965517241381</v>
      </c>
      <c r="CI132" s="30">
        <f t="shared" si="149"/>
        <v>89.65517241379311</v>
      </c>
      <c r="CJ132" s="30">
        <f t="shared" si="149"/>
        <v>89.655172413793096</v>
      </c>
      <c r="CK132" s="30">
        <f t="shared" si="149"/>
        <v>3.4482758620689653</v>
      </c>
      <c r="CL132" s="29">
        <f t="shared" si="149"/>
        <v>0</v>
      </c>
      <c r="CM132" s="51">
        <f t="shared" si="149"/>
        <v>3.4482758620689653</v>
      </c>
      <c r="CN132" s="5"/>
      <c r="CQ132" s="11" t="s">
        <v>49</v>
      </c>
      <c r="CR132" s="12">
        <f>BS144-CR130</f>
        <v>27.58620689655173</v>
      </c>
      <c r="CS132" s="12">
        <f>BT144-CS130</f>
        <v>6.8965517241379359</v>
      </c>
      <c r="CT132" s="12">
        <f>BU144-BU138</f>
        <v>20.689655172413794</v>
      </c>
      <c r="CU132" s="12">
        <f>BV144-BV138</f>
        <v>3.448275862068968</v>
      </c>
      <c r="CV132" s="12">
        <f>BW144-CV131-CV130</f>
        <v>10.34482758620689</v>
      </c>
      <c r="CW132" s="12">
        <f>BX144-BX136</f>
        <v>3.448275862068968</v>
      </c>
      <c r="CX132" s="12">
        <f>BY144-BY136</f>
        <v>3.448275862068968</v>
      </c>
      <c r="CY132" s="12">
        <f>BZ144-BZ138</f>
        <v>3.448275862068968</v>
      </c>
      <c r="CZ132" s="12">
        <f>CA144-CA137</f>
        <v>0</v>
      </c>
      <c r="DA132" s="12">
        <f>CB144-CB138</f>
        <v>0</v>
      </c>
      <c r="DB132" s="12">
        <f>CC144-CC136</f>
        <v>96.428571428571431</v>
      </c>
      <c r="DC132" s="12">
        <f>CD144-CD138</f>
        <v>0</v>
      </c>
      <c r="DD132" s="12">
        <f>CE144-CE136</f>
        <v>14.285714285714278</v>
      </c>
      <c r="DE132" s="12">
        <f>CF144-CF136</f>
        <v>3.5714285714285694</v>
      </c>
      <c r="DF132" s="12">
        <f>CG144-CG140</f>
        <v>17.241379310344826</v>
      </c>
      <c r="DG132" s="12">
        <f>CH144-CH137</f>
        <v>27.586206896551715</v>
      </c>
      <c r="DH132" s="12">
        <f>CI144-CI134</f>
        <v>6.8965517241379359</v>
      </c>
      <c r="DI132" s="12">
        <f>CJ144-CJ135</f>
        <v>6.8965517241379359</v>
      </c>
      <c r="DJ132" s="12">
        <f>CK144-CK133</f>
        <v>48.275862068965516</v>
      </c>
      <c r="DK132" s="12"/>
      <c r="DL132" s="12"/>
      <c r="DM132" s="9"/>
      <c r="DN132" s="9"/>
    </row>
    <row r="133" spans="2:118" x14ac:dyDescent="0.25">
      <c r="B133" s="46" t="s">
        <v>6</v>
      </c>
      <c r="C133" s="2">
        <v>0</v>
      </c>
      <c r="D133" s="2">
        <v>0</v>
      </c>
      <c r="E133" s="2">
        <v>0</v>
      </c>
      <c r="F133" s="2">
        <v>26</v>
      </c>
      <c r="G133" s="2">
        <v>0</v>
      </c>
      <c r="H133" s="2">
        <v>0</v>
      </c>
      <c r="I133" s="2">
        <v>0</v>
      </c>
      <c r="J133" s="4">
        <v>0</v>
      </c>
      <c r="K133" s="4">
        <v>0</v>
      </c>
      <c r="L133" s="3">
        <v>0</v>
      </c>
      <c r="M133" s="3">
        <v>0</v>
      </c>
      <c r="N133" s="3">
        <v>3</v>
      </c>
      <c r="O133" s="3">
        <v>0</v>
      </c>
      <c r="P133" s="3">
        <v>0</v>
      </c>
      <c r="Q133" s="3">
        <v>0</v>
      </c>
      <c r="R133" s="3">
        <v>0</v>
      </c>
      <c r="S133" s="46">
        <v>29</v>
      </c>
      <c r="V133" s="46">
        <v>0.25</v>
      </c>
      <c r="W133" s="2">
        <f>G129</f>
        <v>0</v>
      </c>
      <c r="X133" s="2">
        <f>G130</f>
        <v>0</v>
      </c>
      <c r="Y133" s="2">
        <f>G131</f>
        <v>20</v>
      </c>
      <c r="Z133" s="2">
        <f>G132</f>
        <v>28</v>
      </c>
      <c r="AA133" s="2">
        <f>G133</f>
        <v>0</v>
      </c>
      <c r="AB133" s="2">
        <f>G134</f>
        <v>0</v>
      </c>
      <c r="AC133" s="2">
        <f>G135</f>
        <v>0</v>
      </c>
      <c r="AD133" s="4">
        <f>G136</f>
        <v>0</v>
      </c>
      <c r="AE133" s="2">
        <f>G137</f>
        <v>1</v>
      </c>
      <c r="AF133" s="2">
        <f>G138</f>
        <v>1</v>
      </c>
      <c r="AG133" s="2">
        <f>G139</f>
        <v>0</v>
      </c>
      <c r="AH133" s="2">
        <f>G140</f>
        <v>4</v>
      </c>
      <c r="AI133" s="2">
        <f>G141</f>
        <v>6</v>
      </c>
      <c r="AJ133" s="2">
        <f>G142</f>
        <v>11</v>
      </c>
      <c r="AK133" s="2">
        <f>G143</f>
        <v>0</v>
      </c>
      <c r="AL133" s="2">
        <f>G144</f>
        <v>1</v>
      </c>
      <c r="AM133" s="2">
        <f>G145</f>
        <v>0</v>
      </c>
      <c r="AN133" s="2">
        <f>G146</f>
        <v>0</v>
      </c>
      <c r="AO133" s="2">
        <f>G147</f>
        <v>14</v>
      </c>
      <c r="AP133" s="46">
        <f>G148</f>
        <v>0</v>
      </c>
      <c r="AQ133" s="50">
        <f>G149</f>
        <v>0</v>
      </c>
      <c r="AT133" s="46">
        <v>0.25</v>
      </c>
      <c r="AU133" s="30">
        <f t="shared" ref="AU133:BO133" si="150">PRODUCT(W133*100*1/W145)</f>
        <v>0</v>
      </c>
      <c r="AV133" s="30">
        <f t="shared" si="150"/>
        <v>0</v>
      </c>
      <c r="AW133" s="30">
        <f t="shared" si="150"/>
        <v>68.965517241379317</v>
      </c>
      <c r="AX133" s="30">
        <f t="shared" si="150"/>
        <v>96.551724137931032</v>
      </c>
      <c r="AY133" s="30">
        <f t="shared" si="150"/>
        <v>0</v>
      </c>
      <c r="AZ133" s="30">
        <f t="shared" si="150"/>
        <v>0</v>
      </c>
      <c r="BA133" s="30">
        <f t="shared" si="150"/>
        <v>0</v>
      </c>
      <c r="BB133" s="31">
        <f t="shared" si="150"/>
        <v>0</v>
      </c>
      <c r="BC133" s="30">
        <f t="shared" si="150"/>
        <v>3.4482758620689653</v>
      </c>
      <c r="BD133" s="30">
        <f t="shared" si="150"/>
        <v>3.4482758620689653</v>
      </c>
      <c r="BE133" s="30">
        <f t="shared" si="150"/>
        <v>0</v>
      </c>
      <c r="BF133" s="30">
        <f t="shared" si="150"/>
        <v>14.814814814814815</v>
      </c>
      <c r="BG133" s="30">
        <f t="shared" si="150"/>
        <v>21.428571428571427</v>
      </c>
      <c r="BH133" s="30">
        <f t="shared" si="150"/>
        <v>39.285714285714285</v>
      </c>
      <c r="BI133" s="30">
        <f t="shared" si="150"/>
        <v>0</v>
      </c>
      <c r="BJ133" s="30">
        <f t="shared" si="150"/>
        <v>3.4482758620689653</v>
      </c>
      <c r="BK133" s="30">
        <f t="shared" si="150"/>
        <v>0</v>
      </c>
      <c r="BL133" s="30">
        <f t="shared" si="150"/>
        <v>0</v>
      </c>
      <c r="BM133" s="30">
        <f t="shared" si="150"/>
        <v>48.275862068965516</v>
      </c>
      <c r="BN133" s="29">
        <f t="shared" si="150"/>
        <v>0</v>
      </c>
      <c r="BO133" s="51">
        <f t="shared" si="150"/>
        <v>0</v>
      </c>
      <c r="BR133" s="46">
        <v>0.25</v>
      </c>
      <c r="BS133" s="30">
        <f t="shared" ref="BS133:CM133" si="151">AU129+AU130+AU131+AU132+AU133</f>
        <v>3.4482758620689653</v>
      </c>
      <c r="BT133" s="30">
        <f t="shared" si="151"/>
        <v>3.4482758620689653</v>
      </c>
      <c r="BU133" s="30">
        <f t="shared" si="151"/>
        <v>68.965517241379317</v>
      </c>
      <c r="BV133" s="30">
        <f t="shared" si="151"/>
        <v>96.551724137931032</v>
      </c>
      <c r="BW133" s="30">
        <f t="shared" si="151"/>
        <v>89.65517241379311</v>
      </c>
      <c r="BX133" s="30">
        <f t="shared" si="151"/>
        <v>96.551724137931032</v>
      </c>
      <c r="BY133" s="30">
        <f t="shared" si="151"/>
        <v>89.65517241379311</v>
      </c>
      <c r="BZ133" s="31">
        <f t="shared" si="151"/>
        <v>3.4482758620689653</v>
      </c>
      <c r="CA133" s="30">
        <f t="shared" si="151"/>
        <v>3.4482758620689653</v>
      </c>
      <c r="CB133" s="30">
        <f t="shared" si="151"/>
        <v>100</v>
      </c>
      <c r="CC133" s="30">
        <f t="shared" si="151"/>
        <v>0</v>
      </c>
      <c r="CD133" s="30">
        <f t="shared" si="151"/>
        <v>14.814814814814815</v>
      </c>
      <c r="CE133" s="30">
        <f t="shared" si="151"/>
        <v>21.428571428571427</v>
      </c>
      <c r="CF133" s="30">
        <f t="shared" si="151"/>
        <v>39.285714285714285</v>
      </c>
      <c r="CG133" s="30">
        <f t="shared" si="151"/>
        <v>0</v>
      </c>
      <c r="CH133" s="30">
        <f t="shared" si="151"/>
        <v>65.517241379310349</v>
      </c>
      <c r="CI133" s="30">
        <f t="shared" si="151"/>
        <v>89.65517241379311</v>
      </c>
      <c r="CJ133" s="30">
        <f t="shared" si="151"/>
        <v>89.655172413793096</v>
      </c>
      <c r="CK133" s="30">
        <f t="shared" si="151"/>
        <v>51.724137931034484</v>
      </c>
      <c r="CL133" s="29">
        <f t="shared" si="151"/>
        <v>0</v>
      </c>
      <c r="CM133" s="51">
        <f t="shared" si="151"/>
        <v>3.4482758620689653</v>
      </c>
      <c r="CN133" s="5"/>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row>
    <row r="134" spans="2:118" x14ac:dyDescent="0.25">
      <c r="B134" s="46" t="s">
        <v>7</v>
      </c>
      <c r="C134" s="2">
        <v>0</v>
      </c>
      <c r="D134" s="2">
        <v>28</v>
      </c>
      <c r="E134" s="2">
        <v>0</v>
      </c>
      <c r="F134" s="2">
        <v>0</v>
      </c>
      <c r="G134" s="2">
        <v>0</v>
      </c>
      <c r="H134" s="2">
        <v>0</v>
      </c>
      <c r="I134" s="2">
        <v>0</v>
      </c>
      <c r="J134" s="4">
        <v>0</v>
      </c>
      <c r="K134" s="3">
        <v>0</v>
      </c>
      <c r="L134" s="3">
        <v>0</v>
      </c>
      <c r="M134" s="3">
        <v>1</v>
      </c>
      <c r="N134" s="3">
        <v>0</v>
      </c>
      <c r="O134" s="3">
        <v>0</v>
      </c>
      <c r="P134" s="3">
        <v>0</v>
      </c>
      <c r="Q134" s="3">
        <v>0</v>
      </c>
      <c r="R134" s="3">
        <v>0</v>
      </c>
      <c r="S134" s="46">
        <v>29</v>
      </c>
      <c r="V134" s="46">
        <v>0.5</v>
      </c>
      <c r="W134" s="2">
        <f>H129</f>
        <v>7</v>
      </c>
      <c r="X134" s="2">
        <f>H130</f>
        <v>9</v>
      </c>
      <c r="Y134" s="2">
        <f>H131</f>
        <v>0</v>
      </c>
      <c r="Z134" s="2">
        <f>H132</f>
        <v>0</v>
      </c>
      <c r="AA134" s="2">
        <f>H133</f>
        <v>0</v>
      </c>
      <c r="AB134" s="2">
        <f>H134</f>
        <v>0</v>
      </c>
      <c r="AC134" s="2">
        <f>H135</f>
        <v>1</v>
      </c>
      <c r="AD134" s="4">
        <f>H136</f>
        <v>6</v>
      </c>
      <c r="AE134" s="2">
        <f>H137</f>
        <v>1</v>
      </c>
      <c r="AF134" s="2">
        <f>H138</f>
        <v>0</v>
      </c>
      <c r="AG134" s="2">
        <f>H139</f>
        <v>0</v>
      </c>
      <c r="AH134" s="2">
        <f>H140</f>
        <v>0</v>
      </c>
      <c r="AI134" s="2">
        <f>H141</f>
        <v>15</v>
      </c>
      <c r="AJ134" s="2">
        <f>H142</f>
        <v>9</v>
      </c>
      <c r="AK134" s="2">
        <f>H143</f>
        <v>2</v>
      </c>
      <c r="AL134" s="2">
        <f>H144</f>
        <v>0</v>
      </c>
      <c r="AM134" s="4">
        <f>H145</f>
        <v>1</v>
      </c>
      <c r="AN134" s="2">
        <f>H146</f>
        <v>0</v>
      </c>
      <c r="AO134" s="3">
        <f>H147</f>
        <v>10</v>
      </c>
      <c r="AP134" s="46">
        <f>H148</f>
        <v>0</v>
      </c>
      <c r="AQ134" s="50">
        <f>H149</f>
        <v>3</v>
      </c>
      <c r="AT134" s="46">
        <v>0.5</v>
      </c>
      <c r="AU134" s="30">
        <f t="shared" ref="AU134:BO134" si="152">PRODUCT(W134*100*1/W145)</f>
        <v>24.137931034482758</v>
      </c>
      <c r="AV134" s="30">
        <f t="shared" si="152"/>
        <v>31.03448275862069</v>
      </c>
      <c r="AW134" s="30">
        <f t="shared" si="152"/>
        <v>0</v>
      </c>
      <c r="AX134" s="30">
        <f t="shared" si="152"/>
        <v>0</v>
      </c>
      <c r="AY134" s="30">
        <f t="shared" si="152"/>
        <v>0</v>
      </c>
      <c r="AZ134" s="30">
        <f t="shared" si="152"/>
        <v>0</v>
      </c>
      <c r="BA134" s="30">
        <f t="shared" si="152"/>
        <v>3.4482758620689653</v>
      </c>
      <c r="BB134" s="31">
        <f t="shared" si="152"/>
        <v>20.689655172413794</v>
      </c>
      <c r="BC134" s="30">
        <f t="shared" si="152"/>
        <v>3.4482758620689653</v>
      </c>
      <c r="BD134" s="30">
        <f t="shared" si="152"/>
        <v>0</v>
      </c>
      <c r="BE134" s="30">
        <f t="shared" si="152"/>
        <v>0</v>
      </c>
      <c r="BF134" s="30">
        <f t="shared" si="152"/>
        <v>0</v>
      </c>
      <c r="BG134" s="30">
        <f t="shared" si="152"/>
        <v>53.571428571428569</v>
      </c>
      <c r="BH134" s="30">
        <f t="shared" si="152"/>
        <v>32.142857142857146</v>
      </c>
      <c r="BI134" s="30">
        <f t="shared" si="152"/>
        <v>6.8965517241379306</v>
      </c>
      <c r="BJ134" s="30">
        <f t="shared" si="152"/>
        <v>0</v>
      </c>
      <c r="BK134" s="31">
        <f t="shared" si="152"/>
        <v>3.4482758620689653</v>
      </c>
      <c r="BL134" s="30">
        <f t="shared" si="152"/>
        <v>0</v>
      </c>
      <c r="BM134" s="32">
        <f t="shared" si="152"/>
        <v>34.482758620689658</v>
      </c>
      <c r="BN134" s="29">
        <f t="shared" si="152"/>
        <v>0</v>
      </c>
      <c r="BO134" s="51">
        <f t="shared" si="152"/>
        <v>10.344827586206897</v>
      </c>
      <c r="BR134" s="46">
        <v>0.5</v>
      </c>
      <c r="BS134" s="30">
        <f t="shared" ref="BS134:CM134" si="153">AU129+AU130+AU131+AU132+AU133+AU134</f>
        <v>27.586206896551722</v>
      </c>
      <c r="BT134" s="30">
        <f t="shared" si="153"/>
        <v>34.482758620689658</v>
      </c>
      <c r="BU134" s="30">
        <f t="shared" si="153"/>
        <v>68.965517241379317</v>
      </c>
      <c r="BV134" s="30">
        <f t="shared" si="153"/>
        <v>96.551724137931032</v>
      </c>
      <c r="BW134" s="30">
        <f t="shared" si="153"/>
        <v>89.65517241379311</v>
      </c>
      <c r="BX134" s="30">
        <f t="shared" si="153"/>
        <v>96.551724137931032</v>
      </c>
      <c r="BY134" s="30">
        <f t="shared" si="153"/>
        <v>93.103448275862078</v>
      </c>
      <c r="BZ134" s="31">
        <f t="shared" si="153"/>
        <v>24.137931034482758</v>
      </c>
      <c r="CA134" s="30">
        <f t="shared" si="153"/>
        <v>6.8965517241379306</v>
      </c>
      <c r="CB134" s="30">
        <f t="shared" si="153"/>
        <v>100</v>
      </c>
      <c r="CC134" s="30">
        <f t="shared" si="153"/>
        <v>0</v>
      </c>
      <c r="CD134" s="30">
        <f t="shared" si="153"/>
        <v>14.814814814814815</v>
      </c>
      <c r="CE134" s="30">
        <f t="shared" si="153"/>
        <v>75</v>
      </c>
      <c r="CF134" s="30">
        <f t="shared" si="153"/>
        <v>71.428571428571431</v>
      </c>
      <c r="CG134" s="30">
        <f t="shared" si="153"/>
        <v>6.8965517241379306</v>
      </c>
      <c r="CH134" s="30">
        <f t="shared" si="153"/>
        <v>65.517241379310349</v>
      </c>
      <c r="CI134" s="31">
        <f t="shared" si="153"/>
        <v>93.103448275862078</v>
      </c>
      <c r="CJ134" s="30">
        <f t="shared" si="153"/>
        <v>89.655172413793096</v>
      </c>
      <c r="CK134" s="32">
        <f t="shared" si="153"/>
        <v>86.206896551724142</v>
      </c>
      <c r="CL134" s="29">
        <f t="shared" si="153"/>
        <v>0</v>
      </c>
      <c r="CM134" s="51">
        <f t="shared" si="153"/>
        <v>13.793103448275861</v>
      </c>
      <c r="CN134" s="5"/>
      <c r="CQ134" s="9"/>
      <c r="CR134" s="9" t="str">
        <f>A128</f>
        <v>Proteus mirabilis</v>
      </c>
      <c r="CS134" s="9"/>
      <c r="CT134" s="9"/>
      <c r="CU134" s="9"/>
      <c r="CV134" s="9"/>
      <c r="CW134" s="9"/>
      <c r="CX134" s="9"/>
      <c r="CY134" s="9"/>
      <c r="CZ134" s="9"/>
      <c r="DA134" s="9"/>
      <c r="DB134" s="9"/>
      <c r="DC134" s="9"/>
      <c r="DD134" s="9"/>
      <c r="DE134" s="9"/>
      <c r="DF134" s="9"/>
      <c r="DG134" s="9"/>
      <c r="DH134" s="9"/>
      <c r="DI134" s="9"/>
      <c r="DJ134" s="9"/>
      <c r="DK134" s="9"/>
      <c r="DL134" s="9"/>
      <c r="DM134" s="9"/>
      <c r="DN134" s="9"/>
    </row>
    <row r="135" spans="2:118" x14ac:dyDescent="0.25">
      <c r="B135" s="46" t="s">
        <v>8</v>
      </c>
      <c r="C135" s="2">
        <v>0</v>
      </c>
      <c r="D135" s="2">
        <v>0</v>
      </c>
      <c r="E135" s="2">
        <v>0</v>
      </c>
      <c r="F135" s="2">
        <v>26</v>
      </c>
      <c r="G135" s="2">
        <v>0</v>
      </c>
      <c r="H135" s="2">
        <v>1</v>
      </c>
      <c r="I135" s="2">
        <v>0</v>
      </c>
      <c r="J135" s="4">
        <v>1</v>
      </c>
      <c r="K135" s="4">
        <v>0</v>
      </c>
      <c r="L135" s="3">
        <v>0</v>
      </c>
      <c r="M135" s="3">
        <v>0</v>
      </c>
      <c r="N135" s="3">
        <v>0</v>
      </c>
      <c r="O135" s="3">
        <v>1</v>
      </c>
      <c r="P135" s="3">
        <v>0</v>
      </c>
      <c r="Q135" s="3">
        <v>0</v>
      </c>
      <c r="R135" s="3">
        <v>0</v>
      </c>
      <c r="S135" s="46">
        <v>29</v>
      </c>
      <c r="V135" s="46">
        <v>1</v>
      </c>
      <c r="W135" s="2">
        <f>I129</f>
        <v>13</v>
      </c>
      <c r="X135" s="2">
        <f>I130</f>
        <v>12</v>
      </c>
      <c r="Y135" s="2">
        <f>I131</f>
        <v>2</v>
      </c>
      <c r="Z135" s="2">
        <f>I132</f>
        <v>0</v>
      </c>
      <c r="AA135" s="2">
        <f>I133</f>
        <v>0</v>
      </c>
      <c r="AB135" s="2">
        <f>I134</f>
        <v>0</v>
      </c>
      <c r="AC135" s="2">
        <f>I135</f>
        <v>0</v>
      </c>
      <c r="AD135" s="4">
        <f>I136</f>
        <v>16</v>
      </c>
      <c r="AE135" s="2">
        <f>I137</f>
        <v>9</v>
      </c>
      <c r="AF135" s="2">
        <f>I138</f>
        <v>0</v>
      </c>
      <c r="AG135" s="2">
        <f>I139</f>
        <v>1</v>
      </c>
      <c r="AH135" s="2">
        <f>I140</f>
        <v>9</v>
      </c>
      <c r="AI135" s="2">
        <f>I141</f>
        <v>3</v>
      </c>
      <c r="AJ135" s="2">
        <f>I142</f>
        <v>6</v>
      </c>
      <c r="AK135" s="2">
        <f>I143</f>
        <v>0</v>
      </c>
      <c r="AL135" s="2">
        <f>I144</f>
        <v>0</v>
      </c>
      <c r="AM135" s="3">
        <f>I145</f>
        <v>0</v>
      </c>
      <c r="AN135" s="4">
        <f>I146</f>
        <v>1</v>
      </c>
      <c r="AO135" s="3">
        <f>I147</f>
        <v>1</v>
      </c>
      <c r="AP135" s="46">
        <f>I148</f>
        <v>0</v>
      </c>
      <c r="AQ135" s="50">
        <f>I149</f>
        <v>18</v>
      </c>
      <c r="AT135" s="46">
        <v>1</v>
      </c>
      <c r="AU135" s="30">
        <f t="shared" ref="AU135:BO135" si="154">PRODUCT(W135*100*1/W145)</f>
        <v>44.827586206896555</v>
      </c>
      <c r="AV135" s="30">
        <f t="shared" si="154"/>
        <v>41.379310344827587</v>
      </c>
      <c r="AW135" s="30">
        <f t="shared" si="154"/>
        <v>6.8965517241379306</v>
      </c>
      <c r="AX135" s="30">
        <f t="shared" si="154"/>
        <v>0</v>
      </c>
      <c r="AY135" s="30">
        <f t="shared" si="154"/>
        <v>0</v>
      </c>
      <c r="AZ135" s="30">
        <f t="shared" si="154"/>
        <v>0</v>
      </c>
      <c r="BA135" s="30">
        <f t="shared" si="154"/>
        <v>0</v>
      </c>
      <c r="BB135" s="31">
        <f t="shared" si="154"/>
        <v>55.172413793103445</v>
      </c>
      <c r="BC135" s="30">
        <f t="shared" si="154"/>
        <v>31.03448275862069</v>
      </c>
      <c r="BD135" s="30">
        <f t="shared" si="154"/>
        <v>0</v>
      </c>
      <c r="BE135" s="30">
        <f t="shared" si="154"/>
        <v>3.5714285714285716</v>
      </c>
      <c r="BF135" s="30">
        <f t="shared" si="154"/>
        <v>33.333333333333336</v>
      </c>
      <c r="BG135" s="30">
        <f t="shared" si="154"/>
        <v>10.714285714285714</v>
      </c>
      <c r="BH135" s="30">
        <f t="shared" si="154"/>
        <v>21.428571428571427</v>
      </c>
      <c r="BI135" s="30">
        <f t="shared" si="154"/>
        <v>0</v>
      </c>
      <c r="BJ135" s="30">
        <f t="shared" si="154"/>
        <v>0</v>
      </c>
      <c r="BK135" s="32">
        <f t="shared" si="154"/>
        <v>0</v>
      </c>
      <c r="BL135" s="31">
        <f t="shared" si="154"/>
        <v>3.4482758620689653</v>
      </c>
      <c r="BM135" s="32">
        <f t="shared" si="154"/>
        <v>3.4482758620689653</v>
      </c>
      <c r="BN135" s="29">
        <f t="shared" si="154"/>
        <v>0</v>
      </c>
      <c r="BO135" s="51">
        <f t="shared" si="154"/>
        <v>62.068965517241381</v>
      </c>
      <c r="BR135" s="46">
        <v>1</v>
      </c>
      <c r="BS135" s="30">
        <f t="shared" ref="BS135:CM135" si="155">AU129+AU130+AU131+AU132+AU133+AU134+AU135</f>
        <v>72.413793103448285</v>
      </c>
      <c r="BT135" s="30">
        <f t="shared" si="155"/>
        <v>75.862068965517238</v>
      </c>
      <c r="BU135" s="30">
        <f t="shared" si="155"/>
        <v>75.862068965517253</v>
      </c>
      <c r="BV135" s="30">
        <f t="shared" si="155"/>
        <v>96.551724137931032</v>
      </c>
      <c r="BW135" s="30">
        <f t="shared" si="155"/>
        <v>89.65517241379311</v>
      </c>
      <c r="BX135" s="30">
        <f t="shared" si="155"/>
        <v>96.551724137931032</v>
      </c>
      <c r="BY135" s="30">
        <f t="shared" si="155"/>
        <v>93.103448275862078</v>
      </c>
      <c r="BZ135" s="31">
        <f t="shared" si="155"/>
        <v>79.310344827586206</v>
      </c>
      <c r="CA135" s="30">
        <f t="shared" si="155"/>
        <v>37.931034482758619</v>
      </c>
      <c r="CB135" s="30">
        <f t="shared" si="155"/>
        <v>100</v>
      </c>
      <c r="CC135" s="30">
        <f t="shared" si="155"/>
        <v>3.5714285714285716</v>
      </c>
      <c r="CD135" s="30">
        <f t="shared" si="155"/>
        <v>48.148148148148152</v>
      </c>
      <c r="CE135" s="30">
        <f t="shared" si="155"/>
        <v>85.714285714285708</v>
      </c>
      <c r="CF135" s="30">
        <f t="shared" si="155"/>
        <v>92.857142857142861</v>
      </c>
      <c r="CG135" s="30">
        <f t="shared" si="155"/>
        <v>6.8965517241379306</v>
      </c>
      <c r="CH135" s="30">
        <f t="shared" si="155"/>
        <v>65.517241379310349</v>
      </c>
      <c r="CI135" s="32">
        <f t="shared" si="155"/>
        <v>93.103448275862078</v>
      </c>
      <c r="CJ135" s="31">
        <f t="shared" si="155"/>
        <v>93.103448275862064</v>
      </c>
      <c r="CK135" s="32">
        <f t="shared" si="155"/>
        <v>89.65517241379311</v>
      </c>
      <c r="CL135" s="29">
        <f t="shared" si="155"/>
        <v>0</v>
      </c>
      <c r="CM135" s="51">
        <f t="shared" si="155"/>
        <v>75.862068965517238</v>
      </c>
      <c r="CN135" s="5"/>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row>
    <row r="136" spans="2:118" x14ac:dyDescent="0.25">
      <c r="B136" s="46" t="s">
        <v>9</v>
      </c>
      <c r="C136" s="4">
        <v>0</v>
      </c>
      <c r="D136" s="4">
        <v>0</v>
      </c>
      <c r="E136" s="4">
        <v>0</v>
      </c>
      <c r="F136" s="4">
        <v>1</v>
      </c>
      <c r="G136" s="4">
        <v>0</v>
      </c>
      <c r="H136" s="4">
        <v>6</v>
      </c>
      <c r="I136" s="4">
        <v>16</v>
      </c>
      <c r="J136" s="4">
        <v>5</v>
      </c>
      <c r="K136" s="4">
        <v>0</v>
      </c>
      <c r="L136" s="4">
        <v>0</v>
      </c>
      <c r="M136" s="3">
        <v>0</v>
      </c>
      <c r="N136" s="3">
        <v>0</v>
      </c>
      <c r="O136" s="3">
        <v>1</v>
      </c>
      <c r="P136" s="3">
        <v>0</v>
      </c>
      <c r="Q136" s="3">
        <v>0</v>
      </c>
      <c r="R136" s="3">
        <v>0</v>
      </c>
      <c r="S136" s="46">
        <v>29</v>
      </c>
      <c r="V136" s="46">
        <v>2</v>
      </c>
      <c r="W136" s="2">
        <f>J129</f>
        <v>0</v>
      </c>
      <c r="X136" s="2">
        <f>J130</f>
        <v>1</v>
      </c>
      <c r="Y136" s="2">
        <f>J131</f>
        <v>0</v>
      </c>
      <c r="Z136" s="2">
        <f>J132</f>
        <v>0</v>
      </c>
      <c r="AA136" s="4">
        <f>J133</f>
        <v>0</v>
      </c>
      <c r="AB136" s="4">
        <f>J134</f>
        <v>0</v>
      </c>
      <c r="AC136" s="4">
        <f>J135</f>
        <v>1</v>
      </c>
      <c r="AD136" s="4">
        <f>J136</f>
        <v>5</v>
      </c>
      <c r="AE136" s="2">
        <f>J137</f>
        <v>11</v>
      </c>
      <c r="AF136" s="2">
        <f>J138</f>
        <v>0</v>
      </c>
      <c r="AG136" s="2">
        <f>J139</f>
        <v>0</v>
      </c>
      <c r="AH136" s="2">
        <f>J140</f>
        <v>8</v>
      </c>
      <c r="AI136" s="2">
        <f>J141</f>
        <v>0</v>
      </c>
      <c r="AJ136" s="2">
        <f>J142</f>
        <v>1</v>
      </c>
      <c r="AK136" s="2">
        <f>J143</f>
        <v>6</v>
      </c>
      <c r="AL136" s="2">
        <f>J144</f>
        <v>1</v>
      </c>
      <c r="AM136" s="3">
        <f>J145</f>
        <v>0</v>
      </c>
      <c r="AN136" s="3">
        <f>J146</f>
        <v>1</v>
      </c>
      <c r="AO136" s="3">
        <f>J147</f>
        <v>0</v>
      </c>
      <c r="AP136" s="46">
        <f>J148</f>
        <v>3</v>
      </c>
      <c r="AQ136" s="50">
        <f>J149</f>
        <v>6</v>
      </c>
      <c r="AT136" s="46">
        <v>2</v>
      </c>
      <c r="AU136" s="30">
        <f t="shared" ref="AU136:BO136" si="156">PRODUCT(W136*100*1/W145)</f>
        <v>0</v>
      </c>
      <c r="AV136" s="30">
        <f t="shared" si="156"/>
        <v>3.4482758620689653</v>
      </c>
      <c r="AW136" s="30">
        <f t="shared" si="156"/>
        <v>0</v>
      </c>
      <c r="AX136" s="30">
        <f t="shared" si="156"/>
        <v>0</v>
      </c>
      <c r="AY136" s="31">
        <f t="shared" si="156"/>
        <v>0</v>
      </c>
      <c r="AZ136" s="31">
        <f t="shared" si="156"/>
        <v>0</v>
      </c>
      <c r="BA136" s="31">
        <f t="shared" si="156"/>
        <v>3.4482758620689653</v>
      </c>
      <c r="BB136" s="31">
        <f t="shared" si="156"/>
        <v>17.241379310344829</v>
      </c>
      <c r="BC136" s="30">
        <f t="shared" si="156"/>
        <v>37.931034482758619</v>
      </c>
      <c r="BD136" s="30">
        <f t="shared" si="156"/>
        <v>0</v>
      </c>
      <c r="BE136" s="30">
        <f t="shared" si="156"/>
        <v>0</v>
      </c>
      <c r="BF136" s="30">
        <f t="shared" si="156"/>
        <v>29.62962962962963</v>
      </c>
      <c r="BG136" s="30">
        <f t="shared" si="156"/>
        <v>0</v>
      </c>
      <c r="BH136" s="30">
        <f t="shared" si="156"/>
        <v>3.5714285714285716</v>
      </c>
      <c r="BI136" s="30">
        <f t="shared" si="156"/>
        <v>20.689655172413794</v>
      </c>
      <c r="BJ136" s="30">
        <f t="shared" si="156"/>
        <v>3.4482758620689653</v>
      </c>
      <c r="BK136" s="32">
        <f t="shared" si="156"/>
        <v>0</v>
      </c>
      <c r="BL136" s="32">
        <f t="shared" si="156"/>
        <v>3.4482758620689653</v>
      </c>
      <c r="BM136" s="32">
        <f t="shared" si="156"/>
        <v>0</v>
      </c>
      <c r="BN136" s="29">
        <f t="shared" si="156"/>
        <v>10.344827586206897</v>
      </c>
      <c r="BO136" s="51">
        <f t="shared" si="156"/>
        <v>20.689655172413794</v>
      </c>
      <c r="BR136" s="46">
        <v>2</v>
      </c>
      <c r="BS136" s="30">
        <f t="shared" ref="BS136:CM136" si="157">AU129+AU130+AU131+AU132+AU133+AU134+AU135+AU136</f>
        <v>72.413793103448285</v>
      </c>
      <c r="BT136" s="30">
        <f t="shared" si="157"/>
        <v>79.310344827586206</v>
      </c>
      <c r="BU136" s="30">
        <f t="shared" si="157"/>
        <v>75.862068965517253</v>
      </c>
      <c r="BV136" s="30">
        <f t="shared" si="157"/>
        <v>96.551724137931032</v>
      </c>
      <c r="BW136" s="31">
        <f t="shared" si="157"/>
        <v>89.65517241379311</v>
      </c>
      <c r="BX136" s="31">
        <f t="shared" si="157"/>
        <v>96.551724137931032</v>
      </c>
      <c r="BY136" s="31">
        <f t="shared" si="157"/>
        <v>96.551724137931046</v>
      </c>
      <c r="BZ136" s="31">
        <f t="shared" si="157"/>
        <v>96.551724137931032</v>
      </c>
      <c r="CA136" s="30">
        <f t="shared" si="157"/>
        <v>75.862068965517238</v>
      </c>
      <c r="CB136" s="30">
        <f t="shared" si="157"/>
        <v>100</v>
      </c>
      <c r="CC136" s="30">
        <f t="shared" si="157"/>
        <v>3.5714285714285716</v>
      </c>
      <c r="CD136" s="30">
        <f t="shared" si="157"/>
        <v>77.777777777777786</v>
      </c>
      <c r="CE136" s="30">
        <f t="shared" si="157"/>
        <v>85.714285714285708</v>
      </c>
      <c r="CF136" s="30">
        <f t="shared" si="157"/>
        <v>96.428571428571431</v>
      </c>
      <c r="CG136" s="30">
        <f t="shared" si="157"/>
        <v>27.586206896551722</v>
      </c>
      <c r="CH136" s="30">
        <f t="shared" si="157"/>
        <v>68.965517241379317</v>
      </c>
      <c r="CI136" s="32">
        <f t="shared" si="157"/>
        <v>93.103448275862078</v>
      </c>
      <c r="CJ136" s="32">
        <f t="shared" si="157"/>
        <v>96.551724137931032</v>
      </c>
      <c r="CK136" s="32">
        <f t="shared" si="157"/>
        <v>89.65517241379311</v>
      </c>
      <c r="CL136" s="29">
        <f t="shared" si="157"/>
        <v>10.344827586206897</v>
      </c>
      <c r="CM136" s="51">
        <f t="shared" si="157"/>
        <v>96.551724137931032</v>
      </c>
      <c r="CN136" s="33"/>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row>
    <row r="137" spans="2:118" x14ac:dyDescent="0.25">
      <c r="B137" s="46" t="s">
        <v>10</v>
      </c>
      <c r="C137" s="2">
        <v>0</v>
      </c>
      <c r="D137" s="2">
        <v>0</v>
      </c>
      <c r="E137" s="2">
        <v>0</v>
      </c>
      <c r="F137" s="2">
        <v>0</v>
      </c>
      <c r="G137" s="2">
        <v>1</v>
      </c>
      <c r="H137" s="2">
        <v>1</v>
      </c>
      <c r="I137" s="2">
        <v>9</v>
      </c>
      <c r="J137" s="2">
        <v>11</v>
      </c>
      <c r="K137" s="4">
        <v>7</v>
      </c>
      <c r="L137" s="3">
        <v>0</v>
      </c>
      <c r="M137" s="3">
        <v>0</v>
      </c>
      <c r="N137" s="3">
        <v>0</v>
      </c>
      <c r="O137" s="3">
        <v>0</v>
      </c>
      <c r="P137" s="3">
        <v>0</v>
      </c>
      <c r="Q137" s="3">
        <v>0</v>
      </c>
      <c r="R137" s="3">
        <v>0</v>
      </c>
      <c r="S137" s="46">
        <v>29</v>
      </c>
      <c r="V137" s="46">
        <v>4</v>
      </c>
      <c r="W137" s="2">
        <f>K129</f>
        <v>0</v>
      </c>
      <c r="X137" s="2">
        <f>K130</f>
        <v>2</v>
      </c>
      <c r="Y137" s="2">
        <f>K131</f>
        <v>0</v>
      </c>
      <c r="Z137" s="2">
        <f>K132</f>
        <v>0</v>
      </c>
      <c r="AA137" s="4">
        <f>K133</f>
        <v>0</v>
      </c>
      <c r="AB137" s="3">
        <f>K134</f>
        <v>0</v>
      </c>
      <c r="AC137" s="4">
        <f>K135</f>
        <v>0</v>
      </c>
      <c r="AD137" s="4">
        <f>K136</f>
        <v>0</v>
      </c>
      <c r="AE137" s="4">
        <f>K137</f>
        <v>7</v>
      </c>
      <c r="AF137" s="4">
        <f>K138</f>
        <v>0</v>
      </c>
      <c r="AG137" s="3">
        <f>K139</f>
        <v>0</v>
      </c>
      <c r="AH137" s="2">
        <f>K140</f>
        <v>4</v>
      </c>
      <c r="AI137" s="3">
        <f>K141</f>
        <v>1</v>
      </c>
      <c r="AJ137" s="3">
        <f>K142</f>
        <v>0</v>
      </c>
      <c r="AK137" s="2">
        <f>K143</f>
        <v>3</v>
      </c>
      <c r="AL137" s="4">
        <f>K144</f>
        <v>1</v>
      </c>
      <c r="AM137" s="3">
        <f>K145</f>
        <v>0</v>
      </c>
      <c r="AN137" s="3">
        <f>K146</f>
        <v>1</v>
      </c>
      <c r="AO137" s="3">
        <f>K147</f>
        <v>0</v>
      </c>
      <c r="AP137" s="46">
        <f>K148</f>
        <v>0</v>
      </c>
      <c r="AQ137" s="50">
        <f>K149</f>
        <v>1</v>
      </c>
      <c r="AT137" s="46">
        <v>4</v>
      </c>
      <c r="AU137" s="30">
        <f t="shared" ref="AU137:BO137" si="158">PRODUCT(W137*100*1/W145)</f>
        <v>0</v>
      </c>
      <c r="AV137" s="30">
        <f t="shared" si="158"/>
        <v>6.8965517241379306</v>
      </c>
      <c r="AW137" s="30">
        <f t="shared" si="158"/>
        <v>0</v>
      </c>
      <c r="AX137" s="30">
        <f t="shared" si="158"/>
        <v>0</v>
      </c>
      <c r="AY137" s="31">
        <f t="shared" si="158"/>
        <v>0</v>
      </c>
      <c r="AZ137" s="32">
        <f t="shared" si="158"/>
        <v>0</v>
      </c>
      <c r="BA137" s="31">
        <f t="shared" si="158"/>
        <v>0</v>
      </c>
      <c r="BB137" s="31">
        <f t="shared" si="158"/>
        <v>0</v>
      </c>
      <c r="BC137" s="31">
        <f t="shared" si="158"/>
        <v>24.137931034482758</v>
      </c>
      <c r="BD137" s="31">
        <f t="shared" si="158"/>
        <v>0</v>
      </c>
      <c r="BE137" s="32">
        <f t="shared" si="158"/>
        <v>0</v>
      </c>
      <c r="BF137" s="2">
        <f t="shared" si="158"/>
        <v>14.814814814814815</v>
      </c>
      <c r="BG137" s="32">
        <f t="shared" si="158"/>
        <v>3.5714285714285716</v>
      </c>
      <c r="BH137" s="32">
        <f t="shared" si="158"/>
        <v>0</v>
      </c>
      <c r="BI137" s="30">
        <f t="shared" si="158"/>
        <v>10.344827586206897</v>
      </c>
      <c r="BJ137" s="31">
        <f t="shared" si="158"/>
        <v>3.4482758620689653</v>
      </c>
      <c r="BK137" s="32">
        <f t="shared" si="158"/>
        <v>0</v>
      </c>
      <c r="BL137" s="32">
        <f t="shared" si="158"/>
        <v>3.4482758620689653</v>
      </c>
      <c r="BM137" s="32">
        <f t="shared" si="158"/>
        <v>0</v>
      </c>
      <c r="BN137" s="29">
        <f t="shared" si="158"/>
        <v>0</v>
      </c>
      <c r="BO137" s="51">
        <f t="shared" si="158"/>
        <v>3.4482758620689653</v>
      </c>
      <c r="BR137" s="46">
        <v>4</v>
      </c>
      <c r="BS137" s="30">
        <f t="shared" ref="BS137:CM137" si="159">AU129+AU130+AU131+AU132+AU133+AU134+AU135+AU136+AU137</f>
        <v>72.413793103448285</v>
      </c>
      <c r="BT137" s="30">
        <f t="shared" si="159"/>
        <v>86.206896551724142</v>
      </c>
      <c r="BU137" s="30">
        <f t="shared" si="159"/>
        <v>75.862068965517253</v>
      </c>
      <c r="BV137" s="30">
        <f t="shared" si="159"/>
        <v>96.551724137931032</v>
      </c>
      <c r="BW137" s="31">
        <f t="shared" si="159"/>
        <v>89.65517241379311</v>
      </c>
      <c r="BX137" s="32">
        <f t="shared" si="159"/>
        <v>96.551724137931032</v>
      </c>
      <c r="BY137" s="31">
        <f t="shared" si="159"/>
        <v>96.551724137931046</v>
      </c>
      <c r="BZ137" s="31">
        <f t="shared" si="159"/>
        <v>96.551724137931032</v>
      </c>
      <c r="CA137" s="31">
        <f t="shared" si="159"/>
        <v>100</v>
      </c>
      <c r="CB137" s="31">
        <f t="shared" si="159"/>
        <v>100</v>
      </c>
      <c r="CC137" s="32">
        <f t="shared" si="159"/>
        <v>3.5714285714285716</v>
      </c>
      <c r="CD137" s="30">
        <f t="shared" si="159"/>
        <v>92.592592592592595</v>
      </c>
      <c r="CE137" s="30">
        <f t="shared" si="159"/>
        <v>89.285714285714278</v>
      </c>
      <c r="CF137" s="30">
        <f t="shared" si="159"/>
        <v>96.428571428571431</v>
      </c>
      <c r="CG137" s="30">
        <f t="shared" si="159"/>
        <v>37.931034482758619</v>
      </c>
      <c r="CH137" s="31">
        <f t="shared" si="159"/>
        <v>72.413793103448285</v>
      </c>
      <c r="CI137" s="32">
        <f t="shared" si="159"/>
        <v>93.103448275862078</v>
      </c>
      <c r="CJ137" s="32">
        <f t="shared" si="159"/>
        <v>100</v>
      </c>
      <c r="CK137" s="32">
        <f t="shared" si="159"/>
        <v>89.65517241379311</v>
      </c>
      <c r="CL137" s="29">
        <f t="shared" si="159"/>
        <v>10.344827586206897</v>
      </c>
      <c r="CM137" s="51">
        <f t="shared" si="159"/>
        <v>100</v>
      </c>
      <c r="CN137" s="7"/>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row>
    <row r="138" spans="2:118" x14ac:dyDescent="0.25">
      <c r="B138" s="46" t="s">
        <v>11</v>
      </c>
      <c r="C138" s="2">
        <v>0</v>
      </c>
      <c r="D138" s="2">
        <v>0</v>
      </c>
      <c r="E138" s="2">
        <v>28</v>
      </c>
      <c r="F138" s="2">
        <v>0</v>
      </c>
      <c r="G138" s="2">
        <v>1</v>
      </c>
      <c r="H138" s="2">
        <v>0</v>
      </c>
      <c r="I138" s="2">
        <v>0</v>
      </c>
      <c r="J138" s="2">
        <v>0</v>
      </c>
      <c r="K138" s="4">
        <v>0</v>
      </c>
      <c r="L138" s="4">
        <v>0</v>
      </c>
      <c r="M138" s="3">
        <v>0</v>
      </c>
      <c r="N138" s="3">
        <v>0</v>
      </c>
      <c r="O138" s="3">
        <v>0</v>
      </c>
      <c r="P138" s="3">
        <v>0</v>
      </c>
      <c r="Q138" s="3">
        <v>0</v>
      </c>
      <c r="R138" s="3">
        <v>0</v>
      </c>
      <c r="S138" s="46">
        <v>29</v>
      </c>
      <c r="V138" s="46">
        <v>8</v>
      </c>
      <c r="W138" s="2">
        <f>L129</f>
        <v>0</v>
      </c>
      <c r="X138" s="2">
        <f>L130</f>
        <v>2</v>
      </c>
      <c r="Y138" s="2">
        <f>L131</f>
        <v>1</v>
      </c>
      <c r="Z138" s="2">
        <f>L132</f>
        <v>0</v>
      </c>
      <c r="AA138" s="3">
        <f>L133</f>
        <v>0</v>
      </c>
      <c r="AB138" s="3">
        <f>L134</f>
        <v>0</v>
      </c>
      <c r="AC138" s="3">
        <f>L135</f>
        <v>0</v>
      </c>
      <c r="AD138" s="4">
        <f>L136</f>
        <v>0</v>
      </c>
      <c r="AE138" s="3">
        <f>L137</f>
        <v>0</v>
      </c>
      <c r="AF138" s="4">
        <f>L138</f>
        <v>0</v>
      </c>
      <c r="AG138" s="3">
        <f>L139</f>
        <v>0</v>
      </c>
      <c r="AH138" s="2">
        <f>L140</f>
        <v>2</v>
      </c>
      <c r="AI138" s="3">
        <f>L141</f>
        <v>1</v>
      </c>
      <c r="AJ138" s="3">
        <f>L142</f>
        <v>0</v>
      </c>
      <c r="AK138" s="2">
        <f>L143</f>
        <v>6</v>
      </c>
      <c r="AL138" s="3">
        <f>L144</f>
        <v>0</v>
      </c>
      <c r="AM138" s="3">
        <f>L145</f>
        <v>2</v>
      </c>
      <c r="AN138" s="3">
        <f>L146</f>
        <v>0</v>
      </c>
      <c r="AO138" s="3">
        <f>L147</f>
        <v>3</v>
      </c>
      <c r="AP138" s="46">
        <f>L148</f>
        <v>0</v>
      </c>
      <c r="AQ138" s="50">
        <f>L149</f>
        <v>0</v>
      </c>
      <c r="AT138" s="46">
        <v>8</v>
      </c>
      <c r="AU138" s="30">
        <f t="shared" ref="AU138:BO138" si="160">PRODUCT(W138*100*1/W145)</f>
        <v>0</v>
      </c>
      <c r="AV138" s="30">
        <f t="shared" si="160"/>
        <v>6.8965517241379306</v>
      </c>
      <c r="AW138" s="30">
        <f t="shared" si="160"/>
        <v>3.4482758620689653</v>
      </c>
      <c r="AX138" s="30">
        <f t="shared" si="160"/>
        <v>0</v>
      </c>
      <c r="AY138" s="32">
        <f t="shared" si="160"/>
        <v>0</v>
      </c>
      <c r="AZ138" s="32">
        <f t="shared" si="160"/>
        <v>0</v>
      </c>
      <c r="BA138" s="32">
        <f t="shared" si="160"/>
        <v>0</v>
      </c>
      <c r="BB138" s="31">
        <f t="shared" si="160"/>
        <v>0</v>
      </c>
      <c r="BC138" s="32">
        <f t="shared" si="160"/>
        <v>0</v>
      </c>
      <c r="BD138" s="31">
        <f t="shared" si="160"/>
        <v>0</v>
      </c>
      <c r="BE138" s="32">
        <f t="shared" si="160"/>
        <v>0</v>
      </c>
      <c r="BF138" s="2">
        <f t="shared" si="160"/>
        <v>7.4074074074074074</v>
      </c>
      <c r="BG138" s="3">
        <f t="shared" si="160"/>
        <v>3.5714285714285716</v>
      </c>
      <c r="BH138" s="32">
        <f t="shared" si="160"/>
        <v>0</v>
      </c>
      <c r="BI138" s="30">
        <f t="shared" si="160"/>
        <v>20.689655172413794</v>
      </c>
      <c r="BJ138" s="32">
        <f t="shared" si="160"/>
        <v>0</v>
      </c>
      <c r="BK138" s="32">
        <f t="shared" si="160"/>
        <v>6.8965517241379306</v>
      </c>
      <c r="BL138" s="32">
        <f t="shared" si="160"/>
        <v>0</v>
      </c>
      <c r="BM138" s="32">
        <f t="shared" si="160"/>
        <v>10.344827586206897</v>
      </c>
      <c r="BN138" s="29">
        <f t="shared" si="160"/>
        <v>0</v>
      </c>
      <c r="BO138" s="51">
        <f t="shared" si="160"/>
        <v>0</v>
      </c>
      <c r="BR138" s="46">
        <v>8</v>
      </c>
      <c r="BS138" s="30">
        <f t="shared" ref="BS138:CM138" si="161">AU129+AU130+AU131+AU132+AU133+AU134+AU135+AU136+AU137+AU138</f>
        <v>72.413793103448285</v>
      </c>
      <c r="BT138" s="30">
        <f t="shared" si="161"/>
        <v>93.103448275862078</v>
      </c>
      <c r="BU138" s="30">
        <f t="shared" si="161"/>
        <v>79.310344827586221</v>
      </c>
      <c r="BV138" s="30">
        <f t="shared" si="161"/>
        <v>96.551724137931032</v>
      </c>
      <c r="BW138" s="32">
        <f t="shared" si="161"/>
        <v>89.65517241379311</v>
      </c>
      <c r="BX138" s="32">
        <f t="shared" si="161"/>
        <v>96.551724137931032</v>
      </c>
      <c r="BY138" s="32">
        <f t="shared" si="161"/>
        <v>96.551724137931046</v>
      </c>
      <c r="BZ138" s="31">
        <f t="shared" si="161"/>
        <v>96.551724137931032</v>
      </c>
      <c r="CA138" s="32">
        <f t="shared" si="161"/>
        <v>100</v>
      </c>
      <c r="CB138" s="31">
        <f t="shared" si="161"/>
        <v>100</v>
      </c>
      <c r="CC138" s="32">
        <f t="shared" si="161"/>
        <v>3.5714285714285716</v>
      </c>
      <c r="CD138" s="30">
        <f t="shared" si="161"/>
        <v>100</v>
      </c>
      <c r="CE138" s="32">
        <f t="shared" si="161"/>
        <v>92.857142857142847</v>
      </c>
      <c r="CF138" s="32">
        <f t="shared" si="161"/>
        <v>96.428571428571431</v>
      </c>
      <c r="CG138" s="30">
        <f t="shared" si="161"/>
        <v>58.620689655172413</v>
      </c>
      <c r="CH138" s="32">
        <f t="shared" si="161"/>
        <v>72.413793103448285</v>
      </c>
      <c r="CI138" s="32">
        <f t="shared" si="161"/>
        <v>100.00000000000001</v>
      </c>
      <c r="CJ138" s="32">
        <f t="shared" si="161"/>
        <v>100</v>
      </c>
      <c r="CK138" s="32">
        <f t="shared" si="161"/>
        <v>100</v>
      </c>
      <c r="CL138" s="29">
        <f t="shared" si="161"/>
        <v>10.344827586206897</v>
      </c>
      <c r="CM138" s="51">
        <f t="shared" si="161"/>
        <v>100</v>
      </c>
      <c r="CN138" s="7"/>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row>
    <row r="139" spans="2:118" x14ac:dyDescent="0.25">
      <c r="B139" s="46" t="s">
        <v>12</v>
      </c>
      <c r="C139" s="2">
        <v>0</v>
      </c>
      <c r="D139" s="2">
        <v>0</v>
      </c>
      <c r="E139" s="2">
        <v>0</v>
      </c>
      <c r="F139" s="2">
        <v>0</v>
      </c>
      <c r="G139" s="2">
        <v>0</v>
      </c>
      <c r="H139" s="2">
        <v>0</v>
      </c>
      <c r="I139" s="2">
        <v>1</v>
      </c>
      <c r="J139" s="2">
        <v>0</v>
      </c>
      <c r="K139" s="3">
        <v>0</v>
      </c>
      <c r="L139" s="3">
        <v>0</v>
      </c>
      <c r="M139" s="3">
        <v>27</v>
      </c>
      <c r="N139" s="3">
        <v>0</v>
      </c>
      <c r="O139" s="3">
        <v>0</v>
      </c>
      <c r="P139" s="3">
        <v>0</v>
      </c>
      <c r="Q139" s="3">
        <v>0</v>
      </c>
      <c r="R139" s="3">
        <v>0</v>
      </c>
      <c r="S139" s="46">
        <v>28</v>
      </c>
      <c r="V139" s="46">
        <v>16</v>
      </c>
      <c r="W139" s="3">
        <f>M129</f>
        <v>1</v>
      </c>
      <c r="X139" s="3">
        <f>M130</f>
        <v>1</v>
      </c>
      <c r="Y139" s="3">
        <f>M131</f>
        <v>1</v>
      </c>
      <c r="Z139" s="3">
        <f>M132</f>
        <v>0</v>
      </c>
      <c r="AA139" s="3">
        <f>M133</f>
        <v>0</v>
      </c>
      <c r="AB139" s="3">
        <f>M134</f>
        <v>1</v>
      </c>
      <c r="AC139" s="3">
        <f>M135</f>
        <v>0</v>
      </c>
      <c r="AD139" s="3">
        <f>M136</f>
        <v>0</v>
      </c>
      <c r="AE139" s="3">
        <f>M137</f>
        <v>0</v>
      </c>
      <c r="AF139" s="3">
        <f>M138</f>
        <v>0</v>
      </c>
      <c r="AG139" s="3">
        <f>M139</f>
        <v>27</v>
      </c>
      <c r="AH139" s="3">
        <f>M140</f>
        <v>0</v>
      </c>
      <c r="AI139" s="3">
        <f>M141</f>
        <v>2</v>
      </c>
      <c r="AJ139" s="3">
        <f>M142</f>
        <v>1</v>
      </c>
      <c r="AK139" s="2">
        <f>M143</f>
        <v>5</v>
      </c>
      <c r="AL139" s="3">
        <f>M144</f>
        <v>0</v>
      </c>
      <c r="AM139" s="3">
        <f>M145</f>
        <v>0</v>
      </c>
      <c r="AN139" s="3">
        <f>M146</f>
        <v>0</v>
      </c>
      <c r="AO139" s="3">
        <f>M147</f>
        <v>0</v>
      </c>
      <c r="AP139" s="46">
        <f>M148</f>
        <v>26</v>
      </c>
      <c r="AQ139" s="50">
        <f>M149</f>
        <v>0</v>
      </c>
      <c r="AT139" s="46">
        <v>16</v>
      </c>
      <c r="AU139" s="32">
        <f t="shared" ref="AU139:BO139" si="162">PRODUCT(W139*100*1/W145)</f>
        <v>3.4482758620689653</v>
      </c>
      <c r="AV139" s="32">
        <f t="shared" si="162"/>
        <v>3.4482758620689653</v>
      </c>
      <c r="AW139" s="32">
        <f t="shared" si="162"/>
        <v>3.4482758620689653</v>
      </c>
      <c r="AX139" s="32">
        <f t="shared" si="162"/>
        <v>0</v>
      </c>
      <c r="AY139" s="32">
        <f t="shared" si="162"/>
        <v>0</v>
      </c>
      <c r="AZ139" s="32">
        <f t="shared" si="162"/>
        <v>3.4482758620689653</v>
      </c>
      <c r="BA139" s="32">
        <f t="shared" si="162"/>
        <v>0</v>
      </c>
      <c r="BB139" s="32">
        <f t="shared" si="162"/>
        <v>0</v>
      </c>
      <c r="BC139" s="32">
        <f t="shared" si="162"/>
        <v>0</v>
      </c>
      <c r="BD139" s="32">
        <f t="shared" si="162"/>
        <v>0</v>
      </c>
      <c r="BE139" s="32">
        <f t="shared" si="162"/>
        <v>96.428571428571431</v>
      </c>
      <c r="BF139" s="32">
        <f t="shared" si="162"/>
        <v>0</v>
      </c>
      <c r="BG139" s="3">
        <f t="shared" si="162"/>
        <v>7.1428571428571432</v>
      </c>
      <c r="BH139" s="32">
        <f t="shared" si="162"/>
        <v>3.5714285714285716</v>
      </c>
      <c r="BI139" s="30">
        <f t="shared" si="162"/>
        <v>17.241379310344829</v>
      </c>
      <c r="BJ139" s="32">
        <f t="shared" si="162"/>
        <v>0</v>
      </c>
      <c r="BK139" s="32">
        <f t="shared" si="162"/>
        <v>0</v>
      </c>
      <c r="BL139" s="32">
        <f t="shared" si="162"/>
        <v>0</v>
      </c>
      <c r="BM139" s="32">
        <f t="shared" si="162"/>
        <v>0</v>
      </c>
      <c r="BN139" s="29">
        <f t="shared" si="162"/>
        <v>89.65517241379311</v>
      </c>
      <c r="BO139" s="51">
        <f t="shared" si="162"/>
        <v>0</v>
      </c>
      <c r="BR139" s="46">
        <v>16</v>
      </c>
      <c r="BS139" s="32">
        <f t="shared" ref="BS139:CM139" si="163">AU129+AU130+AU131+AU132+AU133+AU134+AU135+AU136+AU137+AU138+AU139</f>
        <v>75.862068965517253</v>
      </c>
      <c r="BT139" s="32">
        <f t="shared" si="163"/>
        <v>96.551724137931046</v>
      </c>
      <c r="BU139" s="30">
        <f t="shared" si="163"/>
        <v>82.758620689655189</v>
      </c>
      <c r="BV139" s="30">
        <f t="shared" si="163"/>
        <v>96.551724137931032</v>
      </c>
      <c r="BW139" s="32">
        <f t="shared" si="163"/>
        <v>89.65517241379311</v>
      </c>
      <c r="BX139" s="32">
        <f t="shared" si="163"/>
        <v>100</v>
      </c>
      <c r="BY139" s="32">
        <f t="shared" si="163"/>
        <v>96.551724137931046</v>
      </c>
      <c r="BZ139" s="32">
        <f t="shared" si="163"/>
        <v>96.551724137931032</v>
      </c>
      <c r="CA139" s="32">
        <f t="shared" si="163"/>
        <v>100</v>
      </c>
      <c r="CB139" s="32">
        <f t="shared" si="163"/>
        <v>100</v>
      </c>
      <c r="CC139" s="32">
        <f t="shared" si="163"/>
        <v>100</v>
      </c>
      <c r="CD139" s="30">
        <f t="shared" si="163"/>
        <v>100</v>
      </c>
      <c r="CE139" s="32">
        <f t="shared" si="163"/>
        <v>99.999999999999986</v>
      </c>
      <c r="CF139" s="32">
        <f t="shared" si="163"/>
        <v>100</v>
      </c>
      <c r="CG139" s="30">
        <f t="shared" si="163"/>
        <v>75.862068965517238</v>
      </c>
      <c r="CH139" s="32">
        <f t="shared" si="163"/>
        <v>72.413793103448285</v>
      </c>
      <c r="CI139" s="32">
        <f t="shared" si="163"/>
        <v>100.00000000000001</v>
      </c>
      <c r="CJ139" s="32">
        <f t="shared" si="163"/>
        <v>100</v>
      </c>
      <c r="CK139" s="32">
        <f t="shared" si="163"/>
        <v>100</v>
      </c>
      <c r="CL139" s="29">
        <f t="shared" si="163"/>
        <v>100</v>
      </c>
      <c r="CM139" s="51">
        <f t="shared" si="163"/>
        <v>100</v>
      </c>
      <c r="CN139" s="7"/>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row>
    <row r="140" spans="2:118" x14ac:dyDescent="0.25">
      <c r="B140" s="46" t="s">
        <v>13</v>
      </c>
      <c r="C140" s="2">
        <v>0</v>
      </c>
      <c r="D140" s="2">
        <v>0</v>
      </c>
      <c r="E140" s="2">
        <v>0</v>
      </c>
      <c r="F140" s="2">
        <v>0</v>
      </c>
      <c r="G140" s="2">
        <v>4</v>
      </c>
      <c r="H140" s="2">
        <v>0</v>
      </c>
      <c r="I140" s="2">
        <v>9</v>
      </c>
      <c r="J140" s="2">
        <v>8</v>
      </c>
      <c r="K140" s="2">
        <v>4</v>
      </c>
      <c r="L140" s="2">
        <v>2</v>
      </c>
      <c r="M140" s="3">
        <v>0</v>
      </c>
      <c r="N140" s="3">
        <v>0</v>
      </c>
      <c r="O140" s="3">
        <v>0</v>
      </c>
      <c r="P140" s="3">
        <v>0</v>
      </c>
      <c r="Q140" s="3">
        <v>0</v>
      </c>
      <c r="R140" s="3">
        <v>0</v>
      </c>
      <c r="S140" s="46">
        <v>27</v>
      </c>
      <c r="V140" s="46">
        <v>32</v>
      </c>
      <c r="W140" s="3">
        <f>N129</f>
        <v>0</v>
      </c>
      <c r="X140" s="3">
        <f>N130</f>
        <v>0</v>
      </c>
      <c r="Y140" s="3">
        <f>N131</f>
        <v>0</v>
      </c>
      <c r="Z140" s="3">
        <f>N132</f>
        <v>1</v>
      </c>
      <c r="AA140" s="3">
        <f>N133</f>
        <v>3</v>
      </c>
      <c r="AB140" s="3">
        <f>N134</f>
        <v>0</v>
      </c>
      <c r="AC140" s="3">
        <f>N135</f>
        <v>0</v>
      </c>
      <c r="AD140" s="3">
        <f>N136</f>
        <v>0</v>
      </c>
      <c r="AE140" s="3">
        <f>N137</f>
        <v>0</v>
      </c>
      <c r="AF140" s="3">
        <f>N138</f>
        <v>0</v>
      </c>
      <c r="AG140" s="3">
        <f>N139</f>
        <v>0</v>
      </c>
      <c r="AH140" s="3">
        <f>N140</f>
        <v>0</v>
      </c>
      <c r="AI140" s="3">
        <f>N141</f>
        <v>0</v>
      </c>
      <c r="AJ140" s="3">
        <f>N142</f>
        <v>0</v>
      </c>
      <c r="AK140" s="2">
        <f>N143</f>
        <v>2</v>
      </c>
      <c r="AL140" s="3">
        <f>N144</f>
        <v>8</v>
      </c>
      <c r="AM140" s="3">
        <f>N145</f>
        <v>0</v>
      </c>
      <c r="AN140" s="3">
        <f>N146</f>
        <v>0</v>
      </c>
      <c r="AO140" s="3">
        <f>N147</f>
        <v>0</v>
      </c>
      <c r="AP140" s="46">
        <f>N148</f>
        <v>0</v>
      </c>
      <c r="AQ140" s="50">
        <f>N149</f>
        <v>0</v>
      </c>
      <c r="AT140" s="46">
        <v>32</v>
      </c>
      <c r="AU140" s="32">
        <f t="shared" ref="AU140:BO140" si="164">PRODUCT(W140*100*1/W145)</f>
        <v>0</v>
      </c>
      <c r="AV140" s="32">
        <f t="shared" si="164"/>
        <v>0</v>
      </c>
      <c r="AW140" s="32">
        <f t="shared" si="164"/>
        <v>0</v>
      </c>
      <c r="AX140" s="32">
        <f t="shared" si="164"/>
        <v>3.4482758620689653</v>
      </c>
      <c r="AY140" s="32">
        <f t="shared" si="164"/>
        <v>10.344827586206897</v>
      </c>
      <c r="AZ140" s="32">
        <f t="shared" si="164"/>
        <v>0</v>
      </c>
      <c r="BA140" s="32">
        <f t="shared" si="164"/>
        <v>0</v>
      </c>
      <c r="BB140" s="32">
        <f t="shared" si="164"/>
        <v>0</v>
      </c>
      <c r="BC140" s="32">
        <f t="shared" si="164"/>
        <v>0</v>
      </c>
      <c r="BD140" s="32">
        <f t="shared" si="164"/>
        <v>0</v>
      </c>
      <c r="BE140" s="32">
        <f t="shared" si="164"/>
        <v>0</v>
      </c>
      <c r="BF140" s="32">
        <f t="shared" si="164"/>
        <v>0</v>
      </c>
      <c r="BG140" s="32">
        <f t="shared" si="164"/>
        <v>0</v>
      </c>
      <c r="BH140" s="32">
        <f t="shared" si="164"/>
        <v>0</v>
      </c>
      <c r="BI140" s="30">
        <f t="shared" si="164"/>
        <v>6.8965517241379306</v>
      </c>
      <c r="BJ140" s="32">
        <f t="shared" si="164"/>
        <v>27.586206896551722</v>
      </c>
      <c r="BK140" s="32">
        <f t="shared" si="164"/>
        <v>0</v>
      </c>
      <c r="BL140" s="32">
        <f t="shared" si="164"/>
        <v>0</v>
      </c>
      <c r="BM140" s="32">
        <f t="shared" si="164"/>
        <v>0</v>
      </c>
      <c r="BN140" s="29">
        <f t="shared" si="164"/>
        <v>0</v>
      </c>
      <c r="BO140" s="51">
        <f t="shared" si="164"/>
        <v>0</v>
      </c>
      <c r="BR140" s="46">
        <v>32</v>
      </c>
      <c r="BS140" s="32">
        <f t="shared" ref="BS140:CM140" si="165">AU129+AU130+AU131+AU132+AU133+AU134+AU135+AU136+AU137+AU138+AU139+AU140</f>
        <v>75.862068965517253</v>
      </c>
      <c r="BT140" s="32">
        <f t="shared" si="165"/>
        <v>96.551724137931046</v>
      </c>
      <c r="BU140" s="32">
        <f t="shared" si="165"/>
        <v>82.758620689655189</v>
      </c>
      <c r="BV140" s="32">
        <f t="shared" si="165"/>
        <v>100</v>
      </c>
      <c r="BW140" s="32">
        <f t="shared" si="165"/>
        <v>100</v>
      </c>
      <c r="BX140" s="32">
        <f t="shared" si="165"/>
        <v>100</v>
      </c>
      <c r="BY140" s="32">
        <f t="shared" si="165"/>
        <v>96.551724137931046</v>
      </c>
      <c r="BZ140" s="32">
        <f t="shared" si="165"/>
        <v>96.551724137931032</v>
      </c>
      <c r="CA140" s="32">
        <f t="shared" si="165"/>
        <v>100</v>
      </c>
      <c r="CB140" s="32">
        <f t="shared" si="165"/>
        <v>100</v>
      </c>
      <c r="CC140" s="32">
        <f t="shared" si="165"/>
        <v>100</v>
      </c>
      <c r="CD140" s="32">
        <f t="shared" si="165"/>
        <v>100</v>
      </c>
      <c r="CE140" s="32">
        <f t="shared" si="165"/>
        <v>99.999999999999986</v>
      </c>
      <c r="CF140" s="32">
        <f t="shared" si="165"/>
        <v>100</v>
      </c>
      <c r="CG140" s="30">
        <f t="shared" si="165"/>
        <v>82.758620689655174</v>
      </c>
      <c r="CH140" s="32">
        <f t="shared" si="165"/>
        <v>100</v>
      </c>
      <c r="CI140" s="32">
        <f t="shared" si="165"/>
        <v>100.00000000000001</v>
      </c>
      <c r="CJ140" s="32">
        <f t="shared" si="165"/>
        <v>100</v>
      </c>
      <c r="CK140" s="32">
        <f t="shared" si="165"/>
        <v>100</v>
      </c>
      <c r="CL140" s="29">
        <f t="shared" si="165"/>
        <v>100</v>
      </c>
      <c r="CM140" s="51">
        <f t="shared" si="165"/>
        <v>100</v>
      </c>
      <c r="CN140" s="7"/>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row>
    <row r="141" spans="2:118" x14ac:dyDescent="0.25">
      <c r="B141" s="46" t="s">
        <v>14</v>
      </c>
      <c r="C141" s="2">
        <v>0</v>
      </c>
      <c r="D141" s="2">
        <v>0</v>
      </c>
      <c r="E141" s="2">
        <v>0</v>
      </c>
      <c r="F141" s="2">
        <v>0</v>
      </c>
      <c r="G141" s="2">
        <v>6</v>
      </c>
      <c r="H141" s="2">
        <v>15</v>
      </c>
      <c r="I141" s="2">
        <v>3</v>
      </c>
      <c r="J141" s="2">
        <v>0</v>
      </c>
      <c r="K141" s="3">
        <v>1</v>
      </c>
      <c r="L141" s="3">
        <v>1</v>
      </c>
      <c r="M141" s="3">
        <v>2</v>
      </c>
      <c r="N141" s="3">
        <v>0</v>
      </c>
      <c r="O141" s="3">
        <v>0</v>
      </c>
      <c r="P141" s="3">
        <v>0</v>
      </c>
      <c r="Q141" s="3">
        <v>0</v>
      </c>
      <c r="R141" s="3">
        <v>0</v>
      </c>
      <c r="S141" s="46">
        <v>28</v>
      </c>
      <c r="V141" s="46">
        <v>64</v>
      </c>
      <c r="W141" s="3">
        <f>O129</f>
        <v>7</v>
      </c>
      <c r="X141" s="3">
        <f>O130</f>
        <v>1</v>
      </c>
      <c r="Y141" s="3">
        <f>O131</f>
        <v>0</v>
      </c>
      <c r="Z141" s="3">
        <f>O132</f>
        <v>0</v>
      </c>
      <c r="AA141" s="3">
        <f>O133</f>
        <v>0</v>
      </c>
      <c r="AB141" s="3">
        <f>O134</f>
        <v>0</v>
      </c>
      <c r="AC141" s="3">
        <f>O135</f>
        <v>1</v>
      </c>
      <c r="AD141" s="3">
        <f>O136</f>
        <v>1</v>
      </c>
      <c r="AE141" s="3">
        <f>O137</f>
        <v>0</v>
      </c>
      <c r="AF141" s="3">
        <f>O138</f>
        <v>0</v>
      </c>
      <c r="AG141" s="3">
        <f>O139</f>
        <v>0</v>
      </c>
      <c r="AH141" s="3">
        <f>O140</f>
        <v>0</v>
      </c>
      <c r="AI141" s="3">
        <f>O141</f>
        <v>0</v>
      </c>
      <c r="AJ141" s="3">
        <f>O142</f>
        <v>0</v>
      </c>
      <c r="AK141" s="3">
        <f>O143</f>
        <v>3</v>
      </c>
      <c r="AL141" s="3">
        <f>O144</f>
        <v>0</v>
      </c>
      <c r="AM141" s="3">
        <f>O145</f>
        <v>0</v>
      </c>
      <c r="AN141" s="3">
        <f>O146</f>
        <v>0</v>
      </c>
      <c r="AO141" s="3">
        <f>O147</f>
        <v>0</v>
      </c>
      <c r="AP141" s="46">
        <f>O148</f>
        <v>0</v>
      </c>
      <c r="AQ141" s="50">
        <f>O149</f>
        <v>0</v>
      </c>
      <c r="AT141" s="46">
        <v>64</v>
      </c>
      <c r="AU141" s="32">
        <f t="shared" ref="AU141:BO141" si="166">PRODUCT(W141*100*1/W145)</f>
        <v>24.137931034482758</v>
      </c>
      <c r="AV141" s="32">
        <f t="shared" si="166"/>
        <v>3.4482758620689653</v>
      </c>
      <c r="AW141" s="32">
        <f t="shared" si="166"/>
        <v>0</v>
      </c>
      <c r="AX141" s="32">
        <f t="shared" si="166"/>
        <v>0</v>
      </c>
      <c r="AY141" s="32">
        <f t="shared" si="166"/>
        <v>0</v>
      </c>
      <c r="AZ141" s="32">
        <f t="shared" si="166"/>
        <v>0</v>
      </c>
      <c r="BA141" s="32">
        <f t="shared" si="166"/>
        <v>3.4482758620689653</v>
      </c>
      <c r="BB141" s="32">
        <f t="shared" si="166"/>
        <v>3.4482758620689653</v>
      </c>
      <c r="BC141" s="32">
        <f t="shared" si="166"/>
        <v>0</v>
      </c>
      <c r="BD141" s="32">
        <f t="shared" si="166"/>
        <v>0</v>
      </c>
      <c r="BE141" s="32">
        <f t="shared" si="166"/>
        <v>0</v>
      </c>
      <c r="BF141" s="32">
        <f t="shared" si="166"/>
        <v>0</v>
      </c>
      <c r="BG141" s="32">
        <f t="shared" si="166"/>
        <v>0</v>
      </c>
      <c r="BH141" s="32">
        <f t="shared" si="166"/>
        <v>0</v>
      </c>
      <c r="BI141" s="32">
        <f t="shared" si="166"/>
        <v>10.344827586206897</v>
      </c>
      <c r="BJ141" s="32">
        <f t="shared" si="166"/>
        <v>0</v>
      </c>
      <c r="BK141" s="32">
        <f t="shared" si="166"/>
        <v>0</v>
      </c>
      <c r="BL141" s="32">
        <f t="shared" si="166"/>
        <v>0</v>
      </c>
      <c r="BM141" s="32">
        <f t="shared" si="166"/>
        <v>0</v>
      </c>
      <c r="BN141" s="29">
        <f t="shared" si="166"/>
        <v>0</v>
      </c>
      <c r="BO141" s="51">
        <f t="shared" si="166"/>
        <v>0</v>
      </c>
      <c r="BR141" s="46">
        <v>64</v>
      </c>
      <c r="BS141" s="32">
        <f t="shared" ref="BS141:CM141" si="167">AU129+AU130+AU131+AU132+AU133+AU134+AU135+AU136+AU137+AU138+AU139+AU140+AU141</f>
        <v>100.00000000000001</v>
      </c>
      <c r="BT141" s="32">
        <f t="shared" si="167"/>
        <v>100.00000000000001</v>
      </c>
      <c r="BU141" s="32">
        <f t="shared" si="167"/>
        <v>82.758620689655189</v>
      </c>
      <c r="BV141" s="32">
        <f t="shared" si="167"/>
        <v>100</v>
      </c>
      <c r="BW141" s="32">
        <f t="shared" si="167"/>
        <v>100</v>
      </c>
      <c r="BX141" s="32">
        <f t="shared" si="167"/>
        <v>100</v>
      </c>
      <c r="BY141" s="32">
        <f t="shared" si="167"/>
        <v>100.00000000000001</v>
      </c>
      <c r="BZ141" s="32">
        <f t="shared" si="167"/>
        <v>100</v>
      </c>
      <c r="CA141" s="32">
        <f t="shared" si="167"/>
        <v>100</v>
      </c>
      <c r="CB141" s="32">
        <f t="shared" si="167"/>
        <v>100</v>
      </c>
      <c r="CC141" s="32">
        <f t="shared" si="167"/>
        <v>100</v>
      </c>
      <c r="CD141" s="32">
        <f t="shared" si="167"/>
        <v>100</v>
      </c>
      <c r="CE141" s="32">
        <f t="shared" si="167"/>
        <v>99.999999999999986</v>
      </c>
      <c r="CF141" s="32">
        <f t="shared" si="167"/>
        <v>100</v>
      </c>
      <c r="CG141" s="32">
        <f t="shared" si="167"/>
        <v>93.103448275862064</v>
      </c>
      <c r="CH141" s="32">
        <f t="shared" si="167"/>
        <v>100</v>
      </c>
      <c r="CI141" s="32">
        <f t="shared" si="167"/>
        <v>100.00000000000001</v>
      </c>
      <c r="CJ141" s="32">
        <f t="shared" si="167"/>
        <v>100</v>
      </c>
      <c r="CK141" s="32">
        <f t="shared" si="167"/>
        <v>100</v>
      </c>
      <c r="CL141" s="29">
        <f t="shared" si="167"/>
        <v>100</v>
      </c>
      <c r="CM141" s="51">
        <f t="shared" si="167"/>
        <v>100</v>
      </c>
      <c r="CN141" s="7"/>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row>
    <row r="142" spans="2:118" x14ac:dyDescent="0.25">
      <c r="B142" s="46" t="s">
        <v>15</v>
      </c>
      <c r="C142" s="2">
        <v>0</v>
      </c>
      <c r="D142" s="2">
        <v>0</v>
      </c>
      <c r="E142" s="2">
        <v>0</v>
      </c>
      <c r="F142" s="2">
        <v>0</v>
      </c>
      <c r="G142" s="2">
        <v>11</v>
      </c>
      <c r="H142" s="2">
        <v>9</v>
      </c>
      <c r="I142" s="2">
        <v>6</v>
      </c>
      <c r="J142" s="2">
        <v>1</v>
      </c>
      <c r="K142" s="3">
        <v>0</v>
      </c>
      <c r="L142" s="3">
        <v>0</v>
      </c>
      <c r="M142" s="3">
        <v>1</v>
      </c>
      <c r="N142" s="3">
        <v>0</v>
      </c>
      <c r="O142" s="3">
        <v>0</v>
      </c>
      <c r="P142" s="3">
        <v>0</v>
      </c>
      <c r="Q142" s="3">
        <v>0</v>
      </c>
      <c r="R142" s="3">
        <v>0</v>
      </c>
      <c r="S142" s="46">
        <v>28</v>
      </c>
      <c r="V142" s="46">
        <v>128</v>
      </c>
      <c r="W142" s="3">
        <f>P129</f>
        <v>0</v>
      </c>
      <c r="X142" s="3">
        <f>P130</f>
        <v>0</v>
      </c>
      <c r="Y142" s="3">
        <f>P131</f>
        <v>5</v>
      </c>
      <c r="Z142" s="3">
        <f>P132</f>
        <v>0</v>
      </c>
      <c r="AA142" s="3">
        <f>P133</f>
        <v>0</v>
      </c>
      <c r="AB142" s="3">
        <f>P134</f>
        <v>0</v>
      </c>
      <c r="AC142" s="3">
        <f>P135</f>
        <v>0</v>
      </c>
      <c r="AD142" s="3">
        <f>P136</f>
        <v>0</v>
      </c>
      <c r="AE142" s="3">
        <f>P137</f>
        <v>0</v>
      </c>
      <c r="AF142" s="3">
        <f>P138</f>
        <v>0</v>
      </c>
      <c r="AG142" s="3">
        <f>P139</f>
        <v>0</v>
      </c>
      <c r="AH142" s="3">
        <f>P140</f>
        <v>0</v>
      </c>
      <c r="AI142" s="3">
        <f>P141</f>
        <v>0</v>
      </c>
      <c r="AJ142" s="3">
        <f>P142</f>
        <v>0</v>
      </c>
      <c r="AK142" s="3">
        <f>P143</f>
        <v>1</v>
      </c>
      <c r="AL142" s="3">
        <f>P144</f>
        <v>0</v>
      </c>
      <c r="AM142" s="3">
        <f>P145</f>
        <v>0</v>
      </c>
      <c r="AN142" s="3">
        <f>P146</f>
        <v>0</v>
      </c>
      <c r="AO142" s="3">
        <f>P147</f>
        <v>0</v>
      </c>
      <c r="AP142" s="46">
        <f>P148</f>
        <v>0</v>
      </c>
      <c r="AQ142" s="50">
        <f>P149</f>
        <v>0</v>
      </c>
      <c r="AT142" s="46">
        <v>128</v>
      </c>
      <c r="AU142" s="32">
        <f t="shared" ref="AU142:BO142" si="168">PRODUCT(W142*100*1/W145)</f>
        <v>0</v>
      </c>
      <c r="AV142" s="32">
        <f t="shared" si="168"/>
        <v>0</v>
      </c>
      <c r="AW142" s="32">
        <f t="shared" si="168"/>
        <v>17.241379310344829</v>
      </c>
      <c r="AX142" s="32">
        <f t="shared" si="168"/>
        <v>0</v>
      </c>
      <c r="AY142" s="32">
        <f t="shared" si="168"/>
        <v>0</v>
      </c>
      <c r="AZ142" s="32">
        <f t="shared" si="168"/>
        <v>0</v>
      </c>
      <c r="BA142" s="32">
        <f t="shared" si="168"/>
        <v>0</v>
      </c>
      <c r="BB142" s="32">
        <f t="shared" si="168"/>
        <v>0</v>
      </c>
      <c r="BC142" s="32">
        <f t="shared" si="168"/>
        <v>0</v>
      </c>
      <c r="BD142" s="32">
        <f t="shared" si="168"/>
        <v>0</v>
      </c>
      <c r="BE142" s="32">
        <f t="shared" si="168"/>
        <v>0</v>
      </c>
      <c r="BF142" s="32">
        <f t="shared" si="168"/>
        <v>0</v>
      </c>
      <c r="BG142" s="32">
        <f t="shared" si="168"/>
        <v>0</v>
      </c>
      <c r="BH142" s="32">
        <f t="shared" si="168"/>
        <v>0</v>
      </c>
      <c r="BI142" s="32">
        <f t="shared" si="168"/>
        <v>3.4482758620689653</v>
      </c>
      <c r="BJ142" s="32">
        <f t="shared" si="168"/>
        <v>0</v>
      </c>
      <c r="BK142" s="32">
        <f t="shared" si="168"/>
        <v>0</v>
      </c>
      <c r="BL142" s="32">
        <f t="shared" si="168"/>
        <v>0</v>
      </c>
      <c r="BM142" s="32">
        <f t="shared" si="168"/>
        <v>0</v>
      </c>
      <c r="BN142" s="29">
        <f t="shared" si="168"/>
        <v>0</v>
      </c>
      <c r="BO142" s="51">
        <f t="shared" si="168"/>
        <v>0</v>
      </c>
      <c r="BR142" s="46">
        <v>128</v>
      </c>
      <c r="BS142" s="32">
        <f t="shared" ref="BS142:CM142" si="169">AU129+AU130+AU131+AU132+AU133+AU134+AU135+AU136+AU137+AU138+AU139+AU140+AU141+AU142</f>
        <v>100.00000000000001</v>
      </c>
      <c r="BT142" s="32">
        <f t="shared" si="169"/>
        <v>100.00000000000001</v>
      </c>
      <c r="BU142" s="32">
        <f t="shared" si="169"/>
        <v>100.00000000000001</v>
      </c>
      <c r="BV142" s="32">
        <f t="shared" si="169"/>
        <v>100</v>
      </c>
      <c r="BW142" s="32">
        <f t="shared" si="169"/>
        <v>100</v>
      </c>
      <c r="BX142" s="32">
        <f t="shared" si="169"/>
        <v>100</v>
      </c>
      <c r="BY142" s="32">
        <f t="shared" si="169"/>
        <v>100.00000000000001</v>
      </c>
      <c r="BZ142" s="32">
        <f t="shared" si="169"/>
        <v>100</v>
      </c>
      <c r="CA142" s="32">
        <f t="shared" si="169"/>
        <v>100</v>
      </c>
      <c r="CB142" s="32">
        <f t="shared" si="169"/>
        <v>100</v>
      </c>
      <c r="CC142" s="32">
        <f t="shared" si="169"/>
        <v>100</v>
      </c>
      <c r="CD142" s="32">
        <f t="shared" si="169"/>
        <v>100</v>
      </c>
      <c r="CE142" s="32">
        <f t="shared" si="169"/>
        <v>99.999999999999986</v>
      </c>
      <c r="CF142" s="32">
        <f t="shared" si="169"/>
        <v>100</v>
      </c>
      <c r="CG142" s="32">
        <f t="shared" si="169"/>
        <v>96.551724137931032</v>
      </c>
      <c r="CH142" s="32">
        <f t="shared" si="169"/>
        <v>100</v>
      </c>
      <c r="CI142" s="32">
        <f t="shared" si="169"/>
        <v>100.00000000000001</v>
      </c>
      <c r="CJ142" s="32">
        <f t="shared" si="169"/>
        <v>100</v>
      </c>
      <c r="CK142" s="32">
        <f t="shared" si="169"/>
        <v>100</v>
      </c>
      <c r="CL142" s="29">
        <f t="shared" si="169"/>
        <v>100</v>
      </c>
      <c r="CM142" s="51">
        <f t="shared" si="169"/>
        <v>100</v>
      </c>
      <c r="CN142" s="7"/>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row>
    <row r="143" spans="2:118" x14ac:dyDescent="0.25">
      <c r="B143" s="46" t="s">
        <v>16</v>
      </c>
      <c r="C143" s="2">
        <v>0</v>
      </c>
      <c r="D143" s="2">
        <v>0</v>
      </c>
      <c r="E143" s="2">
        <v>0</v>
      </c>
      <c r="F143" s="2">
        <v>0</v>
      </c>
      <c r="G143" s="2">
        <v>0</v>
      </c>
      <c r="H143" s="2">
        <v>2</v>
      </c>
      <c r="I143" s="2">
        <v>0</v>
      </c>
      <c r="J143" s="2">
        <v>6</v>
      </c>
      <c r="K143" s="2">
        <v>3</v>
      </c>
      <c r="L143" s="2">
        <v>6</v>
      </c>
      <c r="M143" s="2">
        <v>5</v>
      </c>
      <c r="N143" s="2">
        <v>2</v>
      </c>
      <c r="O143" s="3">
        <v>3</v>
      </c>
      <c r="P143" s="3">
        <v>1</v>
      </c>
      <c r="Q143" s="3">
        <v>1</v>
      </c>
      <c r="R143" s="3">
        <v>0</v>
      </c>
      <c r="S143" s="46">
        <v>29</v>
      </c>
      <c r="V143" s="46">
        <v>256</v>
      </c>
      <c r="W143" s="3">
        <f>Q129</f>
        <v>0</v>
      </c>
      <c r="X143" s="3">
        <f>Q130</f>
        <v>0</v>
      </c>
      <c r="Y143" s="3">
        <f>Q131</f>
        <v>0</v>
      </c>
      <c r="Z143" s="3">
        <f>Q132</f>
        <v>0</v>
      </c>
      <c r="AA143" s="3">
        <f>Q133</f>
        <v>0</v>
      </c>
      <c r="AB143" s="3">
        <f>Q134</f>
        <v>0</v>
      </c>
      <c r="AC143" s="3">
        <f>Q135</f>
        <v>0</v>
      </c>
      <c r="AD143" s="3">
        <f>Q136</f>
        <v>0</v>
      </c>
      <c r="AE143" s="3">
        <f>Q137</f>
        <v>0</v>
      </c>
      <c r="AF143" s="3">
        <f>Q138</f>
        <v>0</v>
      </c>
      <c r="AG143" s="3">
        <f>Q139</f>
        <v>0</v>
      </c>
      <c r="AH143" s="3">
        <f>Q140</f>
        <v>0</v>
      </c>
      <c r="AI143" s="3">
        <f>Q141</f>
        <v>0</v>
      </c>
      <c r="AJ143" s="3">
        <f>Q142</f>
        <v>0</v>
      </c>
      <c r="AK143" s="3">
        <f>Q143</f>
        <v>1</v>
      </c>
      <c r="AL143" s="3">
        <f>Q144</f>
        <v>0</v>
      </c>
      <c r="AM143" s="3">
        <f>Q145</f>
        <v>0</v>
      </c>
      <c r="AN143" s="3">
        <f>Q146</f>
        <v>0</v>
      </c>
      <c r="AO143" s="3">
        <f>Q147</f>
        <v>0</v>
      </c>
      <c r="AP143" s="46">
        <f>Q148</f>
        <v>0</v>
      </c>
      <c r="AQ143" s="50">
        <f>Q149</f>
        <v>0</v>
      </c>
      <c r="AT143" s="46">
        <v>256</v>
      </c>
      <c r="AU143" s="32">
        <f t="shared" ref="AU143:BO143" si="170">PRODUCT(W143*100*1/W145)</f>
        <v>0</v>
      </c>
      <c r="AV143" s="32">
        <f t="shared" si="170"/>
        <v>0</v>
      </c>
      <c r="AW143" s="32">
        <f t="shared" si="170"/>
        <v>0</v>
      </c>
      <c r="AX143" s="32">
        <f t="shared" si="170"/>
        <v>0</v>
      </c>
      <c r="AY143" s="32">
        <f t="shared" si="170"/>
        <v>0</v>
      </c>
      <c r="AZ143" s="32">
        <f t="shared" si="170"/>
        <v>0</v>
      </c>
      <c r="BA143" s="32">
        <f t="shared" si="170"/>
        <v>0</v>
      </c>
      <c r="BB143" s="32">
        <f t="shared" si="170"/>
        <v>0</v>
      </c>
      <c r="BC143" s="32">
        <f t="shared" si="170"/>
        <v>0</v>
      </c>
      <c r="BD143" s="32">
        <f t="shared" si="170"/>
        <v>0</v>
      </c>
      <c r="BE143" s="32">
        <f t="shared" si="170"/>
        <v>0</v>
      </c>
      <c r="BF143" s="32">
        <f t="shared" si="170"/>
        <v>0</v>
      </c>
      <c r="BG143" s="32">
        <f t="shared" si="170"/>
        <v>0</v>
      </c>
      <c r="BH143" s="32">
        <f t="shared" si="170"/>
        <v>0</v>
      </c>
      <c r="BI143" s="32">
        <f t="shared" si="170"/>
        <v>3.4482758620689653</v>
      </c>
      <c r="BJ143" s="32">
        <f t="shared" si="170"/>
        <v>0</v>
      </c>
      <c r="BK143" s="32">
        <f t="shared" si="170"/>
        <v>0</v>
      </c>
      <c r="BL143" s="32">
        <f t="shared" si="170"/>
        <v>0</v>
      </c>
      <c r="BM143" s="32">
        <f t="shared" si="170"/>
        <v>0</v>
      </c>
      <c r="BN143" s="29">
        <f t="shared" si="170"/>
        <v>0</v>
      </c>
      <c r="BO143" s="51">
        <f t="shared" si="170"/>
        <v>0</v>
      </c>
      <c r="BR143" s="46">
        <v>256</v>
      </c>
      <c r="BS143" s="32">
        <f t="shared" ref="BS143:CM143" si="171">AU129+AU130+AU131+AU132+AU133+AU134+AU135+AU136+AU137+AU138+AU139+AU140+AU141+AU142+AU143</f>
        <v>100.00000000000001</v>
      </c>
      <c r="BT143" s="32">
        <f t="shared" si="171"/>
        <v>100.00000000000001</v>
      </c>
      <c r="BU143" s="32">
        <f t="shared" si="171"/>
        <v>100.00000000000001</v>
      </c>
      <c r="BV143" s="32">
        <f t="shared" si="171"/>
        <v>100</v>
      </c>
      <c r="BW143" s="32">
        <f t="shared" si="171"/>
        <v>100</v>
      </c>
      <c r="BX143" s="32">
        <f t="shared" si="171"/>
        <v>100</v>
      </c>
      <c r="BY143" s="32">
        <f t="shared" si="171"/>
        <v>100.00000000000001</v>
      </c>
      <c r="BZ143" s="32">
        <f t="shared" si="171"/>
        <v>100</v>
      </c>
      <c r="CA143" s="32">
        <f t="shared" si="171"/>
        <v>100</v>
      </c>
      <c r="CB143" s="32">
        <f t="shared" si="171"/>
        <v>100</v>
      </c>
      <c r="CC143" s="32">
        <f t="shared" si="171"/>
        <v>100</v>
      </c>
      <c r="CD143" s="32">
        <f t="shared" si="171"/>
        <v>100</v>
      </c>
      <c r="CE143" s="32">
        <f t="shared" si="171"/>
        <v>99.999999999999986</v>
      </c>
      <c r="CF143" s="32">
        <f t="shared" si="171"/>
        <v>100</v>
      </c>
      <c r="CG143" s="32">
        <f t="shared" si="171"/>
        <v>100</v>
      </c>
      <c r="CH143" s="32">
        <f t="shared" si="171"/>
        <v>100</v>
      </c>
      <c r="CI143" s="32">
        <f t="shared" si="171"/>
        <v>100.00000000000001</v>
      </c>
      <c r="CJ143" s="32">
        <f t="shared" si="171"/>
        <v>100</v>
      </c>
      <c r="CK143" s="32">
        <f t="shared" si="171"/>
        <v>100</v>
      </c>
      <c r="CL143" s="29">
        <f t="shared" si="171"/>
        <v>100</v>
      </c>
      <c r="CM143" s="51">
        <f t="shared" si="171"/>
        <v>100</v>
      </c>
      <c r="CN143" s="7"/>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row>
    <row r="144" spans="2:118" x14ac:dyDescent="0.25">
      <c r="B144" s="46" t="s">
        <v>17</v>
      </c>
      <c r="C144" s="2">
        <v>0</v>
      </c>
      <c r="D144" s="2">
        <v>0</v>
      </c>
      <c r="E144" s="2">
        <v>18</v>
      </c>
      <c r="F144" s="2">
        <v>0</v>
      </c>
      <c r="G144" s="2">
        <v>1</v>
      </c>
      <c r="H144" s="2">
        <v>0</v>
      </c>
      <c r="I144" s="2">
        <v>0</v>
      </c>
      <c r="J144" s="2">
        <v>1</v>
      </c>
      <c r="K144" s="4">
        <v>1</v>
      </c>
      <c r="L144" s="3">
        <v>0</v>
      </c>
      <c r="M144" s="3">
        <v>0</v>
      </c>
      <c r="N144" s="3">
        <v>8</v>
      </c>
      <c r="O144" s="3">
        <v>0</v>
      </c>
      <c r="P144" s="3">
        <v>0</v>
      </c>
      <c r="Q144" s="3">
        <v>0</v>
      </c>
      <c r="R144" s="3">
        <v>0</v>
      </c>
      <c r="S144" s="46">
        <v>29</v>
      </c>
      <c r="V144" s="46">
        <v>512</v>
      </c>
      <c r="W144" s="3">
        <f>R129</f>
        <v>0</v>
      </c>
      <c r="X144" s="3">
        <f>R130</f>
        <v>0</v>
      </c>
      <c r="Y144" s="3">
        <f>R131</f>
        <v>0</v>
      </c>
      <c r="Z144" s="3">
        <f>R132</f>
        <v>0</v>
      </c>
      <c r="AA144" s="3">
        <f>R133</f>
        <v>0</v>
      </c>
      <c r="AB144" s="3">
        <f>R134</f>
        <v>0</v>
      </c>
      <c r="AC144" s="3">
        <f>R135</f>
        <v>0</v>
      </c>
      <c r="AD144" s="3">
        <f>R136</f>
        <v>0</v>
      </c>
      <c r="AE144" s="3">
        <f>R137</f>
        <v>0</v>
      </c>
      <c r="AF144" s="3">
        <f>R138</f>
        <v>0</v>
      </c>
      <c r="AG144" s="3">
        <f>R139</f>
        <v>0</v>
      </c>
      <c r="AH144" s="3">
        <f>R140</f>
        <v>0</v>
      </c>
      <c r="AI144" s="3">
        <f>R141</f>
        <v>0</v>
      </c>
      <c r="AJ144" s="3">
        <f>R142</f>
        <v>0</v>
      </c>
      <c r="AK144" s="3">
        <f>R143</f>
        <v>0</v>
      </c>
      <c r="AL144" s="3">
        <f>R144</f>
        <v>0</v>
      </c>
      <c r="AM144" s="3">
        <f>R145</f>
        <v>0</v>
      </c>
      <c r="AN144" s="3">
        <f>R146</f>
        <v>0</v>
      </c>
      <c r="AO144" s="3">
        <f>R147</f>
        <v>0</v>
      </c>
      <c r="AP144" s="46">
        <f>R148</f>
        <v>0</v>
      </c>
      <c r="AQ144" s="50">
        <f>R149</f>
        <v>0</v>
      </c>
      <c r="AT144" s="46">
        <v>512</v>
      </c>
      <c r="AU144" s="32">
        <f t="shared" ref="AU144:BO144" si="172">PRODUCT(W144*100*1/W145)</f>
        <v>0</v>
      </c>
      <c r="AV144" s="32">
        <f t="shared" si="172"/>
        <v>0</v>
      </c>
      <c r="AW144" s="32">
        <f t="shared" si="172"/>
        <v>0</v>
      </c>
      <c r="AX144" s="32">
        <f t="shared" si="172"/>
        <v>0</v>
      </c>
      <c r="AY144" s="32">
        <f t="shared" si="172"/>
        <v>0</v>
      </c>
      <c r="AZ144" s="32">
        <f t="shared" si="172"/>
        <v>0</v>
      </c>
      <c r="BA144" s="32">
        <f t="shared" si="172"/>
        <v>0</v>
      </c>
      <c r="BB144" s="32">
        <f t="shared" si="172"/>
        <v>0</v>
      </c>
      <c r="BC144" s="32">
        <f t="shared" si="172"/>
        <v>0</v>
      </c>
      <c r="BD144" s="32">
        <f t="shared" si="172"/>
        <v>0</v>
      </c>
      <c r="BE144" s="32">
        <f t="shared" si="172"/>
        <v>0</v>
      </c>
      <c r="BF144" s="32">
        <f t="shared" si="172"/>
        <v>0</v>
      </c>
      <c r="BG144" s="32">
        <f t="shared" si="172"/>
        <v>0</v>
      </c>
      <c r="BH144" s="32">
        <f t="shared" si="172"/>
        <v>0</v>
      </c>
      <c r="BI144" s="32">
        <f t="shared" si="172"/>
        <v>0</v>
      </c>
      <c r="BJ144" s="32">
        <f t="shared" si="172"/>
        <v>0</v>
      </c>
      <c r="BK144" s="32">
        <f t="shared" si="172"/>
        <v>0</v>
      </c>
      <c r="BL144" s="32">
        <f t="shared" si="172"/>
        <v>0</v>
      </c>
      <c r="BM144" s="32">
        <f t="shared" si="172"/>
        <v>0</v>
      </c>
      <c r="BN144" s="29">
        <f t="shared" si="172"/>
        <v>0</v>
      </c>
      <c r="BO144" s="51">
        <f t="shared" si="172"/>
        <v>0</v>
      </c>
      <c r="BR144" s="46">
        <v>512</v>
      </c>
      <c r="BS144" s="32">
        <f t="shared" ref="BS144:CM144" si="173">AU129+AU130+AU131+AU132+AU133+AU134+AU135+AU136+AU137+AU138+AU139+AU140+AU141+AU142+AU143+AU144</f>
        <v>100.00000000000001</v>
      </c>
      <c r="BT144" s="32">
        <f t="shared" si="173"/>
        <v>100.00000000000001</v>
      </c>
      <c r="BU144" s="32">
        <f t="shared" si="173"/>
        <v>100.00000000000001</v>
      </c>
      <c r="BV144" s="32">
        <f t="shared" si="173"/>
        <v>100</v>
      </c>
      <c r="BW144" s="32">
        <f t="shared" si="173"/>
        <v>100</v>
      </c>
      <c r="BX144" s="32">
        <f t="shared" si="173"/>
        <v>100</v>
      </c>
      <c r="BY144" s="32">
        <f t="shared" si="173"/>
        <v>100.00000000000001</v>
      </c>
      <c r="BZ144" s="32">
        <f t="shared" si="173"/>
        <v>100</v>
      </c>
      <c r="CA144" s="32">
        <f t="shared" si="173"/>
        <v>100</v>
      </c>
      <c r="CB144" s="32">
        <f t="shared" si="173"/>
        <v>100</v>
      </c>
      <c r="CC144" s="32">
        <f t="shared" si="173"/>
        <v>100</v>
      </c>
      <c r="CD144" s="32">
        <f t="shared" si="173"/>
        <v>100</v>
      </c>
      <c r="CE144" s="32">
        <f t="shared" si="173"/>
        <v>99.999999999999986</v>
      </c>
      <c r="CF144" s="32">
        <f t="shared" si="173"/>
        <v>100</v>
      </c>
      <c r="CG144" s="32">
        <f t="shared" si="173"/>
        <v>100</v>
      </c>
      <c r="CH144" s="32">
        <f t="shared" si="173"/>
        <v>100</v>
      </c>
      <c r="CI144" s="32">
        <f t="shared" si="173"/>
        <v>100.00000000000001</v>
      </c>
      <c r="CJ144" s="32">
        <f t="shared" si="173"/>
        <v>100</v>
      </c>
      <c r="CK144" s="32">
        <f t="shared" si="173"/>
        <v>100</v>
      </c>
      <c r="CL144" s="29">
        <f t="shared" si="173"/>
        <v>100</v>
      </c>
      <c r="CM144" s="51">
        <f t="shared" si="173"/>
        <v>100</v>
      </c>
      <c r="CN144" s="7"/>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row>
    <row r="145" spans="1:118" x14ac:dyDescent="0.25">
      <c r="B145" s="46" t="s">
        <v>18</v>
      </c>
      <c r="C145" s="2">
        <v>0</v>
      </c>
      <c r="D145" s="2">
        <v>9</v>
      </c>
      <c r="E145" s="2">
        <v>12</v>
      </c>
      <c r="F145" s="2">
        <v>5</v>
      </c>
      <c r="G145" s="2">
        <v>0</v>
      </c>
      <c r="H145" s="4">
        <v>1</v>
      </c>
      <c r="I145" s="3">
        <v>0</v>
      </c>
      <c r="J145" s="3">
        <v>0</v>
      </c>
      <c r="K145" s="3">
        <v>0</v>
      </c>
      <c r="L145" s="3">
        <v>2</v>
      </c>
      <c r="M145" s="3">
        <v>0</v>
      </c>
      <c r="N145" s="3">
        <v>0</v>
      </c>
      <c r="O145" s="3">
        <v>0</v>
      </c>
      <c r="P145" s="3">
        <v>0</v>
      </c>
      <c r="Q145" s="3">
        <v>0</v>
      </c>
      <c r="R145" s="3">
        <v>0</v>
      </c>
      <c r="S145" s="46">
        <v>29</v>
      </c>
      <c r="V145" s="46" t="s">
        <v>1</v>
      </c>
      <c r="W145" s="46">
        <f>S129</f>
        <v>29</v>
      </c>
      <c r="X145" s="46">
        <f>S130</f>
        <v>29</v>
      </c>
      <c r="Y145" s="46">
        <f>S131</f>
        <v>29</v>
      </c>
      <c r="Z145" s="46">
        <f>S132</f>
        <v>29</v>
      </c>
      <c r="AA145" s="46">
        <f>S133</f>
        <v>29</v>
      </c>
      <c r="AB145" s="46">
        <f>S134</f>
        <v>29</v>
      </c>
      <c r="AC145" s="46">
        <f>S135</f>
        <v>29</v>
      </c>
      <c r="AD145" s="46">
        <f>S136</f>
        <v>29</v>
      </c>
      <c r="AE145" s="46">
        <f>S137</f>
        <v>29</v>
      </c>
      <c r="AF145" s="46">
        <f>S138</f>
        <v>29</v>
      </c>
      <c r="AG145" s="46">
        <f>S139</f>
        <v>28</v>
      </c>
      <c r="AH145" s="46">
        <f>S140</f>
        <v>27</v>
      </c>
      <c r="AI145" s="46">
        <f>S141</f>
        <v>28</v>
      </c>
      <c r="AJ145" s="46">
        <f>S142</f>
        <v>28</v>
      </c>
      <c r="AK145" s="46">
        <f>S143</f>
        <v>29</v>
      </c>
      <c r="AL145" s="46">
        <f>S144</f>
        <v>29</v>
      </c>
      <c r="AM145" s="46">
        <f>S145</f>
        <v>29</v>
      </c>
      <c r="AN145" s="46">
        <f>S146</f>
        <v>29</v>
      </c>
      <c r="AO145" s="46">
        <f>S147</f>
        <v>29</v>
      </c>
      <c r="AP145" s="46">
        <f>S148</f>
        <v>29</v>
      </c>
      <c r="AQ145" s="46">
        <f>S149</f>
        <v>29</v>
      </c>
      <c r="AT145" s="46" t="s">
        <v>44</v>
      </c>
      <c r="AU145" s="29">
        <f t="shared" ref="AU145:BO145" si="174">SUM(AU129:AU144)</f>
        <v>100.00000000000001</v>
      </c>
      <c r="AV145" s="29">
        <f t="shared" si="174"/>
        <v>100.00000000000001</v>
      </c>
      <c r="AW145" s="29">
        <f t="shared" si="174"/>
        <v>100.00000000000001</v>
      </c>
      <c r="AX145" s="29">
        <f t="shared" si="174"/>
        <v>100</v>
      </c>
      <c r="AY145" s="29">
        <f t="shared" si="174"/>
        <v>100</v>
      </c>
      <c r="AZ145" s="29">
        <f t="shared" si="174"/>
        <v>100</v>
      </c>
      <c r="BA145" s="29">
        <f t="shared" si="174"/>
        <v>100.00000000000001</v>
      </c>
      <c r="BB145" s="29">
        <f t="shared" si="174"/>
        <v>100</v>
      </c>
      <c r="BC145" s="29">
        <f t="shared" si="174"/>
        <v>100</v>
      </c>
      <c r="BD145" s="29">
        <f t="shared" si="174"/>
        <v>100</v>
      </c>
      <c r="BE145" s="29">
        <f t="shared" si="174"/>
        <v>100</v>
      </c>
      <c r="BF145" s="29">
        <f t="shared" si="174"/>
        <v>100</v>
      </c>
      <c r="BG145" s="29">
        <f t="shared" si="174"/>
        <v>99.999999999999986</v>
      </c>
      <c r="BH145" s="29">
        <f t="shared" si="174"/>
        <v>100</v>
      </c>
      <c r="BI145" s="29">
        <f t="shared" si="174"/>
        <v>100</v>
      </c>
      <c r="BJ145" s="29">
        <f t="shared" si="174"/>
        <v>100</v>
      </c>
      <c r="BK145" s="29">
        <f t="shared" si="174"/>
        <v>100.00000000000001</v>
      </c>
      <c r="BL145" s="29">
        <f t="shared" si="174"/>
        <v>100</v>
      </c>
      <c r="BM145" s="29">
        <f t="shared" si="174"/>
        <v>100</v>
      </c>
      <c r="BN145" s="29">
        <f t="shared" si="174"/>
        <v>100</v>
      </c>
      <c r="BO145" s="29">
        <f t="shared" si="174"/>
        <v>100</v>
      </c>
      <c r="BS145" s="29"/>
      <c r="BT145" s="29"/>
      <c r="BU145" s="29"/>
      <c r="BV145" s="29"/>
      <c r="BW145" s="29"/>
      <c r="BX145" s="29"/>
      <c r="BY145" s="29"/>
      <c r="BZ145" s="29"/>
      <c r="CA145" s="29"/>
      <c r="CB145" s="29"/>
      <c r="CC145" s="29"/>
      <c r="CD145" s="29"/>
      <c r="CE145" s="29"/>
      <c r="CF145" s="29"/>
      <c r="CG145" s="29"/>
      <c r="CH145" s="29"/>
      <c r="CI145" s="29"/>
      <c r="CJ145" s="29"/>
      <c r="CK145" s="29"/>
      <c r="CL145" s="29"/>
      <c r="CM145" s="2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row>
    <row r="146" spans="1:118" x14ac:dyDescent="0.25">
      <c r="B146" s="46" t="s">
        <v>19</v>
      </c>
      <c r="C146" s="2">
        <v>0</v>
      </c>
      <c r="D146" s="2">
        <v>21</v>
      </c>
      <c r="E146" s="2">
        <v>0</v>
      </c>
      <c r="F146" s="2">
        <v>5</v>
      </c>
      <c r="G146" s="2">
        <v>0</v>
      </c>
      <c r="H146" s="2">
        <v>0</v>
      </c>
      <c r="I146" s="4">
        <v>1</v>
      </c>
      <c r="J146" s="3">
        <v>1</v>
      </c>
      <c r="K146" s="3">
        <v>1</v>
      </c>
      <c r="L146" s="3">
        <v>0</v>
      </c>
      <c r="M146" s="3">
        <v>0</v>
      </c>
      <c r="N146" s="3">
        <v>0</v>
      </c>
      <c r="O146" s="3">
        <v>0</v>
      </c>
      <c r="P146" s="3">
        <v>0</v>
      </c>
      <c r="Q146" s="3">
        <v>0</v>
      </c>
      <c r="R146" s="3">
        <v>0</v>
      </c>
      <c r="S146" s="46">
        <v>29</v>
      </c>
      <c r="AU146" s="29"/>
      <c r="AV146" s="29"/>
      <c r="AW146" s="29"/>
      <c r="AX146" s="29"/>
      <c r="AY146" s="29"/>
      <c r="AZ146" s="29"/>
      <c r="BA146" s="29"/>
      <c r="BB146" s="29"/>
      <c r="BC146" s="29"/>
      <c r="BD146" s="29"/>
      <c r="BE146" s="29"/>
      <c r="BF146" s="29"/>
      <c r="BG146" s="29"/>
      <c r="BH146" s="29"/>
      <c r="BI146" s="29"/>
      <c r="BJ146" s="29"/>
      <c r="BK146" s="29"/>
      <c r="BL146" s="29"/>
      <c r="BM146" s="29"/>
      <c r="BN146" s="29"/>
      <c r="BO146" s="29"/>
      <c r="BS146" s="29"/>
      <c r="BT146" s="29"/>
      <c r="BU146" s="29"/>
      <c r="BV146" s="29"/>
      <c r="BW146" s="29"/>
      <c r="BX146" s="29"/>
      <c r="BY146" s="29"/>
      <c r="BZ146" s="29"/>
      <c r="CA146" s="29"/>
      <c r="CB146" s="29"/>
      <c r="CC146" s="29"/>
      <c r="CD146" s="29"/>
      <c r="CE146" s="29"/>
      <c r="CF146" s="29"/>
      <c r="CG146" s="29"/>
      <c r="CH146" s="29"/>
      <c r="CI146" s="29"/>
      <c r="CJ146" s="29"/>
      <c r="CK146" s="29"/>
      <c r="CL146" s="29"/>
      <c r="CM146" s="2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row>
    <row r="147" spans="1:118" x14ac:dyDescent="0.25">
      <c r="B147" s="46" t="s">
        <v>20</v>
      </c>
      <c r="C147" s="2">
        <v>0</v>
      </c>
      <c r="D147" s="2">
        <v>0</v>
      </c>
      <c r="E147" s="2">
        <v>0</v>
      </c>
      <c r="F147" s="2">
        <v>1</v>
      </c>
      <c r="G147" s="2">
        <v>14</v>
      </c>
      <c r="H147" s="3">
        <v>10</v>
      </c>
      <c r="I147" s="3">
        <v>1</v>
      </c>
      <c r="J147" s="3">
        <v>0</v>
      </c>
      <c r="K147" s="3">
        <v>0</v>
      </c>
      <c r="L147" s="3">
        <v>3</v>
      </c>
      <c r="M147" s="3">
        <v>0</v>
      </c>
      <c r="N147" s="3">
        <v>0</v>
      </c>
      <c r="O147" s="3">
        <v>0</v>
      </c>
      <c r="P147" s="3">
        <v>0</v>
      </c>
      <c r="Q147" s="3">
        <v>0</v>
      </c>
      <c r="R147" s="3">
        <v>0</v>
      </c>
      <c r="S147" s="46">
        <v>29</v>
      </c>
      <c r="AU147" s="29"/>
      <c r="AV147" s="29"/>
      <c r="AW147" s="29"/>
      <c r="AX147" s="29"/>
      <c r="AY147" s="29"/>
      <c r="AZ147" s="29"/>
      <c r="BA147" s="29"/>
      <c r="BB147" s="29"/>
      <c r="BC147" s="29"/>
      <c r="BD147" s="29"/>
      <c r="BE147" s="29"/>
      <c r="BF147" s="29"/>
      <c r="BG147" s="29"/>
      <c r="BH147" s="29"/>
      <c r="BI147" s="29"/>
      <c r="BJ147" s="29"/>
      <c r="BK147" s="29"/>
      <c r="BL147" s="29"/>
      <c r="BM147" s="29"/>
      <c r="BN147" s="29"/>
      <c r="BO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row>
    <row r="148" spans="1:118" x14ac:dyDescent="0.25">
      <c r="B148" s="46" t="s">
        <v>21</v>
      </c>
      <c r="C148" s="46">
        <v>0</v>
      </c>
      <c r="D148" s="46">
        <v>0</v>
      </c>
      <c r="E148" s="46">
        <v>0</v>
      </c>
      <c r="F148" s="46">
        <v>0</v>
      </c>
      <c r="G148" s="46">
        <v>0</v>
      </c>
      <c r="H148" s="46">
        <v>0</v>
      </c>
      <c r="I148" s="46">
        <v>0</v>
      </c>
      <c r="J148" s="46">
        <v>3</v>
      </c>
      <c r="K148" s="46">
        <v>0</v>
      </c>
      <c r="L148" s="46">
        <v>0</v>
      </c>
      <c r="M148" s="46">
        <v>26</v>
      </c>
      <c r="N148" s="46">
        <v>0</v>
      </c>
      <c r="O148" s="46">
        <v>0</v>
      </c>
      <c r="P148" s="46">
        <v>0</v>
      </c>
      <c r="Q148" s="46">
        <v>0</v>
      </c>
      <c r="R148" s="46">
        <v>0</v>
      </c>
      <c r="S148" s="46">
        <v>29</v>
      </c>
      <c r="AU148" s="29"/>
      <c r="AV148" s="29"/>
      <c r="AW148" s="29"/>
      <c r="AX148" s="29"/>
      <c r="AY148" s="29"/>
      <c r="AZ148" s="29"/>
      <c r="BA148" s="29"/>
      <c r="BB148" s="29"/>
      <c r="BC148" s="29"/>
      <c r="BD148" s="29"/>
      <c r="BE148" s="29"/>
      <c r="BF148" s="29"/>
      <c r="BG148" s="29"/>
      <c r="BH148" s="29"/>
      <c r="BI148" s="29"/>
      <c r="BJ148" s="29"/>
      <c r="BK148" s="29"/>
      <c r="BL148" s="29"/>
      <c r="BM148" s="29"/>
      <c r="BN148" s="29"/>
      <c r="BO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row>
    <row r="149" spans="1:118" x14ac:dyDescent="0.25">
      <c r="B149" s="46" t="s">
        <v>22</v>
      </c>
      <c r="C149" s="50">
        <v>0</v>
      </c>
      <c r="D149" s="50">
        <v>0</v>
      </c>
      <c r="E149" s="50">
        <v>0</v>
      </c>
      <c r="F149" s="50">
        <v>1</v>
      </c>
      <c r="G149" s="50">
        <v>0</v>
      </c>
      <c r="H149" s="50">
        <v>3</v>
      </c>
      <c r="I149" s="50">
        <v>18</v>
      </c>
      <c r="J149" s="50">
        <v>6</v>
      </c>
      <c r="K149" s="50">
        <v>1</v>
      </c>
      <c r="L149" s="50">
        <v>0</v>
      </c>
      <c r="M149" s="50">
        <v>0</v>
      </c>
      <c r="N149" s="50">
        <v>0</v>
      </c>
      <c r="O149" s="50">
        <v>0</v>
      </c>
      <c r="P149" s="50">
        <v>0</v>
      </c>
      <c r="Q149" s="50">
        <v>0</v>
      </c>
      <c r="R149" s="50">
        <v>0</v>
      </c>
      <c r="S149" s="46">
        <v>29</v>
      </c>
      <c r="AU149" s="29"/>
      <c r="AV149" s="29"/>
      <c r="AW149" s="29"/>
      <c r="AX149" s="29"/>
      <c r="AY149" s="29"/>
      <c r="AZ149" s="29"/>
      <c r="BA149" s="29"/>
      <c r="BB149" s="29"/>
      <c r="BC149" s="29"/>
      <c r="BD149" s="29"/>
      <c r="BE149" s="29"/>
      <c r="BF149" s="29"/>
      <c r="BG149" s="29"/>
      <c r="BH149" s="29"/>
      <c r="BI149" s="29"/>
      <c r="BJ149" s="29"/>
      <c r="BK149" s="29"/>
      <c r="BL149" s="29"/>
      <c r="BM149" s="29"/>
      <c r="BN149" s="29"/>
      <c r="BO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row>
    <row r="150" spans="1:118" x14ac:dyDescent="0.25">
      <c r="B150" s="46" t="s">
        <v>86</v>
      </c>
      <c r="C150" s="46">
        <v>0</v>
      </c>
      <c r="D150" s="46">
        <v>0</v>
      </c>
      <c r="E150" s="46">
        <v>0</v>
      </c>
      <c r="F150" s="46">
        <v>0</v>
      </c>
      <c r="G150" s="46">
        <v>0</v>
      </c>
      <c r="H150" s="46">
        <v>0</v>
      </c>
      <c r="I150" s="46">
        <v>0</v>
      </c>
      <c r="J150" s="46">
        <v>0</v>
      </c>
      <c r="K150" s="46">
        <v>10</v>
      </c>
      <c r="L150" s="46">
        <v>16</v>
      </c>
      <c r="M150" s="46">
        <v>3</v>
      </c>
      <c r="N150" s="46">
        <v>0</v>
      </c>
      <c r="O150" s="46">
        <v>0</v>
      </c>
      <c r="P150" s="46">
        <v>0</v>
      </c>
      <c r="Q150" s="46">
        <v>0</v>
      </c>
      <c r="R150" s="46">
        <v>0</v>
      </c>
      <c r="S150" s="46">
        <v>29</v>
      </c>
      <c r="AU150" s="29"/>
      <c r="AV150" s="29"/>
      <c r="AW150" s="29"/>
      <c r="AX150" s="29"/>
      <c r="AY150" s="29"/>
      <c r="AZ150" s="29"/>
      <c r="BA150" s="29"/>
      <c r="BB150" s="29"/>
      <c r="BC150" s="29"/>
      <c r="BD150" s="29"/>
      <c r="BE150" s="29"/>
      <c r="BF150" s="29"/>
      <c r="BG150" s="29"/>
      <c r="BH150" s="29"/>
      <c r="BI150" s="29"/>
      <c r="BJ150" s="29"/>
      <c r="BK150" s="29"/>
      <c r="BL150" s="29"/>
      <c r="BM150" s="29"/>
      <c r="BN150" s="29"/>
      <c r="BO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Q150" s="9"/>
      <c r="CR150" s="9"/>
      <c r="CS150" s="9"/>
      <c r="CT150" s="9"/>
      <c r="CU150" s="9"/>
      <c r="CV150" s="9"/>
      <c r="CW150" s="9"/>
      <c r="CX150" s="9"/>
      <c r="CY150" s="9"/>
      <c r="CZ150" s="9"/>
      <c r="DA150" s="9"/>
      <c r="DB150" s="9"/>
      <c r="DC150" s="9"/>
      <c r="DD150" s="9"/>
      <c r="DE150" s="9"/>
      <c r="DF150" s="9"/>
      <c r="DG150" s="9"/>
      <c r="DH150" s="9"/>
      <c r="DI150" s="9"/>
      <c r="DJ150" s="9"/>
      <c r="DK150" s="9"/>
      <c r="DL150" s="9"/>
      <c r="DM150" s="9"/>
      <c r="DN150" s="9"/>
    </row>
    <row r="151" spans="1:118" x14ac:dyDescent="0.25">
      <c r="B151" s="46" t="s">
        <v>102</v>
      </c>
      <c r="C151" s="46">
        <v>0</v>
      </c>
      <c r="D151" s="46">
        <v>0</v>
      </c>
      <c r="E151" s="46">
        <v>0</v>
      </c>
      <c r="F151" s="46">
        <v>0</v>
      </c>
      <c r="G151" s="46">
        <v>0</v>
      </c>
      <c r="H151" s="46">
        <v>0</v>
      </c>
      <c r="I151" s="46">
        <v>0</v>
      </c>
      <c r="J151" s="46">
        <v>0</v>
      </c>
      <c r="K151" s="46">
        <v>0</v>
      </c>
      <c r="L151" s="46">
        <v>0</v>
      </c>
      <c r="M151" s="46">
        <v>26</v>
      </c>
      <c r="N151" s="46">
        <v>0</v>
      </c>
      <c r="O151" s="46">
        <v>0</v>
      </c>
      <c r="P151" s="46">
        <v>0</v>
      </c>
      <c r="Q151" s="46">
        <v>0</v>
      </c>
      <c r="R151" s="46">
        <v>0</v>
      </c>
      <c r="S151" s="46">
        <v>26</v>
      </c>
      <c r="AU151" s="29"/>
      <c r="AV151" s="29"/>
      <c r="AW151" s="29"/>
      <c r="AX151" s="29"/>
      <c r="AY151" s="29"/>
      <c r="AZ151" s="29"/>
      <c r="BA151" s="29"/>
      <c r="BB151" s="29"/>
      <c r="BC151" s="29"/>
      <c r="BD151" s="29"/>
      <c r="BE151" s="29"/>
      <c r="BF151" s="29"/>
      <c r="BG151" s="29"/>
      <c r="BH151" s="29"/>
      <c r="BI151" s="29"/>
      <c r="BJ151" s="29"/>
      <c r="BK151" s="29"/>
      <c r="BL151" s="29"/>
      <c r="BM151" s="29"/>
      <c r="BN151" s="29"/>
      <c r="BO151" s="29"/>
      <c r="BS151" s="29"/>
      <c r="BT151" s="29"/>
      <c r="BU151" s="29"/>
      <c r="BV151" s="29"/>
      <c r="BW151" s="29"/>
      <c r="BX151" s="29"/>
      <c r="BY151" s="29"/>
      <c r="BZ151" s="29"/>
      <c r="CA151" s="29"/>
      <c r="CB151" s="29"/>
      <c r="CC151" s="29"/>
      <c r="CD151" s="29"/>
      <c r="CE151" s="29"/>
      <c r="CF151" s="29"/>
      <c r="CG151" s="29"/>
      <c r="CH151" s="29"/>
      <c r="CI151" s="29"/>
      <c r="CJ151" s="29"/>
      <c r="CK151" s="29"/>
      <c r="CL151" s="29"/>
      <c r="CM151" s="29"/>
      <c r="CQ151" s="9"/>
      <c r="CR151" s="9"/>
      <c r="CS151" s="9"/>
      <c r="CT151" s="9"/>
      <c r="CU151" s="9"/>
      <c r="CV151" s="9"/>
      <c r="CW151" s="9"/>
      <c r="CX151" s="9"/>
      <c r="CY151" s="9"/>
      <c r="CZ151" s="9"/>
      <c r="DA151" s="9"/>
      <c r="DB151" s="9"/>
      <c r="DC151" s="9"/>
      <c r="DD151" s="9"/>
      <c r="DE151" s="9"/>
      <c r="DF151" s="9"/>
      <c r="DG151" s="9"/>
      <c r="DH151" s="9"/>
      <c r="DI151" s="9"/>
      <c r="DJ151" s="9"/>
      <c r="DK151" s="9"/>
      <c r="DL151" s="9"/>
      <c r="DM151" s="9"/>
      <c r="DN151" s="9"/>
    </row>
    <row r="152" spans="1:118" x14ac:dyDescent="0.25">
      <c r="B152" s="46" t="s">
        <v>90</v>
      </c>
      <c r="C152" s="46">
        <v>0</v>
      </c>
      <c r="D152" s="46">
        <v>0</v>
      </c>
      <c r="E152" s="46">
        <v>0</v>
      </c>
      <c r="F152" s="46">
        <v>29</v>
      </c>
      <c r="G152" s="46">
        <v>0</v>
      </c>
      <c r="H152" s="46">
        <v>0</v>
      </c>
      <c r="I152" s="46">
        <v>0</v>
      </c>
      <c r="J152" s="46">
        <v>0</v>
      </c>
      <c r="K152" s="46">
        <v>0</v>
      </c>
      <c r="L152" s="46">
        <v>0</v>
      </c>
      <c r="M152" s="46">
        <v>0</v>
      </c>
      <c r="N152" s="46">
        <v>0</v>
      </c>
      <c r="O152" s="46">
        <v>0</v>
      </c>
      <c r="P152" s="46">
        <v>0</v>
      </c>
      <c r="Q152" s="46">
        <v>0</v>
      </c>
      <c r="R152" s="46">
        <v>0</v>
      </c>
      <c r="S152" s="46">
        <v>29</v>
      </c>
    </row>
    <row r="159" spans="1:118" x14ac:dyDescent="0.25">
      <c r="V159" s="46" t="str">
        <f>A160</f>
        <v>Serratia marcescens</v>
      </c>
      <c r="AT159" s="46" t="str">
        <f>A160</f>
        <v>Serratia marcescens</v>
      </c>
      <c r="BR159" s="46" t="str">
        <f>A160</f>
        <v>Serratia marcescens</v>
      </c>
    </row>
    <row r="160" spans="1:118" ht="18.75" x14ac:dyDescent="0.25">
      <c r="A160" s="46" t="s">
        <v>87</v>
      </c>
      <c r="B160" s="46" t="s">
        <v>0</v>
      </c>
      <c r="C160" s="46">
        <v>1.5625E-2</v>
      </c>
      <c r="D160" s="46">
        <v>3.125E-2</v>
      </c>
      <c r="E160" s="46">
        <v>6.25E-2</v>
      </c>
      <c r="F160" s="46">
        <v>0.125</v>
      </c>
      <c r="G160" s="46">
        <v>0.25</v>
      </c>
      <c r="H160" s="46">
        <v>0.5</v>
      </c>
      <c r="I160" s="46">
        <v>1</v>
      </c>
      <c r="J160" s="46">
        <v>2</v>
      </c>
      <c r="K160" s="46">
        <v>4</v>
      </c>
      <c r="L160" s="46">
        <v>8</v>
      </c>
      <c r="M160" s="46">
        <v>16</v>
      </c>
      <c r="N160" s="46">
        <v>32</v>
      </c>
      <c r="O160" s="46">
        <v>64</v>
      </c>
      <c r="P160" s="46">
        <v>128</v>
      </c>
      <c r="Q160" s="46">
        <v>256</v>
      </c>
      <c r="R160" s="46">
        <v>512</v>
      </c>
      <c r="S160" s="46" t="s">
        <v>1</v>
      </c>
      <c r="V160" s="46" t="s">
        <v>0</v>
      </c>
      <c r="W160" s="46" t="str">
        <f>B161</f>
        <v>Ampicillin</v>
      </c>
      <c r="X160" s="46" t="str">
        <f>B162</f>
        <v>Ampicillin/ Sulbactam</v>
      </c>
      <c r="Y160" s="46" t="str">
        <f>B163</f>
        <v>Piperacillin</v>
      </c>
      <c r="Z160" s="46" t="str">
        <f>B164</f>
        <v>Piperacillin/ Tazobactam</v>
      </c>
      <c r="AA160" s="46" t="str">
        <f>B165</f>
        <v>Aztreonam</v>
      </c>
      <c r="AB160" s="46" t="str">
        <f>B166</f>
        <v>Cefotaxim</v>
      </c>
      <c r="AC160" s="46" t="str">
        <f>B167</f>
        <v>Ceftazidim</v>
      </c>
      <c r="AD160" s="46" t="str">
        <f>B168</f>
        <v>Cefuroxim</v>
      </c>
      <c r="AE160" s="46" t="str">
        <f>B169</f>
        <v>Imipenem</v>
      </c>
      <c r="AF160" s="46" t="str">
        <f>B170</f>
        <v>Meropenem</v>
      </c>
      <c r="AG160" s="46" t="str">
        <f>B171</f>
        <v>Colistin</v>
      </c>
      <c r="AH160" s="46" t="str">
        <f>B172</f>
        <v>Amikacin</v>
      </c>
      <c r="AI160" s="46" t="str">
        <f>B173</f>
        <v>Gentamicin</v>
      </c>
      <c r="AJ160" s="46" t="str">
        <f>B174</f>
        <v>Tobramycin</v>
      </c>
      <c r="AK160" s="46" t="str">
        <f>B175</f>
        <v>Fosfomycin</v>
      </c>
      <c r="AL160" s="46" t="str">
        <f>B176</f>
        <v>Cotrimoxazol</v>
      </c>
      <c r="AM160" s="46" t="str">
        <f>B177</f>
        <v>Ciprofloxacin</v>
      </c>
      <c r="AN160" s="46" t="str">
        <f>B178</f>
        <v>Levofloxacin</v>
      </c>
      <c r="AO160" s="46" t="str">
        <f>B179</f>
        <v>Moxifloxacin</v>
      </c>
      <c r="AP160" s="46" t="str">
        <f>B180</f>
        <v>Doxycyclin</v>
      </c>
      <c r="AQ160" s="46" t="str">
        <f>B181</f>
        <v>Tigecyclin</v>
      </c>
      <c r="AT160" s="46" t="s">
        <v>0</v>
      </c>
      <c r="AU160" s="29" t="str">
        <f t="shared" ref="AU160:BO160" si="175">W160</f>
        <v>Ampicillin</v>
      </c>
      <c r="AV160" s="29" t="str">
        <f t="shared" si="175"/>
        <v>Ampicillin/ Sulbactam</v>
      </c>
      <c r="AW160" s="29" t="str">
        <f t="shared" si="175"/>
        <v>Piperacillin</v>
      </c>
      <c r="AX160" s="29" t="str">
        <f t="shared" si="175"/>
        <v>Piperacillin/ Tazobactam</v>
      </c>
      <c r="AY160" s="29" t="str">
        <f t="shared" si="175"/>
        <v>Aztreonam</v>
      </c>
      <c r="AZ160" s="29" t="str">
        <f t="shared" si="175"/>
        <v>Cefotaxim</v>
      </c>
      <c r="BA160" s="29" t="str">
        <f t="shared" si="175"/>
        <v>Ceftazidim</v>
      </c>
      <c r="BB160" s="29" t="str">
        <f t="shared" si="175"/>
        <v>Cefuroxim</v>
      </c>
      <c r="BC160" s="29" t="str">
        <f t="shared" si="175"/>
        <v>Imipenem</v>
      </c>
      <c r="BD160" s="29" t="str">
        <f t="shared" si="175"/>
        <v>Meropenem</v>
      </c>
      <c r="BE160" s="29" t="str">
        <f t="shared" si="175"/>
        <v>Colistin</v>
      </c>
      <c r="BF160" s="29" t="str">
        <f t="shared" si="175"/>
        <v>Amikacin</v>
      </c>
      <c r="BG160" s="29" t="str">
        <f t="shared" si="175"/>
        <v>Gentamicin</v>
      </c>
      <c r="BH160" s="29" t="str">
        <f t="shared" si="175"/>
        <v>Tobramycin</v>
      </c>
      <c r="BI160" s="29" t="str">
        <f t="shared" si="175"/>
        <v>Fosfomycin</v>
      </c>
      <c r="BJ160" s="29" t="str">
        <f t="shared" si="175"/>
        <v>Cotrimoxazol</v>
      </c>
      <c r="BK160" s="29" t="str">
        <f t="shared" si="175"/>
        <v>Ciprofloxacin</v>
      </c>
      <c r="BL160" s="29" t="str">
        <f t="shared" si="175"/>
        <v>Levofloxacin</v>
      </c>
      <c r="BM160" s="29" t="str">
        <f t="shared" si="175"/>
        <v>Moxifloxacin</v>
      </c>
      <c r="BN160" s="29" t="str">
        <f t="shared" si="175"/>
        <v>Doxycyclin</v>
      </c>
      <c r="BO160" s="29" t="str">
        <f t="shared" si="175"/>
        <v>Tigecyclin</v>
      </c>
      <c r="BR160" s="46" t="s">
        <v>0</v>
      </c>
      <c r="BS160" s="46" t="str">
        <f t="shared" ref="BS160:CM160" si="176">W160</f>
        <v>Ampicillin</v>
      </c>
      <c r="BT160" s="46" t="str">
        <f t="shared" si="176"/>
        <v>Ampicillin/ Sulbactam</v>
      </c>
      <c r="BU160" s="46" t="str">
        <f t="shared" si="176"/>
        <v>Piperacillin</v>
      </c>
      <c r="BV160" s="46" t="str">
        <f t="shared" si="176"/>
        <v>Piperacillin/ Tazobactam</v>
      </c>
      <c r="BW160" s="46" t="str">
        <f t="shared" si="176"/>
        <v>Aztreonam</v>
      </c>
      <c r="BX160" s="46" t="str">
        <f t="shared" si="176"/>
        <v>Cefotaxim</v>
      </c>
      <c r="BY160" s="46" t="str">
        <f t="shared" si="176"/>
        <v>Ceftazidim</v>
      </c>
      <c r="BZ160" s="46" t="str">
        <f t="shared" si="176"/>
        <v>Cefuroxim</v>
      </c>
      <c r="CA160" s="46" t="str">
        <f t="shared" si="176"/>
        <v>Imipenem</v>
      </c>
      <c r="CB160" s="46" t="str">
        <f t="shared" si="176"/>
        <v>Meropenem</v>
      </c>
      <c r="CC160" s="46" t="str">
        <f t="shared" si="176"/>
        <v>Colistin</v>
      </c>
      <c r="CD160" s="46" t="str">
        <f t="shared" si="176"/>
        <v>Amikacin</v>
      </c>
      <c r="CE160" s="46" t="str">
        <f t="shared" si="176"/>
        <v>Gentamicin</v>
      </c>
      <c r="CF160" s="46" t="str">
        <f t="shared" si="176"/>
        <v>Tobramycin</v>
      </c>
      <c r="CG160" s="46" t="str">
        <f t="shared" si="176"/>
        <v>Fosfomycin</v>
      </c>
      <c r="CH160" s="46" t="str">
        <f t="shared" si="176"/>
        <v>Cotrimoxazol</v>
      </c>
      <c r="CI160" s="46" t="str">
        <f t="shared" si="176"/>
        <v>Ciprofloxacin</v>
      </c>
      <c r="CJ160" s="46" t="str">
        <f t="shared" si="176"/>
        <v>Levofloxacin</v>
      </c>
      <c r="CK160" s="46" t="str">
        <f t="shared" si="176"/>
        <v>Moxifloxacin</v>
      </c>
      <c r="CL160" s="46" t="str">
        <f t="shared" si="176"/>
        <v>Doxycyclin</v>
      </c>
      <c r="CM160" s="46" t="str">
        <f t="shared" si="176"/>
        <v>Tigecyclin</v>
      </c>
      <c r="CQ160" s="10"/>
      <c r="CR160" s="11" t="s">
        <v>45</v>
      </c>
      <c r="CS160" s="11" t="s">
        <v>50</v>
      </c>
      <c r="CT160" s="11" t="s">
        <v>51</v>
      </c>
      <c r="CU160" s="11" t="s">
        <v>52</v>
      </c>
      <c r="CV160" s="11" t="s">
        <v>53</v>
      </c>
      <c r="CW160" s="11" t="s">
        <v>54</v>
      </c>
      <c r="CX160" s="11" t="s">
        <v>55</v>
      </c>
      <c r="CY160" s="11" t="s">
        <v>68</v>
      </c>
      <c r="CZ160" s="11" t="s">
        <v>56</v>
      </c>
      <c r="DA160" s="11" t="s">
        <v>57</v>
      </c>
      <c r="DB160" s="11" t="s">
        <v>58</v>
      </c>
      <c r="DC160" s="11" t="s">
        <v>59</v>
      </c>
      <c r="DD160" s="11" t="s">
        <v>60</v>
      </c>
      <c r="DE160" s="11" t="s">
        <v>61</v>
      </c>
      <c r="DF160" s="11" t="s">
        <v>62</v>
      </c>
      <c r="DG160" s="11" t="s">
        <v>63</v>
      </c>
      <c r="DH160" s="11" t="s">
        <v>64</v>
      </c>
      <c r="DI160" s="11" t="s">
        <v>65</v>
      </c>
      <c r="DJ160" s="11" t="s">
        <v>66</v>
      </c>
      <c r="DK160" s="11" t="s">
        <v>67</v>
      </c>
      <c r="DL160" s="11" t="s">
        <v>69</v>
      </c>
      <c r="DM160" s="9"/>
      <c r="DN160" s="9"/>
    </row>
    <row r="161" spans="2:118" ht="18.75" x14ac:dyDescent="0.25">
      <c r="B161" s="46" t="s">
        <v>2</v>
      </c>
      <c r="C161" s="2">
        <v>0</v>
      </c>
      <c r="D161" s="2">
        <v>0</v>
      </c>
      <c r="E161" s="2">
        <v>0</v>
      </c>
      <c r="F161" s="2">
        <v>0</v>
      </c>
      <c r="G161" s="2">
        <v>0</v>
      </c>
      <c r="H161" s="2">
        <v>0</v>
      </c>
      <c r="I161" s="2">
        <v>0</v>
      </c>
      <c r="J161" s="2">
        <v>0</v>
      </c>
      <c r="K161" s="2">
        <v>0</v>
      </c>
      <c r="L161" s="2">
        <v>3</v>
      </c>
      <c r="M161" s="3">
        <v>1</v>
      </c>
      <c r="N161" s="3">
        <v>1</v>
      </c>
      <c r="O161" s="3">
        <v>12</v>
      </c>
      <c r="P161" s="3">
        <v>0</v>
      </c>
      <c r="Q161" s="3">
        <v>0</v>
      </c>
      <c r="R161" s="3">
        <v>0</v>
      </c>
      <c r="S161" s="46">
        <v>17</v>
      </c>
      <c r="V161" s="46">
        <v>1.5625E-2</v>
      </c>
      <c r="W161" s="2">
        <f>C161</f>
        <v>0</v>
      </c>
      <c r="X161" s="2">
        <f>C162</f>
        <v>0</v>
      </c>
      <c r="Y161" s="2">
        <f>C163</f>
        <v>0</v>
      </c>
      <c r="Z161" s="2">
        <f>C164</f>
        <v>0</v>
      </c>
      <c r="AA161" s="2">
        <f>C165</f>
        <v>0</v>
      </c>
      <c r="AB161" s="2">
        <f>C166</f>
        <v>0</v>
      </c>
      <c r="AC161" s="2">
        <f>C167</f>
        <v>0</v>
      </c>
      <c r="AD161" s="46">
        <f>C168</f>
        <v>0</v>
      </c>
      <c r="AE161" s="2">
        <f>C169</f>
        <v>0</v>
      </c>
      <c r="AF161" s="2">
        <f>C170</f>
        <v>0</v>
      </c>
      <c r="AG161" s="2">
        <f>C171</f>
        <v>0</v>
      </c>
      <c r="AH161" s="2">
        <f>C172</f>
        <v>0</v>
      </c>
      <c r="AI161" s="2">
        <f>C173</f>
        <v>0</v>
      </c>
      <c r="AJ161" s="2">
        <f>C174</f>
        <v>0</v>
      </c>
      <c r="AK161" s="2">
        <f>C175</f>
        <v>0</v>
      </c>
      <c r="AL161" s="2">
        <f>C176</f>
        <v>0</v>
      </c>
      <c r="AM161" s="2">
        <f>C177</f>
        <v>0</v>
      </c>
      <c r="AN161" s="2">
        <f>C178</f>
        <v>0</v>
      </c>
      <c r="AO161" s="2">
        <f>C179</f>
        <v>0</v>
      </c>
      <c r="AP161" s="46">
        <f>C180</f>
        <v>0</v>
      </c>
      <c r="AQ161" s="47">
        <f>C181</f>
        <v>0</v>
      </c>
      <c r="AT161" s="46">
        <v>1.4999999999999999E-2</v>
      </c>
      <c r="AU161" s="30">
        <f t="shared" ref="AU161:BO161" si="177">PRODUCT(W161*100*1/W177)</f>
        <v>0</v>
      </c>
      <c r="AV161" s="30">
        <f t="shared" si="177"/>
        <v>0</v>
      </c>
      <c r="AW161" s="30">
        <f t="shared" si="177"/>
        <v>0</v>
      </c>
      <c r="AX161" s="30">
        <f t="shared" si="177"/>
        <v>0</v>
      </c>
      <c r="AY161" s="30">
        <f t="shared" si="177"/>
        <v>0</v>
      </c>
      <c r="AZ161" s="30">
        <f t="shared" si="177"/>
        <v>0</v>
      </c>
      <c r="BA161" s="30">
        <f t="shared" si="177"/>
        <v>0</v>
      </c>
      <c r="BB161" s="48">
        <f t="shared" si="177"/>
        <v>0</v>
      </c>
      <c r="BC161" s="30">
        <f t="shared" si="177"/>
        <v>0</v>
      </c>
      <c r="BD161" s="30">
        <f t="shared" si="177"/>
        <v>0</v>
      </c>
      <c r="BE161" s="30">
        <f t="shared" si="177"/>
        <v>0</v>
      </c>
      <c r="BF161" s="30">
        <f t="shared" si="177"/>
        <v>0</v>
      </c>
      <c r="BG161" s="30">
        <f t="shared" si="177"/>
        <v>0</v>
      </c>
      <c r="BH161" s="30">
        <f t="shared" si="177"/>
        <v>0</v>
      </c>
      <c r="BI161" s="30">
        <f t="shared" si="177"/>
        <v>0</v>
      </c>
      <c r="BJ161" s="30">
        <f t="shared" si="177"/>
        <v>0</v>
      </c>
      <c r="BK161" s="30">
        <f t="shared" si="177"/>
        <v>0</v>
      </c>
      <c r="BL161" s="30">
        <f t="shared" si="177"/>
        <v>0</v>
      </c>
      <c r="BM161" s="30">
        <f t="shared" si="177"/>
        <v>0</v>
      </c>
      <c r="BN161" s="29">
        <f t="shared" si="177"/>
        <v>0</v>
      </c>
      <c r="BO161" s="49">
        <f t="shared" si="177"/>
        <v>0</v>
      </c>
      <c r="BR161" s="46">
        <v>1.4999999999999999E-2</v>
      </c>
      <c r="BS161" s="30">
        <f t="shared" ref="BS161:CM161" si="178">AU161</f>
        <v>0</v>
      </c>
      <c r="BT161" s="30">
        <f t="shared" si="178"/>
        <v>0</v>
      </c>
      <c r="BU161" s="30">
        <f t="shared" si="178"/>
        <v>0</v>
      </c>
      <c r="BV161" s="30">
        <f t="shared" si="178"/>
        <v>0</v>
      </c>
      <c r="BW161" s="30">
        <f t="shared" si="178"/>
        <v>0</v>
      </c>
      <c r="BX161" s="30">
        <f t="shared" si="178"/>
        <v>0</v>
      </c>
      <c r="BY161" s="30">
        <f t="shared" si="178"/>
        <v>0</v>
      </c>
      <c r="BZ161" s="48">
        <f t="shared" si="178"/>
        <v>0</v>
      </c>
      <c r="CA161" s="30">
        <f t="shared" si="178"/>
        <v>0</v>
      </c>
      <c r="CB161" s="30">
        <f t="shared" si="178"/>
        <v>0</v>
      </c>
      <c r="CC161" s="30">
        <f t="shared" si="178"/>
        <v>0</v>
      </c>
      <c r="CD161" s="30">
        <f t="shared" si="178"/>
        <v>0</v>
      </c>
      <c r="CE161" s="30">
        <f t="shared" si="178"/>
        <v>0</v>
      </c>
      <c r="CF161" s="30">
        <f t="shared" si="178"/>
        <v>0</v>
      </c>
      <c r="CG161" s="30">
        <f t="shared" si="178"/>
        <v>0</v>
      </c>
      <c r="CH161" s="30">
        <f t="shared" si="178"/>
        <v>0</v>
      </c>
      <c r="CI161" s="30">
        <f t="shared" si="178"/>
        <v>0</v>
      </c>
      <c r="CJ161" s="30">
        <f t="shared" si="178"/>
        <v>0</v>
      </c>
      <c r="CK161" s="30">
        <f t="shared" si="178"/>
        <v>0</v>
      </c>
      <c r="CL161" s="29">
        <f t="shared" si="178"/>
        <v>0</v>
      </c>
      <c r="CM161" s="49">
        <f t="shared" si="178"/>
        <v>0</v>
      </c>
      <c r="CN161" s="5"/>
      <c r="CQ161" s="11" t="s">
        <v>46</v>
      </c>
      <c r="CR161" s="15">
        <f>S161</f>
        <v>17</v>
      </c>
      <c r="CS161" s="15">
        <f>S162</f>
        <v>17</v>
      </c>
      <c r="CT161" s="15">
        <f>S163</f>
        <v>17</v>
      </c>
      <c r="CU161" s="15">
        <f>S164</f>
        <v>17</v>
      </c>
      <c r="CV161" s="15">
        <f>S165</f>
        <v>17</v>
      </c>
      <c r="CW161" s="15">
        <f>S166</f>
        <v>17</v>
      </c>
      <c r="CX161" s="15">
        <f>S167</f>
        <v>17</v>
      </c>
      <c r="CY161" s="15">
        <f>S168</f>
        <v>17</v>
      </c>
      <c r="CZ161" s="15">
        <f>S169</f>
        <v>17</v>
      </c>
      <c r="DA161" s="15">
        <f>S170</f>
        <v>17</v>
      </c>
      <c r="DB161" s="15">
        <f>S171</f>
        <v>15</v>
      </c>
      <c r="DC161" s="15">
        <f>S172</f>
        <v>15</v>
      </c>
      <c r="DD161" s="15">
        <f>S173</f>
        <v>15</v>
      </c>
      <c r="DE161" s="15">
        <f>S174</f>
        <v>13</v>
      </c>
      <c r="DF161" s="15">
        <f>S175</f>
        <v>17</v>
      </c>
      <c r="DG161" s="15">
        <f>S176</f>
        <v>17</v>
      </c>
      <c r="DH161" s="15">
        <f>S177</f>
        <v>17</v>
      </c>
      <c r="DI161" s="15">
        <f>S178</f>
        <v>17</v>
      </c>
      <c r="DJ161" s="15">
        <f>S179</f>
        <v>17</v>
      </c>
      <c r="DK161" s="15">
        <f>S180</f>
        <v>17</v>
      </c>
      <c r="DL161" s="15">
        <f>S181</f>
        <v>17</v>
      </c>
      <c r="DM161" s="9"/>
      <c r="DN161" s="9"/>
    </row>
    <row r="162" spans="2:118" ht="18.75" x14ac:dyDescent="0.25">
      <c r="B162" s="46" t="s">
        <v>3</v>
      </c>
      <c r="C162" s="2">
        <v>0</v>
      </c>
      <c r="D162" s="2">
        <v>0</v>
      </c>
      <c r="E162" s="2">
        <v>0</v>
      </c>
      <c r="F162" s="2">
        <v>0</v>
      </c>
      <c r="G162" s="2">
        <v>0</v>
      </c>
      <c r="H162" s="2">
        <v>0</v>
      </c>
      <c r="I162" s="2">
        <v>0</v>
      </c>
      <c r="J162" s="2">
        <v>0</v>
      </c>
      <c r="K162" s="2">
        <v>2</v>
      </c>
      <c r="L162" s="2">
        <v>3</v>
      </c>
      <c r="M162" s="3">
        <v>4</v>
      </c>
      <c r="N162" s="3">
        <v>6</v>
      </c>
      <c r="O162" s="3">
        <v>2</v>
      </c>
      <c r="P162" s="3">
        <v>0</v>
      </c>
      <c r="Q162" s="3">
        <v>0</v>
      </c>
      <c r="R162" s="3">
        <v>0</v>
      </c>
      <c r="S162" s="46">
        <v>17</v>
      </c>
      <c r="V162" s="46">
        <v>3.125E-2</v>
      </c>
      <c r="W162" s="2">
        <f>D161</f>
        <v>0</v>
      </c>
      <c r="X162" s="2">
        <f>D162</f>
        <v>0</v>
      </c>
      <c r="Y162" s="2">
        <f>D163</f>
        <v>0</v>
      </c>
      <c r="Z162" s="2">
        <f>D164</f>
        <v>0</v>
      </c>
      <c r="AA162" s="2">
        <f>D165</f>
        <v>0</v>
      </c>
      <c r="AB162" s="2">
        <f>D166</f>
        <v>1</v>
      </c>
      <c r="AC162" s="2">
        <f>D167</f>
        <v>0</v>
      </c>
      <c r="AD162" s="46">
        <f>D168</f>
        <v>0</v>
      </c>
      <c r="AE162" s="2">
        <f>D169</f>
        <v>0</v>
      </c>
      <c r="AF162" s="2">
        <f>D170</f>
        <v>0</v>
      </c>
      <c r="AG162" s="2">
        <f>D171</f>
        <v>0</v>
      </c>
      <c r="AH162" s="2">
        <f>D172</f>
        <v>0</v>
      </c>
      <c r="AI162" s="2">
        <f>D173</f>
        <v>0</v>
      </c>
      <c r="AJ162" s="2">
        <f>D174</f>
        <v>0</v>
      </c>
      <c r="AK162" s="2">
        <f>D175</f>
        <v>0</v>
      </c>
      <c r="AL162" s="2">
        <f>D176</f>
        <v>0</v>
      </c>
      <c r="AM162" s="2">
        <f>D177</f>
        <v>1</v>
      </c>
      <c r="AN162" s="2">
        <f>D178</f>
        <v>5</v>
      </c>
      <c r="AO162" s="2">
        <f>D179</f>
        <v>0</v>
      </c>
      <c r="AP162" s="46">
        <f>D180</f>
        <v>0</v>
      </c>
      <c r="AQ162" s="47">
        <f>D181</f>
        <v>0</v>
      </c>
      <c r="AT162" s="46">
        <v>3.1E-2</v>
      </c>
      <c r="AU162" s="30">
        <f t="shared" ref="AU162:BO162" si="179">PRODUCT(W162*100*1/W177)</f>
        <v>0</v>
      </c>
      <c r="AV162" s="30">
        <f t="shared" si="179"/>
        <v>0</v>
      </c>
      <c r="AW162" s="30">
        <f t="shared" si="179"/>
        <v>0</v>
      </c>
      <c r="AX162" s="30">
        <f t="shared" si="179"/>
        <v>0</v>
      </c>
      <c r="AY162" s="30">
        <f t="shared" si="179"/>
        <v>0</v>
      </c>
      <c r="AZ162" s="30">
        <f t="shared" si="179"/>
        <v>5.882352941176471</v>
      </c>
      <c r="BA162" s="30">
        <f t="shared" si="179"/>
        <v>0</v>
      </c>
      <c r="BB162" s="48">
        <f t="shared" si="179"/>
        <v>0</v>
      </c>
      <c r="BC162" s="30">
        <f t="shared" si="179"/>
        <v>0</v>
      </c>
      <c r="BD162" s="30">
        <f t="shared" si="179"/>
        <v>0</v>
      </c>
      <c r="BE162" s="30">
        <f t="shared" si="179"/>
        <v>0</v>
      </c>
      <c r="BF162" s="30">
        <f t="shared" si="179"/>
        <v>0</v>
      </c>
      <c r="BG162" s="30">
        <f t="shared" si="179"/>
        <v>0</v>
      </c>
      <c r="BH162" s="30">
        <f t="shared" si="179"/>
        <v>0</v>
      </c>
      <c r="BI162" s="30">
        <f t="shared" si="179"/>
        <v>0</v>
      </c>
      <c r="BJ162" s="30">
        <f t="shared" si="179"/>
        <v>0</v>
      </c>
      <c r="BK162" s="30">
        <f t="shared" si="179"/>
        <v>5.882352941176471</v>
      </c>
      <c r="BL162" s="30">
        <f t="shared" si="179"/>
        <v>29.411764705882351</v>
      </c>
      <c r="BM162" s="30">
        <f t="shared" si="179"/>
        <v>0</v>
      </c>
      <c r="BN162" s="29">
        <f t="shared" si="179"/>
        <v>0</v>
      </c>
      <c r="BO162" s="49">
        <f t="shared" si="179"/>
        <v>0</v>
      </c>
      <c r="BR162" s="46">
        <v>3.1E-2</v>
      </c>
      <c r="BS162" s="30">
        <f t="shared" ref="BS162:CM162" si="180">AU161+AU162</f>
        <v>0</v>
      </c>
      <c r="BT162" s="30">
        <f t="shared" si="180"/>
        <v>0</v>
      </c>
      <c r="BU162" s="30">
        <f t="shared" si="180"/>
        <v>0</v>
      </c>
      <c r="BV162" s="30">
        <f t="shared" si="180"/>
        <v>0</v>
      </c>
      <c r="BW162" s="30">
        <f t="shared" si="180"/>
        <v>0</v>
      </c>
      <c r="BX162" s="30">
        <f t="shared" si="180"/>
        <v>5.882352941176471</v>
      </c>
      <c r="BY162" s="30">
        <f t="shared" si="180"/>
        <v>0</v>
      </c>
      <c r="BZ162" s="48">
        <f t="shared" si="180"/>
        <v>0</v>
      </c>
      <c r="CA162" s="30">
        <f t="shared" si="180"/>
        <v>0</v>
      </c>
      <c r="CB162" s="30">
        <f t="shared" si="180"/>
        <v>0</v>
      </c>
      <c r="CC162" s="30">
        <f t="shared" si="180"/>
        <v>0</v>
      </c>
      <c r="CD162" s="30">
        <f t="shared" si="180"/>
        <v>0</v>
      </c>
      <c r="CE162" s="30">
        <f t="shared" si="180"/>
        <v>0</v>
      </c>
      <c r="CF162" s="30">
        <f t="shared" si="180"/>
        <v>0</v>
      </c>
      <c r="CG162" s="30">
        <f t="shared" si="180"/>
        <v>0</v>
      </c>
      <c r="CH162" s="30">
        <f t="shared" si="180"/>
        <v>0</v>
      </c>
      <c r="CI162" s="30">
        <f t="shared" si="180"/>
        <v>5.882352941176471</v>
      </c>
      <c r="CJ162" s="30">
        <f t="shared" si="180"/>
        <v>29.411764705882351</v>
      </c>
      <c r="CK162" s="30">
        <f t="shared" si="180"/>
        <v>0</v>
      </c>
      <c r="CL162" s="29">
        <f t="shared" si="180"/>
        <v>0</v>
      </c>
      <c r="CM162" s="49">
        <f t="shared" si="180"/>
        <v>0</v>
      </c>
      <c r="CN162" s="5"/>
      <c r="CQ162" s="11" t="s">
        <v>47</v>
      </c>
      <c r="CR162" s="12">
        <f>BS170</f>
        <v>17.647058823529413</v>
      </c>
      <c r="CS162" s="12">
        <f>BT170</f>
        <v>29.411764705882355</v>
      </c>
      <c r="CT162" s="12">
        <f>BU170</f>
        <v>94.117647058823536</v>
      </c>
      <c r="CU162" s="12">
        <f>BV170</f>
        <v>94.117647058823508</v>
      </c>
      <c r="CV162" s="12">
        <f>BW167</f>
        <v>94.117647058823536</v>
      </c>
      <c r="CW162" s="12">
        <f>BX167</f>
        <v>88.235294117647072</v>
      </c>
      <c r="CX162" s="12">
        <f>BY167</f>
        <v>94.117647058823536</v>
      </c>
      <c r="CY162" s="12"/>
      <c r="CZ162" s="12">
        <f>CA168</f>
        <v>100</v>
      </c>
      <c r="DA162" s="12">
        <f>CB168</f>
        <v>100</v>
      </c>
      <c r="DB162" s="12">
        <f>CC168</f>
        <v>6.666666666666667</v>
      </c>
      <c r="DC162" s="12">
        <f>CD170</f>
        <v>100.00000000000001</v>
      </c>
      <c r="DD162" s="12">
        <f>CE168</f>
        <v>100</v>
      </c>
      <c r="DE162" s="12">
        <f>CF168</f>
        <v>100</v>
      </c>
      <c r="DF162" s="12">
        <f>CG172</f>
        <v>70.588235294117652</v>
      </c>
      <c r="DG162" s="12">
        <f>CH168</f>
        <v>88.235294117647058</v>
      </c>
      <c r="DH162" s="12">
        <f>CI165</f>
        <v>100</v>
      </c>
      <c r="DI162" s="12">
        <f>CJ166</f>
        <v>100</v>
      </c>
      <c r="DJ162" s="12">
        <f>CK165</f>
        <v>88.235294117647058</v>
      </c>
      <c r="DK162" s="12"/>
      <c r="DL162" s="12"/>
      <c r="DM162" s="9"/>
      <c r="DN162" s="9"/>
    </row>
    <row r="163" spans="2:118" ht="18.75" x14ac:dyDescent="0.25">
      <c r="B163" s="46" t="s">
        <v>4</v>
      </c>
      <c r="C163" s="2">
        <v>0</v>
      </c>
      <c r="D163" s="2">
        <v>0</v>
      </c>
      <c r="E163" s="2">
        <v>0</v>
      </c>
      <c r="F163" s="2">
        <v>0</v>
      </c>
      <c r="G163" s="2">
        <v>1</v>
      </c>
      <c r="H163" s="2">
        <v>0</v>
      </c>
      <c r="I163" s="2">
        <v>8</v>
      </c>
      <c r="J163" s="2">
        <v>6</v>
      </c>
      <c r="K163" s="2">
        <v>1</v>
      </c>
      <c r="L163" s="2">
        <v>0</v>
      </c>
      <c r="M163" s="3">
        <v>0</v>
      </c>
      <c r="N163" s="3">
        <v>1</v>
      </c>
      <c r="O163" s="3">
        <v>0</v>
      </c>
      <c r="P163" s="3">
        <v>0</v>
      </c>
      <c r="Q163" s="3">
        <v>0</v>
      </c>
      <c r="R163" s="3">
        <v>0</v>
      </c>
      <c r="S163" s="46">
        <v>17</v>
      </c>
      <c r="V163" s="46">
        <v>6.25E-2</v>
      </c>
      <c r="W163" s="2">
        <f>E161</f>
        <v>0</v>
      </c>
      <c r="X163" s="2">
        <f>E162</f>
        <v>0</v>
      </c>
      <c r="Y163" s="2">
        <f>E163</f>
        <v>0</v>
      </c>
      <c r="Z163" s="2">
        <f>E164</f>
        <v>0</v>
      </c>
      <c r="AA163" s="2">
        <f>E165</f>
        <v>0</v>
      </c>
      <c r="AB163" s="2">
        <f>E166</f>
        <v>0</v>
      </c>
      <c r="AC163" s="2">
        <f>E167</f>
        <v>0</v>
      </c>
      <c r="AD163" s="46">
        <f>E168</f>
        <v>0</v>
      </c>
      <c r="AE163" s="2">
        <f>E169</f>
        <v>1</v>
      </c>
      <c r="AF163" s="2">
        <f>E170</f>
        <v>17</v>
      </c>
      <c r="AG163" s="2">
        <f>E171</f>
        <v>0</v>
      </c>
      <c r="AH163" s="2">
        <f>E172</f>
        <v>0</v>
      </c>
      <c r="AI163" s="2">
        <f>E173</f>
        <v>0</v>
      </c>
      <c r="AJ163" s="2">
        <f>E174</f>
        <v>0</v>
      </c>
      <c r="AK163" s="2">
        <f>E175</f>
        <v>0</v>
      </c>
      <c r="AL163" s="2">
        <f>E176</f>
        <v>6</v>
      </c>
      <c r="AM163" s="2">
        <f>E177</f>
        <v>11</v>
      </c>
      <c r="AN163" s="2">
        <f>E178</f>
        <v>0</v>
      </c>
      <c r="AO163" s="2">
        <f>E179</f>
        <v>0</v>
      </c>
      <c r="AP163" s="46">
        <f>E180</f>
        <v>0</v>
      </c>
      <c r="AQ163" s="47">
        <f>E181</f>
        <v>0</v>
      </c>
      <c r="AT163" s="46">
        <v>6.2E-2</v>
      </c>
      <c r="AU163" s="30">
        <f t="shared" ref="AU163:BO163" si="181">PRODUCT(W163*100*1/W177)</f>
        <v>0</v>
      </c>
      <c r="AV163" s="30">
        <f t="shared" si="181"/>
        <v>0</v>
      </c>
      <c r="AW163" s="30">
        <f t="shared" si="181"/>
        <v>0</v>
      </c>
      <c r="AX163" s="30">
        <f t="shared" si="181"/>
        <v>0</v>
      </c>
      <c r="AY163" s="30">
        <f t="shared" si="181"/>
        <v>0</v>
      </c>
      <c r="AZ163" s="30">
        <f t="shared" si="181"/>
        <v>0</v>
      </c>
      <c r="BA163" s="30">
        <f t="shared" si="181"/>
        <v>0</v>
      </c>
      <c r="BB163" s="48">
        <f t="shared" si="181"/>
        <v>0</v>
      </c>
      <c r="BC163" s="30">
        <f t="shared" si="181"/>
        <v>5.882352941176471</v>
      </c>
      <c r="BD163" s="30">
        <f t="shared" si="181"/>
        <v>100</v>
      </c>
      <c r="BE163" s="30">
        <f t="shared" si="181"/>
        <v>0</v>
      </c>
      <c r="BF163" s="30">
        <f t="shared" si="181"/>
        <v>0</v>
      </c>
      <c r="BG163" s="30">
        <f t="shared" si="181"/>
        <v>0</v>
      </c>
      <c r="BH163" s="30">
        <f t="shared" si="181"/>
        <v>0</v>
      </c>
      <c r="BI163" s="30">
        <f t="shared" si="181"/>
        <v>0</v>
      </c>
      <c r="BJ163" s="30">
        <f t="shared" si="181"/>
        <v>35.294117647058826</v>
      </c>
      <c r="BK163" s="30">
        <f t="shared" si="181"/>
        <v>64.705882352941174</v>
      </c>
      <c r="BL163" s="30">
        <f t="shared" si="181"/>
        <v>0</v>
      </c>
      <c r="BM163" s="30">
        <f t="shared" si="181"/>
        <v>0</v>
      </c>
      <c r="BN163" s="29">
        <f t="shared" si="181"/>
        <v>0</v>
      </c>
      <c r="BO163" s="49">
        <f t="shared" si="181"/>
        <v>0</v>
      </c>
      <c r="BR163" s="46">
        <v>6.2E-2</v>
      </c>
      <c r="BS163" s="30">
        <f t="shared" ref="BS163:CM163" si="182">AU161+AU162+AU163</f>
        <v>0</v>
      </c>
      <c r="BT163" s="30">
        <f t="shared" si="182"/>
        <v>0</v>
      </c>
      <c r="BU163" s="30">
        <f t="shared" si="182"/>
        <v>0</v>
      </c>
      <c r="BV163" s="30">
        <f t="shared" si="182"/>
        <v>0</v>
      </c>
      <c r="BW163" s="30">
        <f t="shared" si="182"/>
        <v>0</v>
      </c>
      <c r="BX163" s="30">
        <f t="shared" si="182"/>
        <v>5.882352941176471</v>
      </c>
      <c r="BY163" s="30">
        <f t="shared" si="182"/>
        <v>0</v>
      </c>
      <c r="BZ163" s="48">
        <f t="shared" si="182"/>
        <v>0</v>
      </c>
      <c r="CA163" s="30">
        <f t="shared" si="182"/>
        <v>5.882352941176471</v>
      </c>
      <c r="CB163" s="30">
        <f t="shared" si="182"/>
        <v>100</v>
      </c>
      <c r="CC163" s="30">
        <f t="shared" si="182"/>
        <v>0</v>
      </c>
      <c r="CD163" s="30">
        <f t="shared" si="182"/>
        <v>0</v>
      </c>
      <c r="CE163" s="30">
        <f t="shared" si="182"/>
        <v>0</v>
      </c>
      <c r="CF163" s="30">
        <f t="shared" si="182"/>
        <v>0</v>
      </c>
      <c r="CG163" s="30">
        <f t="shared" si="182"/>
        <v>0</v>
      </c>
      <c r="CH163" s="30">
        <f t="shared" si="182"/>
        <v>35.294117647058826</v>
      </c>
      <c r="CI163" s="30">
        <f t="shared" si="182"/>
        <v>70.588235294117652</v>
      </c>
      <c r="CJ163" s="30">
        <f t="shared" si="182"/>
        <v>29.411764705882351</v>
      </c>
      <c r="CK163" s="30">
        <f t="shared" si="182"/>
        <v>0</v>
      </c>
      <c r="CL163" s="29">
        <f t="shared" si="182"/>
        <v>0</v>
      </c>
      <c r="CM163" s="49">
        <f t="shared" si="182"/>
        <v>0</v>
      </c>
      <c r="CN163" s="5"/>
      <c r="CQ163" s="11" t="s">
        <v>48</v>
      </c>
      <c r="CR163" s="12"/>
      <c r="CS163" s="12"/>
      <c r="CT163" s="12"/>
      <c r="CU163" s="12"/>
      <c r="CV163" s="12">
        <f>BW169-BW167</f>
        <v>0</v>
      </c>
      <c r="CW163" s="12">
        <f>SUM(BX168,-BX167)</f>
        <v>5.8823529411764639</v>
      </c>
      <c r="CX163" s="13">
        <f>SUM(BY168-BY167)</f>
        <v>0</v>
      </c>
      <c r="CY163" s="12"/>
      <c r="CZ163" s="12">
        <f>CA169-CA168</f>
        <v>0</v>
      </c>
      <c r="DA163" s="12">
        <f>CB170-CB168</f>
        <v>0</v>
      </c>
      <c r="DB163" s="12"/>
      <c r="DC163" s="12"/>
      <c r="DD163" s="12"/>
      <c r="DE163" s="12"/>
      <c r="DF163" s="12"/>
      <c r="DG163" s="12">
        <f>CH169-CH168</f>
        <v>5.8823529411764781</v>
      </c>
      <c r="DH163" s="12">
        <f>CI166-CI165</f>
        <v>0</v>
      </c>
      <c r="DI163" s="12">
        <f>CJ167-CJ166</f>
        <v>0</v>
      </c>
      <c r="DJ163" s="12"/>
      <c r="DK163" s="12"/>
      <c r="DL163" s="12"/>
      <c r="DM163" s="9"/>
      <c r="DN163" s="9"/>
    </row>
    <row r="164" spans="2:118" ht="18.75" x14ac:dyDescent="0.25">
      <c r="B164" s="46" t="s">
        <v>5</v>
      </c>
      <c r="C164" s="2">
        <v>0</v>
      </c>
      <c r="D164" s="2">
        <v>0</v>
      </c>
      <c r="E164" s="2">
        <v>0</v>
      </c>
      <c r="F164" s="2">
        <v>0</v>
      </c>
      <c r="G164" s="2">
        <v>5</v>
      </c>
      <c r="H164" s="2">
        <v>0</v>
      </c>
      <c r="I164" s="2">
        <v>9</v>
      </c>
      <c r="J164" s="2">
        <v>1</v>
      </c>
      <c r="K164" s="2">
        <v>0</v>
      </c>
      <c r="L164" s="2">
        <v>1</v>
      </c>
      <c r="M164" s="3">
        <v>1</v>
      </c>
      <c r="N164" s="3">
        <v>0</v>
      </c>
      <c r="O164" s="3">
        <v>0</v>
      </c>
      <c r="P164" s="3">
        <v>0</v>
      </c>
      <c r="Q164" s="3">
        <v>0</v>
      </c>
      <c r="R164" s="3">
        <v>0</v>
      </c>
      <c r="S164" s="46">
        <v>17</v>
      </c>
      <c r="V164" s="46">
        <v>0.125</v>
      </c>
      <c r="W164" s="2">
        <f>F161</f>
        <v>0</v>
      </c>
      <c r="X164" s="2">
        <f>F162</f>
        <v>0</v>
      </c>
      <c r="Y164" s="2">
        <f>F163</f>
        <v>0</v>
      </c>
      <c r="Z164" s="2">
        <f>F164</f>
        <v>0</v>
      </c>
      <c r="AA164" s="2">
        <f>F165</f>
        <v>16</v>
      </c>
      <c r="AB164" s="2">
        <f>F166</f>
        <v>6</v>
      </c>
      <c r="AC164" s="2">
        <f>F167</f>
        <v>15</v>
      </c>
      <c r="AD164" s="46">
        <f>F168</f>
        <v>0</v>
      </c>
      <c r="AE164" s="2">
        <f>F169</f>
        <v>0</v>
      </c>
      <c r="AF164" s="2">
        <f>F170</f>
        <v>0</v>
      </c>
      <c r="AG164" s="2">
        <f>F171</f>
        <v>0</v>
      </c>
      <c r="AH164" s="2">
        <f>F172</f>
        <v>0</v>
      </c>
      <c r="AI164" s="2">
        <f>F173</f>
        <v>0</v>
      </c>
      <c r="AJ164" s="2">
        <f>F174</f>
        <v>0</v>
      </c>
      <c r="AK164" s="2">
        <f>F175</f>
        <v>0</v>
      </c>
      <c r="AL164" s="2">
        <f>F176</f>
        <v>0</v>
      </c>
      <c r="AM164" s="2">
        <f>F177</f>
        <v>5</v>
      </c>
      <c r="AN164" s="2">
        <f>F178</f>
        <v>12</v>
      </c>
      <c r="AO164" s="2">
        <f>F179</f>
        <v>2</v>
      </c>
      <c r="AP164" s="46">
        <f>F180</f>
        <v>0</v>
      </c>
      <c r="AQ164" s="47">
        <f>F181</f>
        <v>0</v>
      </c>
      <c r="AT164" s="46">
        <v>0.125</v>
      </c>
      <c r="AU164" s="30">
        <f t="shared" ref="AU164:BO164" si="183">PRODUCT(W164*100*1/W177)</f>
        <v>0</v>
      </c>
      <c r="AV164" s="30">
        <f t="shared" si="183"/>
        <v>0</v>
      </c>
      <c r="AW164" s="30">
        <f t="shared" si="183"/>
        <v>0</v>
      </c>
      <c r="AX164" s="30">
        <f t="shared" si="183"/>
        <v>0</v>
      </c>
      <c r="AY164" s="30">
        <f t="shared" si="183"/>
        <v>94.117647058823536</v>
      </c>
      <c r="AZ164" s="30">
        <f t="shared" si="183"/>
        <v>35.294117647058826</v>
      </c>
      <c r="BA164" s="30">
        <f t="shared" si="183"/>
        <v>88.235294117647058</v>
      </c>
      <c r="BB164" s="48">
        <f t="shared" si="183"/>
        <v>0</v>
      </c>
      <c r="BC164" s="30">
        <f t="shared" si="183"/>
        <v>0</v>
      </c>
      <c r="BD164" s="30">
        <f t="shared" si="183"/>
        <v>0</v>
      </c>
      <c r="BE164" s="30">
        <f t="shared" si="183"/>
        <v>0</v>
      </c>
      <c r="BF164" s="30">
        <f t="shared" si="183"/>
        <v>0</v>
      </c>
      <c r="BG164" s="30">
        <f t="shared" si="183"/>
        <v>0</v>
      </c>
      <c r="BH164" s="30">
        <f t="shared" si="183"/>
        <v>0</v>
      </c>
      <c r="BI164" s="30">
        <f t="shared" si="183"/>
        <v>0</v>
      </c>
      <c r="BJ164" s="30">
        <f t="shared" si="183"/>
        <v>0</v>
      </c>
      <c r="BK164" s="30">
        <f t="shared" si="183"/>
        <v>29.411764705882351</v>
      </c>
      <c r="BL164" s="30">
        <f t="shared" si="183"/>
        <v>70.588235294117652</v>
      </c>
      <c r="BM164" s="30">
        <f t="shared" si="183"/>
        <v>11.764705882352942</v>
      </c>
      <c r="BN164" s="29">
        <f t="shared" si="183"/>
        <v>0</v>
      </c>
      <c r="BO164" s="49">
        <f t="shared" si="183"/>
        <v>0</v>
      </c>
      <c r="BR164" s="46">
        <v>0.125</v>
      </c>
      <c r="BS164" s="30">
        <f t="shared" ref="BS164:CM164" si="184">AU161+AU162+AU163+AU164</f>
        <v>0</v>
      </c>
      <c r="BT164" s="30">
        <f t="shared" si="184"/>
        <v>0</v>
      </c>
      <c r="BU164" s="30">
        <f t="shared" si="184"/>
        <v>0</v>
      </c>
      <c r="BV164" s="30">
        <f t="shared" si="184"/>
        <v>0</v>
      </c>
      <c r="BW164" s="30">
        <f t="shared" si="184"/>
        <v>94.117647058823536</v>
      </c>
      <c r="BX164" s="30">
        <f t="shared" si="184"/>
        <v>41.176470588235297</v>
      </c>
      <c r="BY164" s="30">
        <f t="shared" si="184"/>
        <v>88.235294117647058</v>
      </c>
      <c r="BZ164" s="48">
        <f t="shared" si="184"/>
        <v>0</v>
      </c>
      <c r="CA164" s="30">
        <f t="shared" si="184"/>
        <v>5.882352941176471</v>
      </c>
      <c r="CB164" s="30">
        <f t="shared" si="184"/>
        <v>100</v>
      </c>
      <c r="CC164" s="30">
        <f t="shared" si="184"/>
        <v>0</v>
      </c>
      <c r="CD164" s="30">
        <f t="shared" si="184"/>
        <v>0</v>
      </c>
      <c r="CE164" s="30">
        <f t="shared" si="184"/>
        <v>0</v>
      </c>
      <c r="CF164" s="30">
        <f t="shared" si="184"/>
        <v>0</v>
      </c>
      <c r="CG164" s="30">
        <f t="shared" si="184"/>
        <v>0</v>
      </c>
      <c r="CH164" s="30">
        <f t="shared" si="184"/>
        <v>35.294117647058826</v>
      </c>
      <c r="CI164" s="30">
        <f t="shared" si="184"/>
        <v>100</v>
      </c>
      <c r="CJ164" s="30">
        <f t="shared" si="184"/>
        <v>100</v>
      </c>
      <c r="CK164" s="30">
        <f t="shared" si="184"/>
        <v>11.764705882352942</v>
      </c>
      <c r="CL164" s="29">
        <f t="shared" si="184"/>
        <v>0</v>
      </c>
      <c r="CM164" s="49">
        <f t="shared" si="184"/>
        <v>0</v>
      </c>
      <c r="CN164" s="5"/>
      <c r="CQ164" s="11" t="s">
        <v>49</v>
      </c>
      <c r="CR164" s="12">
        <f>BS176-CR162</f>
        <v>82.35294117647058</v>
      </c>
      <c r="CS164" s="12">
        <f>BT176-CS162</f>
        <v>70.588235294117652</v>
      </c>
      <c r="CT164" s="12">
        <f>BU176-BU170</f>
        <v>5.8823529411764639</v>
      </c>
      <c r="CU164" s="12">
        <f>BV176-BV170</f>
        <v>5.8823529411764639</v>
      </c>
      <c r="CV164" s="12">
        <f>BW176-CV163-CV162</f>
        <v>5.8823529411764639</v>
      </c>
      <c r="CW164" s="12">
        <f>BX176-BX168</f>
        <v>5.8823529411764639</v>
      </c>
      <c r="CX164" s="12">
        <f>BY176-BY168</f>
        <v>5.8823529411764639</v>
      </c>
      <c r="CY164" s="12"/>
      <c r="CZ164" s="12">
        <f>CA176-CA169</f>
        <v>0</v>
      </c>
      <c r="DA164" s="12">
        <f>CB176-CB170</f>
        <v>0</v>
      </c>
      <c r="DB164" s="12">
        <f>CC176-CC168</f>
        <v>93.333333333333329</v>
      </c>
      <c r="DC164" s="12">
        <f>CD176-CD170</f>
        <v>0</v>
      </c>
      <c r="DD164" s="12">
        <f>CE176-CE168</f>
        <v>0</v>
      </c>
      <c r="DE164" s="12">
        <f>CF176-CF168</f>
        <v>0</v>
      </c>
      <c r="DF164" s="12">
        <f>CG176-CG172</f>
        <v>29.411764705882348</v>
      </c>
      <c r="DG164" s="12">
        <f>CH176-CH169</f>
        <v>5.8823529411764639</v>
      </c>
      <c r="DH164" s="12">
        <f>CI176-CI166</f>
        <v>0</v>
      </c>
      <c r="DI164" s="12">
        <f>CJ176-CJ167</f>
        <v>0</v>
      </c>
      <c r="DJ164" s="12">
        <f>CK176-CK165</f>
        <v>11.764705882352942</v>
      </c>
      <c r="DK164" s="12"/>
      <c r="DL164" s="12"/>
      <c r="DM164" s="9"/>
      <c r="DN164" s="9"/>
    </row>
    <row r="165" spans="2:118" x14ac:dyDescent="0.25">
      <c r="B165" s="46" t="s">
        <v>6</v>
      </c>
      <c r="C165" s="2">
        <v>0</v>
      </c>
      <c r="D165" s="2">
        <v>0</v>
      </c>
      <c r="E165" s="2">
        <v>0</v>
      </c>
      <c r="F165" s="2">
        <v>16</v>
      </c>
      <c r="G165" s="2">
        <v>0</v>
      </c>
      <c r="H165" s="2">
        <v>0</v>
      </c>
      <c r="I165" s="2">
        <v>0</v>
      </c>
      <c r="J165" s="4">
        <v>0</v>
      </c>
      <c r="K165" s="4">
        <v>0</v>
      </c>
      <c r="L165" s="3">
        <v>1</v>
      </c>
      <c r="M165" s="3">
        <v>0</v>
      </c>
      <c r="N165" s="3">
        <v>0</v>
      </c>
      <c r="O165" s="3">
        <v>0</v>
      </c>
      <c r="P165" s="3">
        <v>0</v>
      </c>
      <c r="Q165" s="3">
        <v>0</v>
      </c>
      <c r="R165" s="3">
        <v>0</v>
      </c>
      <c r="S165" s="46">
        <v>17</v>
      </c>
      <c r="V165" s="46">
        <v>0.25</v>
      </c>
      <c r="W165" s="2">
        <f>G161</f>
        <v>0</v>
      </c>
      <c r="X165" s="2">
        <f>G162</f>
        <v>0</v>
      </c>
      <c r="Y165" s="2">
        <f>G163</f>
        <v>1</v>
      </c>
      <c r="Z165" s="2">
        <f>G164</f>
        <v>5</v>
      </c>
      <c r="AA165" s="2">
        <f>G165</f>
        <v>0</v>
      </c>
      <c r="AB165" s="2">
        <f>G166</f>
        <v>4</v>
      </c>
      <c r="AC165" s="2">
        <f>G167</f>
        <v>0</v>
      </c>
      <c r="AD165" s="46">
        <f>G168</f>
        <v>0</v>
      </c>
      <c r="AE165" s="2">
        <f>G169</f>
        <v>6</v>
      </c>
      <c r="AF165" s="2">
        <f>G170</f>
        <v>0</v>
      </c>
      <c r="AG165" s="2">
        <f>G171</f>
        <v>0</v>
      </c>
      <c r="AH165" s="2">
        <f>G172</f>
        <v>1</v>
      </c>
      <c r="AI165" s="2">
        <f>G173</f>
        <v>11</v>
      </c>
      <c r="AJ165" s="2">
        <f>G174</f>
        <v>2</v>
      </c>
      <c r="AK165" s="2">
        <f>G175</f>
        <v>0</v>
      </c>
      <c r="AL165" s="2">
        <f>G176</f>
        <v>9</v>
      </c>
      <c r="AM165" s="2">
        <f>G177</f>
        <v>0</v>
      </c>
      <c r="AN165" s="2">
        <f>G178</f>
        <v>0</v>
      </c>
      <c r="AO165" s="2">
        <f>G179</f>
        <v>13</v>
      </c>
      <c r="AP165" s="46">
        <f>G180</f>
        <v>0</v>
      </c>
      <c r="AQ165" s="47">
        <f>G181</f>
        <v>5</v>
      </c>
      <c r="AT165" s="46">
        <v>0.25</v>
      </c>
      <c r="AU165" s="30">
        <f t="shared" ref="AU165:BO165" si="185">PRODUCT(W165*100*1/W177)</f>
        <v>0</v>
      </c>
      <c r="AV165" s="30">
        <f t="shared" si="185"/>
        <v>0</v>
      </c>
      <c r="AW165" s="30">
        <f t="shared" si="185"/>
        <v>5.882352941176471</v>
      </c>
      <c r="AX165" s="30">
        <f t="shared" si="185"/>
        <v>29.411764705882351</v>
      </c>
      <c r="AY165" s="30">
        <f t="shared" si="185"/>
        <v>0</v>
      </c>
      <c r="AZ165" s="30">
        <f t="shared" si="185"/>
        <v>23.529411764705884</v>
      </c>
      <c r="BA165" s="30">
        <f t="shared" si="185"/>
        <v>0</v>
      </c>
      <c r="BB165" s="48">
        <f t="shared" si="185"/>
        <v>0</v>
      </c>
      <c r="BC165" s="30">
        <f t="shared" si="185"/>
        <v>35.294117647058826</v>
      </c>
      <c r="BD165" s="30">
        <f t="shared" si="185"/>
        <v>0</v>
      </c>
      <c r="BE165" s="30">
        <f t="shared" si="185"/>
        <v>0</v>
      </c>
      <c r="BF165" s="30">
        <f t="shared" si="185"/>
        <v>6.666666666666667</v>
      </c>
      <c r="BG165" s="30">
        <f t="shared" si="185"/>
        <v>73.333333333333329</v>
      </c>
      <c r="BH165" s="30">
        <f t="shared" si="185"/>
        <v>15.384615384615385</v>
      </c>
      <c r="BI165" s="30">
        <f t="shared" si="185"/>
        <v>0</v>
      </c>
      <c r="BJ165" s="30">
        <f t="shared" si="185"/>
        <v>52.941176470588232</v>
      </c>
      <c r="BK165" s="30">
        <f t="shared" si="185"/>
        <v>0</v>
      </c>
      <c r="BL165" s="30">
        <f t="shared" si="185"/>
        <v>0</v>
      </c>
      <c r="BM165" s="30">
        <f t="shared" si="185"/>
        <v>76.470588235294116</v>
      </c>
      <c r="BN165" s="29">
        <f t="shared" si="185"/>
        <v>0</v>
      </c>
      <c r="BO165" s="49">
        <f t="shared" si="185"/>
        <v>29.411764705882351</v>
      </c>
      <c r="BR165" s="46">
        <v>0.25</v>
      </c>
      <c r="BS165" s="30">
        <f t="shared" ref="BS165:CM165" si="186">AU161+AU162+AU163+AU164+AU165</f>
        <v>0</v>
      </c>
      <c r="BT165" s="30">
        <f t="shared" si="186"/>
        <v>0</v>
      </c>
      <c r="BU165" s="30">
        <f t="shared" si="186"/>
        <v>5.882352941176471</v>
      </c>
      <c r="BV165" s="30">
        <f t="shared" si="186"/>
        <v>29.411764705882351</v>
      </c>
      <c r="BW165" s="30">
        <f t="shared" si="186"/>
        <v>94.117647058823536</v>
      </c>
      <c r="BX165" s="30">
        <f t="shared" si="186"/>
        <v>64.705882352941188</v>
      </c>
      <c r="BY165" s="30">
        <f t="shared" si="186"/>
        <v>88.235294117647058</v>
      </c>
      <c r="BZ165" s="48">
        <f t="shared" si="186"/>
        <v>0</v>
      </c>
      <c r="CA165" s="30">
        <f t="shared" si="186"/>
        <v>41.176470588235297</v>
      </c>
      <c r="CB165" s="30">
        <f t="shared" si="186"/>
        <v>100</v>
      </c>
      <c r="CC165" s="30">
        <f t="shared" si="186"/>
        <v>0</v>
      </c>
      <c r="CD165" s="30">
        <f t="shared" si="186"/>
        <v>6.666666666666667</v>
      </c>
      <c r="CE165" s="30">
        <f t="shared" si="186"/>
        <v>73.333333333333329</v>
      </c>
      <c r="CF165" s="30">
        <f t="shared" si="186"/>
        <v>15.384615384615385</v>
      </c>
      <c r="CG165" s="30">
        <f t="shared" si="186"/>
        <v>0</v>
      </c>
      <c r="CH165" s="30">
        <f t="shared" si="186"/>
        <v>88.235294117647058</v>
      </c>
      <c r="CI165" s="30">
        <f t="shared" si="186"/>
        <v>100</v>
      </c>
      <c r="CJ165" s="30">
        <f t="shared" si="186"/>
        <v>100</v>
      </c>
      <c r="CK165" s="30">
        <f t="shared" si="186"/>
        <v>88.235294117647058</v>
      </c>
      <c r="CL165" s="29">
        <f t="shared" si="186"/>
        <v>0</v>
      </c>
      <c r="CM165" s="49">
        <f t="shared" si="186"/>
        <v>29.411764705882351</v>
      </c>
      <c r="CN165" s="5"/>
      <c r="CQ165" s="9"/>
      <c r="CR165" s="9"/>
      <c r="CS165" s="9"/>
      <c r="CT165" s="9"/>
      <c r="CU165" s="9"/>
      <c r="CV165" s="9"/>
      <c r="CW165" s="9"/>
      <c r="CX165" s="9"/>
      <c r="CY165" s="9"/>
      <c r="CZ165" s="9"/>
      <c r="DA165" s="9"/>
      <c r="DB165" s="9"/>
      <c r="DC165" s="9"/>
      <c r="DD165" s="9"/>
      <c r="DE165" s="9"/>
      <c r="DF165" s="9"/>
      <c r="DG165" s="9"/>
      <c r="DH165" s="9"/>
      <c r="DI165" s="9"/>
      <c r="DJ165" s="9"/>
      <c r="DK165" s="9"/>
      <c r="DL165" s="9"/>
      <c r="DM165" s="9"/>
      <c r="DN165" s="9"/>
    </row>
    <row r="166" spans="2:118" x14ac:dyDescent="0.25">
      <c r="B166" s="46" t="s">
        <v>7</v>
      </c>
      <c r="C166" s="2">
        <v>0</v>
      </c>
      <c r="D166" s="2">
        <v>1</v>
      </c>
      <c r="E166" s="2">
        <v>0</v>
      </c>
      <c r="F166" s="2">
        <v>6</v>
      </c>
      <c r="G166" s="2">
        <v>4</v>
      </c>
      <c r="H166" s="2">
        <v>4</v>
      </c>
      <c r="I166" s="2">
        <v>0</v>
      </c>
      <c r="J166" s="4">
        <v>1</v>
      </c>
      <c r="K166" s="3">
        <v>0</v>
      </c>
      <c r="L166" s="3">
        <v>0</v>
      </c>
      <c r="M166" s="3">
        <v>1</v>
      </c>
      <c r="N166" s="3">
        <v>0</v>
      </c>
      <c r="O166" s="3">
        <v>0</v>
      </c>
      <c r="P166" s="3">
        <v>0</v>
      </c>
      <c r="Q166" s="3">
        <v>0</v>
      </c>
      <c r="R166" s="3">
        <v>0</v>
      </c>
      <c r="S166" s="46">
        <v>17</v>
      </c>
      <c r="V166" s="46">
        <v>0.5</v>
      </c>
      <c r="W166" s="2">
        <f>H161</f>
        <v>0</v>
      </c>
      <c r="X166" s="2">
        <f>H162</f>
        <v>0</v>
      </c>
      <c r="Y166" s="2">
        <f>H163</f>
        <v>0</v>
      </c>
      <c r="Z166" s="2">
        <f>H164</f>
        <v>0</v>
      </c>
      <c r="AA166" s="2">
        <f>H165</f>
        <v>0</v>
      </c>
      <c r="AB166" s="2">
        <f>H166</f>
        <v>4</v>
      </c>
      <c r="AC166" s="2">
        <f>H167</f>
        <v>1</v>
      </c>
      <c r="AD166" s="46">
        <f>H168</f>
        <v>0</v>
      </c>
      <c r="AE166" s="2">
        <f>H169</f>
        <v>8</v>
      </c>
      <c r="AF166" s="2">
        <f>H170</f>
        <v>0</v>
      </c>
      <c r="AG166" s="2">
        <f>H171</f>
        <v>0</v>
      </c>
      <c r="AH166" s="2">
        <f>H172</f>
        <v>0</v>
      </c>
      <c r="AI166" s="2">
        <f>H173</f>
        <v>4</v>
      </c>
      <c r="AJ166" s="2">
        <f>H174</f>
        <v>6</v>
      </c>
      <c r="AK166" s="2">
        <f>H175</f>
        <v>0</v>
      </c>
      <c r="AL166" s="2">
        <f>H176</f>
        <v>0</v>
      </c>
      <c r="AM166" s="4">
        <f>H177</f>
        <v>0</v>
      </c>
      <c r="AN166" s="2">
        <f>H178</f>
        <v>0</v>
      </c>
      <c r="AO166" s="3">
        <f>H179</f>
        <v>2</v>
      </c>
      <c r="AP166" s="46">
        <f>H180</f>
        <v>0</v>
      </c>
      <c r="AQ166" s="47">
        <f>H181</f>
        <v>12</v>
      </c>
      <c r="AT166" s="46">
        <v>0.5</v>
      </c>
      <c r="AU166" s="30">
        <f t="shared" ref="AU166:BO166" si="187">PRODUCT(W166*100*1/W177)</f>
        <v>0</v>
      </c>
      <c r="AV166" s="30">
        <f t="shared" si="187"/>
        <v>0</v>
      </c>
      <c r="AW166" s="30">
        <f t="shared" si="187"/>
        <v>0</v>
      </c>
      <c r="AX166" s="30">
        <f t="shared" si="187"/>
        <v>0</v>
      </c>
      <c r="AY166" s="30">
        <f t="shared" si="187"/>
        <v>0</v>
      </c>
      <c r="AZ166" s="30">
        <f t="shared" si="187"/>
        <v>23.529411764705884</v>
      </c>
      <c r="BA166" s="30">
        <f t="shared" si="187"/>
        <v>5.882352941176471</v>
      </c>
      <c r="BB166" s="48">
        <f t="shared" si="187"/>
        <v>0</v>
      </c>
      <c r="BC166" s="30">
        <f t="shared" si="187"/>
        <v>47.058823529411768</v>
      </c>
      <c r="BD166" s="30">
        <f t="shared" si="187"/>
        <v>0</v>
      </c>
      <c r="BE166" s="30">
        <f t="shared" si="187"/>
        <v>0</v>
      </c>
      <c r="BF166" s="30">
        <f t="shared" si="187"/>
        <v>0</v>
      </c>
      <c r="BG166" s="30">
        <f t="shared" si="187"/>
        <v>26.666666666666668</v>
      </c>
      <c r="BH166" s="30">
        <f t="shared" si="187"/>
        <v>46.153846153846153</v>
      </c>
      <c r="BI166" s="30">
        <f t="shared" si="187"/>
        <v>0</v>
      </c>
      <c r="BJ166" s="30">
        <f t="shared" si="187"/>
        <v>0</v>
      </c>
      <c r="BK166" s="31">
        <f t="shared" si="187"/>
        <v>0</v>
      </c>
      <c r="BL166" s="30">
        <f t="shared" si="187"/>
        <v>0</v>
      </c>
      <c r="BM166" s="32">
        <f t="shared" si="187"/>
        <v>11.764705882352942</v>
      </c>
      <c r="BN166" s="29">
        <f t="shared" si="187"/>
        <v>0</v>
      </c>
      <c r="BO166" s="49">
        <f t="shared" si="187"/>
        <v>70.588235294117652</v>
      </c>
      <c r="BR166" s="46">
        <v>0.5</v>
      </c>
      <c r="BS166" s="30">
        <f t="shared" ref="BS166:CM166" si="188">AU161+AU162+AU163+AU164+AU165+AU166</f>
        <v>0</v>
      </c>
      <c r="BT166" s="30">
        <f t="shared" si="188"/>
        <v>0</v>
      </c>
      <c r="BU166" s="30">
        <f t="shared" si="188"/>
        <v>5.882352941176471</v>
      </c>
      <c r="BV166" s="30">
        <f t="shared" si="188"/>
        <v>29.411764705882351</v>
      </c>
      <c r="BW166" s="30">
        <f t="shared" si="188"/>
        <v>94.117647058823536</v>
      </c>
      <c r="BX166" s="30">
        <f t="shared" si="188"/>
        <v>88.235294117647072</v>
      </c>
      <c r="BY166" s="30">
        <f t="shared" si="188"/>
        <v>94.117647058823536</v>
      </c>
      <c r="BZ166" s="48">
        <f t="shared" si="188"/>
        <v>0</v>
      </c>
      <c r="CA166" s="30">
        <f t="shared" si="188"/>
        <v>88.235294117647072</v>
      </c>
      <c r="CB166" s="30">
        <f t="shared" si="188"/>
        <v>100</v>
      </c>
      <c r="CC166" s="30">
        <f t="shared" si="188"/>
        <v>0</v>
      </c>
      <c r="CD166" s="30">
        <f t="shared" si="188"/>
        <v>6.666666666666667</v>
      </c>
      <c r="CE166" s="30">
        <f t="shared" si="188"/>
        <v>100</v>
      </c>
      <c r="CF166" s="30">
        <f t="shared" si="188"/>
        <v>61.53846153846154</v>
      </c>
      <c r="CG166" s="30">
        <f t="shared" si="188"/>
        <v>0</v>
      </c>
      <c r="CH166" s="30">
        <f t="shared" si="188"/>
        <v>88.235294117647058</v>
      </c>
      <c r="CI166" s="31">
        <f t="shared" si="188"/>
        <v>100</v>
      </c>
      <c r="CJ166" s="30">
        <f t="shared" si="188"/>
        <v>100</v>
      </c>
      <c r="CK166" s="32">
        <f t="shared" si="188"/>
        <v>100</v>
      </c>
      <c r="CL166" s="29">
        <f t="shared" si="188"/>
        <v>0</v>
      </c>
      <c r="CM166" s="49">
        <f t="shared" si="188"/>
        <v>100</v>
      </c>
      <c r="CN166" s="5"/>
      <c r="CQ166" s="9"/>
      <c r="CR166" s="9" t="str">
        <f>A160</f>
        <v>Serratia marcescens</v>
      </c>
      <c r="CS166" s="9"/>
      <c r="CT166" s="9"/>
      <c r="CU166" s="9"/>
      <c r="CV166" s="9"/>
      <c r="CW166" s="9"/>
      <c r="CX166" s="9"/>
      <c r="CY166" s="9"/>
      <c r="CZ166" s="9"/>
      <c r="DA166" s="9"/>
      <c r="DB166" s="9"/>
      <c r="DC166" s="9"/>
      <c r="DD166" s="9"/>
      <c r="DE166" s="9"/>
      <c r="DF166" s="9"/>
      <c r="DG166" s="9"/>
      <c r="DH166" s="9"/>
      <c r="DI166" s="9"/>
      <c r="DJ166" s="9"/>
      <c r="DK166" s="9"/>
      <c r="DL166" s="9"/>
      <c r="DM166" s="9"/>
      <c r="DN166" s="9"/>
    </row>
    <row r="167" spans="2:118" x14ac:dyDescent="0.25">
      <c r="B167" s="46" t="s">
        <v>8</v>
      </c>
      <c r="C167" s="2">
        <v>0</v>
      </c>
      <c r="D167" s="2">
        <v>0</v>
      </c>
      <c r="E167" s="2">
        <v>0</v>
      </c>
      <c r="F167" s="2">
        <v>15</v>
      </c>
      <c r="G167" s="2">
        <v>0</v>
      </c>
      <c r="H167" s="2">
        <v>1</v>
      </c>
      <c r="I167" s="2">
        <v>0</v>
      </c>
      <c r="J167" s="4">
        <v>0</v>
      </c>
      <c r="K167" s="4">
        <v>0</v>
      </c>
      <c r="L167" s="3">
        <v>0</v>
      </c>
      <c r="M167" s="3">
        <v>1</v>
      </c>
      <c r="N167" s="3">
        <v>0</v>
      </c>
      <c r="O167" s="3">
        <v>0</v>
      </c>
      <c r="P167" s="3">
        <v>0</v>
      </c>
      <c r="Q167" s="3">
        <v>0</v>
      </c>
      <c r="R167" s="3">
        <v>0</v>
      </c>
      <c r="S167" s="46">
        <v>17</v>
      </c>
      <c r="V167" s="46">
        <v>1</v>
      </c>
      <c r="W167" s="2">
        <f>I161</f>
        <v>0</v>
      </c>
      <c r="X167" s="2">
        <f>I162</f>
        <v>0</v>
      </c>
      <c r="Y167" s="2">
        <f>I163</f>
        <v>8</v>
      </c>
      <c r="Z167" s="2">
        <f>I164</f>
        <v>9</v>
      </c>
      <c r="AA167" s="2">
        <f>I165</f>
        <v>0</v>
      </c>
      <c r="AB167" s="2">
        <f>I166</f>
        <v>0</v>
      </c>
      <c r="AC167" s="2">
        <f>I167</f>
        <v>0</v>
      </c>
      <c r="AD167" s="46">
        <f>I168</f>
        <v>0</v>
      </c>
      <c r="AE167" s="2">
        <f>I169</f>
        <v>1</v>
      </c>
      <c r="AF167" s="2">
        <f>I170</f>
        <v>0</v>
      </c>
      <c r="AG167" s="2">
        <f>I171</f>
        <v>1</v>
      </c>
      <c r="AH167" s="2">
        <f>I172</f>
        <v>10</v>
      </c>
      <c r="AI167" s="2">
        <f>I173</f>
        <v>0</v>
      </c>
      <c r="AJ167" s="2">
        <f>I174</f>
        <v>5</v>
      </c>
      <c r="AK167" s="2">
        <f>I175</f>
        <v>0</v>
      </c>
      <c r="AL167" s="2">
        <f>I176</f>
        <v>0</v>
      </c>
      <c r="AM167" s="3">
        <f>I177</f>
        <v>0</v>
      </c>
      <c r="AN167" s="4">
        <f>I178</f>
        <v>0</v>
      </c>
      <c r="AO167" s="3">
        <f>I179</f>
        <v>0</v>
      </c>
      <c r="AP167" s="46">
        <f>I180</f>
        <v>1</v>
      </c>
      <c r="AQ167" s="50">
        <f>I181</f>
        <v>0</v>
      </c>
      <c r="AT167" s="46">
        <v>1</v>
      </c>
      <c r="AU167" s="30">
        <f t="shared" ref="AU167:BO167" si="189">PRODUCT(W167*100*1/W177)</f>
        <v>0</v>
      </c>
      <c r="AV167" s="30">
        <f t="shared" si="189"/>
        <v>0</v>
      </c>
      <c r="AW167" s="30">
        <f t="shared" si="189"/>
        <v>47.058823529411768</v>
      </c>
      <c r="AX167" s="30">
        <f t="shared" si="189"/>
        <v>52.941176470588232</v>
      </c>
      <c r="AY167" s="30">
        <f t="shared" si="189"/>
        <v>0</v>
      </c>
      <c r="AZ167" s="30">
        <f t="shared" si="189"/>
        <v>0</v>
      </c>
      <c r="BA167" s="30">
        <f t="shared" si="189"/>
        <v>0</v>
      </c>
      <c r="BB167" s="48">
        <f t="shared" si="189"/>
        <v>0</v>
      </c>
      <c r="BC167" s="30">
        <f t="shared" si="189"/>
        <v>5.882352941176471</v>
      </c>
      <c r="BD167" s="30">
        <f t="shared" si="189"/>
        <v>0</v>
      </c>
      <c r="BE167" s="30">
        <f t="shared" si="189"/>
        <v>6.666666666666667</v>
      </c>
      <c r="BF167" s="30">
        <f t="shared" si="189"/>
        <v>66.666666666666671</v>
      </c>
      <c r="BG167" s="30">
        <f t="shared" si="189"/>
        <v>0</v>
      </c>
      <c r="BH167" s="30">
        <f t="shared" si="189"/>
        <v>38.46153846153846</v>
      </c>
      <c r="BI167" s="30">
        <f t="shared" si="189"/>
        <v>0</v>
      </c>
      <c r="BJ167" s="30">
        <f t="shared" si="189"/>
        <v>0</v>
      </c>
      <c r="BK167" s="32">
        <f t="shared" si="189"/>
        <v>0</v>
      </c>
      <c r="BL167" s="31">
        <f t="shared" si="189"/>
        <v>0</v>
      </c>
      <c r="BM167" s="32">
        <f t="shared" si="189"/>
        <v>0</v>
      </c>
      <c r="BN167" s="29">
        <f t="shared" si="189"/>
        <v>5.882352941176471</v>
      </c>
      <c r="BO167" s="51">
        <f t="shared" si="189"/>
        <v>0</v>
      </c>
      <c r="BR167" s="46">
        <v>1</v>
      </c>
      <c r="BS167" s="30">
        <f t="shared" ref="BS167:CM167" si="190">AU161+AU162+AU163+AU164+AU165+AU166+AU167</f>
        <v>0</v>
      </c>
      <c r="BT167" s="30">
        <f t="shared" si="190"/>
        <v>0</v>
      </c>
      <c r="BU167" s="30">
        <f t="shared" si="190"/>
        <v>52.941176470588239</v>
      </c>
      <c r="BV167" s="30">
        <f t="shared" si="190"/>
        <v>82.35294117647058</v>
      </c>
      <c r="BW167" s="30">
        <f t="shared" si="190"/>
        <v>94.117647058823536</v>
      </c>
      <c r="BX167" s="30">
        <f t="shared" si="190"/>
        <v>88.235294117647072</v>
      </c>
      <c r="BY167" s="30">
        <f t="shared" si="190"/>
        <v>94.117647058823536</v>
      </c>
      <c r="BZ167" s="48">
        <f t="shared" si="190"/>
        <v>0</v>
      </c>
      <c r="CA167" s="30">
        <f t="shared" si="190"/>
        <v>94.117647058823536</v>
      </c>
      <c r="CB167" s="30">
        <f t="shared" si="190"/>
        <v>100</v>
      </c>
      <c r="CC167" s="30">
        <f t="shared" si="190"/>
        <v>6.666666666666667</v>
      </c>
      <c r="CD167" s="30">
        <f t="shared" si="190"/>
        <v>73.333333333333343</v>
      </c>
      <c r="CE167" s="30">
        <f t="shared" si="190"/>
        <v>100</v>
      </c>
      <c r="CF167" s="30">
        <f t="shared" si="190"/>
        <v>100</v>
      </c>
      <c r="CG167" s="30">
        <f t="shared" si="190"/>
        <v>0</v>
      </c>
      <c r="CH167" s="30">
        <f t="shared" si="190"/>
        <v>88.235294117647058</v>
      </c>
      <c r="CI167" s="32">
        <f t="shared" si="190"/>
        <v>100</v>
      </c>
      <c r="CJ167" s="31">
        <f t="shared" si="190"/>
        <v>100</v>
      </c>
      <c r="CK167" s="32">
        <f t="shared" si="190"/>
        <v>100</v>
      </c>
      <c r="CL167" s="29">
        <f t="shared" si="190"/>
        <v>5.882352941176471</v>
      </c>
      <c r="CM167" s="51">
        <f t="shared" si="190"/>
        <v>100</v>
      </c>
      <c r="CN167" s="5"/>
      <c r="CQ167" s="9"/>
      <c r="CR167" s="9"/>
      <c r="CS167" s="9"/>
      <c r="CT167" s="9"/>
      <c r="CU167" s="9"/>
      <c r="CV167" s="9"/>
      <c r="CW167" s="9"/>
      <c r="CX167" s="9"/>
      <c r="CY167" s="9"/>
      <c r="CZ167" s="9"/>
      <c r="DA167" s="9"/>
      <c r="DB167" s="9"/>
      <c r="DC167" s="9"/>
      <c r="DD167" s="9"/>
      <c r="DE167" s="9"/>
      <c r="DF167" s="9"/>
      <c r="DG167" s="9"/>
      <c r="DH167" s="9"/>
      <c r="DI167" s="9"/>
      <c r="DJ167" s="9"/>
      <c r="DK167" s="9"/>
      <c r="DL167" s="9"/>
      <c r="DM167" s="9"/>
      <c r="DN167" s="9"/>
    </row>
    <row r="168" spans="2:118" x14ac:dyDescent="0.25">
      <c r="B168" s="46" t="s">
        <v>9</v>
      </c>
      <c r="C168" s="46">
        <v>0</v>
      </c>
      <c r="D168" s="46">
        <v>0</v>
      </c>
      <c r="E168" s="46">
        <v>0</v>
      </c>
      <c r="F168" s="46">
        <v>0</v>
      </c>
      <c r="G168" s="46">
        <v>0</v>
      </c>
      <c r="H168" s="46">
        <v>0</v>
      </c>
      <c r="I168" s="46">
        <v>0</v>
      </c>
      <c r="J168" s="46">
        <v>0</v>
      </c>
      <c r="K168" s="46">
        <v>0</v>
      </c>
      <c r="L168" s="46">
        <v>0</v>
      </c>
      <c r="M168" s="46">
        <v>3</v>
      </c>
      <c r="N168" s="46">
        <v>2</v>
      </c>
      <c r="O168" s="46">
        <v>12</v>
      </c>
      <c r="P168" s="46">
        <v>0</v>
      </c>
      <c r="Q168" s="46">
        <v>0</v>
      </c>
      <c r="R168" s="46">
        <v>0</v>
      </c>
      <c r="S168" s="46">
        <v>17</v>
      </c>
      <c r="V168" s="46">
        <v>2</v>
      </c>
      <c r="W168" s="2">
        <f>J161</f>
        <v>0</v>
      </c>
      <c r="X168" s="2">
        <f>J162</f>
        <v>0</v>
      </c>
      <c r="Y168" s="2">
        <f>J163</f>
        <v>6</v>
      </c>
      <c r="Z168" s="2">
        <f>J164</f>
        <v>1</v>
      </c>
      <c r="AA168" s="4">
        <f>J165</f>
        <v>0</v>
      </c>
      <c r="AB168" s="4">
        <f>J166</f>
        <v>1</v>
      </c>
      <c r="AC168" s="4">
        <f>J167</f>
        <v>0</v>
      </c>
      <c r="AD168" s="46">
        <f>J168</f>
        <v>0</v>
      </c>
      <c r="AE168" s="2">
        <f>J169</f>
        <v>1</v>
      </c>
      <c r="AF168" s="2">
        <f>J170</f>
        <v>0</v>
      </c>
      <c r="AG168" s="2">
        <f>J171</f>
        <v>0</v>
      </c>
      <c r="AH168" s="2">
        <f>J172</f>
        <v>4</v>
      </c>
      <c r="AI168" s="2">
        <f>J173</f>
        <v>0</v>
      </c>
      <c r="AJ168" s="2">
        <f>J174</f>
        <v>0</v>
      </c>
      <c r="AK168" s="2">
        <f>J175</f>
        <v>0</v>
      </c>
      <c r="AL168" s="2">
        <f>J176</f>
        <v>0</v>
      </c>
      <c r="AM168" s="3">
        <f>J177</f>
        <v>0</v>
      </c>
      <c r="AN168" s="3">
        <f>J178</f>
        <v>0</v>
      </c>
      <c r="AO168" s="3">
        <f>J179</f>
        <v>0</v>
      </c>
      <c r="AP168" s="46">
        <f>J180</f>
        <v>10</v>
      </c>
      <c r="AQ168" s="50">
        <f>J181</f>
        <v>0</v>
      </c>
      <c r="AT168" s="46">
        <v>2</v>
      </c>
      <c r="AU168" s="30">
        <f t="shared" ref="AU168:BO168" si="191">PRODUCT(W168*100*1/W177)</f>
        <v>0</v>
      </c>
      <c r="AV168" s="30">
        <f t="shared" si="191"/>
        <v>0</v>
      </c>
      <c r="AW168" s="30">
        <f t="shared" si="191"/>
        <v>35.294117647058826</v>
      </c>
      <c r="AX168" s="30">
        <f t="shared" si="191"/>
        <v>5.882352941176471</v>
      </c>
      <c r="AY168" s="31">
        <f t="shared" si="191"/>
        <v>0</v>
      </c>
      <c r="AZ168" s="31">
        <f t="shared" si="191"/>
        <v>5.882352941176471</v>
      </c>
      <c r="BA168" s="31">
        <f t="shared" si="191"/>
        <v>0</v>
      </c>
      <c r="BB168" s="48">
        <f t="shared" si="191"/>
        <v>0</v>
      </c>
      <c r="BC168" s="30">
        <f t="shared" si="191"/>
        <v>5.882352941176471</v>
      </c>
      <c r="BD168" s="30">
        <f t="shared" si="191"/>
        <v>0</v>
      </c>
      <c r="BE168" s="30">
        <f t="shared" si="191"/>
        <v>0</v>
      </c>
      <c r="BF168" s="30">
        <f t="shared" si="191"/>
        <v>26.666666666666668</v>
      </c>
      <c r="BG168" s="30">
        <f t="shared" si="191"/>
        <v>0</v>
      </c>
      <c r="BH168" s="30">
        <f t="shared" si="191"/>
        <v>0</v>
      </c>
      <c r="BI168" s="30">
        <f t="shared" si="191"/>
        <v>0</v>
      </c>
      <c r="BJ168" s="30">
        <f t="shared" si="191"/>
        <v>0</v>
      </c>
      <c r="BK168" s="32">
        <f t="shared" si="191"/>
        <v>0</v>
      </c>
      <c r="BL168" s="32">
        <f t="shared" si="191"/>
        <v>0</v>
      </c>
      <c r="BM168" s="32">
        <f t="shared" si="191"/>
        <v>0</v>
      </c>
      <c r="BN168" s="29">
        <f t="shared" si="191"/>
        <v>58.823529411764703</v>
      </c>
      <c r="BO168" s="51">
        <f t="shared" si="191"/>
        <v>0</v>
      </c>
      <c r="BR168" s="46">
        <v>2</v>
      </c>
      <c r="BS168" s="30">
        <f t="shared" ref="BS168:CM168" si="192">AU161+AU162+AU163+AU164+AU165+AU166+AU167+AU168</f>
        <v>0</v>
      </c>
      <c r="BT168" s="30">
        <f t="shared" si="192"/>
        <v>0</v>
      </c>
      <c r="BU168" s="30">
        <f t="shared" si="192"/>
        <v>88.235294117647072</v>
      </c>
      <c r="BV168" s="30">
        <f t="shared" si="192"/>
        <v>88.235294117647044</v>
      </c>
      <c r="BW168" s="31">
        <f t="shared" si="192"/>
        <v>94.117647058823536</v>
      </c>
      <c r="BX168" s="31">
        <f t="shared" si="192"/>
        <v>94.117647058823536</v>
      </c>
      <c r="BY168" s="31">
        <f t="shared" si="192"/>
        <v>94.117647058823536</v>
      </c>
      <c r="BZ168" s="48">
        <f t="shared" si="192"/>
        <v>0</v>
      </c>
      <c r="CA168" s="30">
        <f t="shared" si="192"/>
        <v>100</v>
      </c>
      <c r="CB168" s="30">
        <f t="shared" si="192"/>
        <v>100</v>
      </c>
      <c r="CC168" s="30">
        <f t="shared" si="192"/>
        <v>6.666666666666667</v>
      </c>
      <c r="CD168" s="30">
        <f t="shared" si="192"/>
        <v>100.00000000000001</v>
      </c>
      <c r="CE168" s="30">
        <f t="shared" si="192"/>
        <v>100</v>
      </c>
      <c r="CF168" s="30">
        <f t="shared" si="192"/>
        <v>100</v>
      </c>
      <c r="CG168" s="30">
        <f t="shared" si="192"/>
        <v>0</v>
      </c>
      <c r="CH168" s="30">
        <f t="shared" si="192"/>
        <v>88.235294117647058</v>
      </c>
      <c r="CI168" s="32">
        <f t="shared" si="192"/>
        <v>100</v>
      </c>
      <c r="CJ168" s="32">
        <f t="shared" si="192"/>
        <v>100</v>
      </c>
      <c r="CK168" s="32">
        <f t="shared" si="192"/>
        <v>100</v>
      </c>
      <c r="CL168" s="29">
        <f t="shared" si="192"/>
        <v>64.705882352941174</v>
      </c>
      <c r="CM168" s="51">
        <f t="shared" si="192"/>
        <v>100</v>
      </c>
      <c r="CN168" s="33"/>
      <c r="CQ168" s="9"/>
      <c r="CR168" s="9"/>
      <c r="CS168" s="9"/>
      <c r="CT168" s="9"/>
      <c r="CU168" s="9"/>
      <c r="CV168" s="9"/>
      <c r="CW168" s="9"/>
      <c r="CX168" s="9"/>
      <c r="CY168" s="9"/>
      <c r="CZ168" s="9"/>
      <c r="DA168" s="9"/>
      <c r="DB168" s="9"/>
      <c r="DC168" s="9"/>
      <c r="DD168" s="9"/>
      <c r="DE168" s="9"/>
      <c r="DF168" s="9"/>
      <c r="DG168" s="9"/>
      <c r="DH168" s="9"/>
      <c r="DI168" s="9"/>
      <c r="DJ168" s="9"/>
      <c r="DK168" s="9"/>
      <c r="DL168" s="9"/>
      <c r="DM168" s="9"/>
      <c r="DN168" s="9"/>
    </row>
    <row r="169" spans="2:118" x14ac:dyDescent="0.25">
      <c r="B169" s="46" t="s">
        <v>10</v>
      </c>
      <c r="C169" s="2">
        <v>0</v>
      </c>
      <c r="D169" s="2">
        <v>0</v>
      </c>
      <c r="E169" s="2">
        <v>1</v>
      </c>
      <c r="F169" s="2">
        <v>0</v>
      </c>
      <c r="G169" s="2">
        <v>6</v>
      </c>
      <c r="H169" s="2">
        <v>8</v>
      </c>
      <c r="I169" s="2">
        <v>1</v>
      </c>
      <c r="J169" s="2">
        <v>1</v>
      </c>
      <c r="K169" s="4">
        <v>0</v>
      </c>
      <c r="L169" s="3">
        <v>0</v>
      </c>
      <c r="M169" s="3">
        <v>0</v>
      </c>
      <c r="N169" s="3">
        <v>0</v>
      </c>
      <c r="O169" s="3">
        <v>0</v>
      </c>
      <c r="P169" s="3">
        <v>0</v>
      </c>
      <c r="Q169" s="3">
        <v>0</v>
      </c>
      <c r="R169" s="3">
        <v>0</v>
      </c>
      <c r="S169" s="46">
        <v>17</v>
      </c>
      <c r="V169" s="46">
        <v>4</v>
      </c>
      <c r="W169" s="2">
        <f>K161</f>
        <v>0</v>
      </c>
      <c r="X169" s="2">
        <f>K162</f>
        <v>2</v>
      </c>
      <c r="Y169" s="2">
        <f>K163</f>
        <v>1</v>
      </c>
      <c r="Z169" s="2">
        <f>K164</f>
        <v>0</v>
      </c>
      <c r="AA169" s="4">
        <f>K165</f>
        <v>0</v>
      </c>
      <c r="AB169" s="3">
        <f>K166</f>
        <v>0</v>
      </c>
      <c r="AC169" s="4">
        <f>K167</f>
        <v>0</v>
      </c>
      <c r="AD169" s="46">
        <f>K168</f>
        <v>0</v>
      </c>
      <c r="AE169" s="4">
        <f>K169</f>
        <v>0</v>
      </c>
      <c r="AF169" s="4">
        <f>K170</f>
        <v>0</v>
      </c>
      <c r="AG169" s="3">
        <f>K171</f>
        <v>0</v>
      </c>
      <c r="AH169" s="2">
        <f>K172</f>
        <v>0</v>
      </c>
      <c r="AI169" s="3">
        <f>K173</f>
        <v>0</v>
      </c>
      <c r="AJ169" s="3">
        <f>K174</f>
        <v>0</v>
      </c>
      <c r="AK169" s="2">
        <f>K175</f>
        <v>2</v>
      </c>
      <c r="AL169" s="4">
        <f>K176</f>
        <v>1</v>
      </c>
      <c r="AM169" s="3">
        <f>K177</f>
        <v>0</v>
      </c>
      <c r="AN169" s="3">
        <f>K178</f>
        <v>0</v>
      </c>
      <c r="AO169" s="3">
        <f>K179</f>
        <v>0</v>
      </c>
      <c r="AP169" s="46">
        <f>K180</f>
        <v>4</v>
      </c>
      <c r="AQ169" s="50">
        <f>K181</f>
        <v>0</v>
      </c>
      <c r="AT169" s="46">
        <v>4</v>
      </c>
      <c r="AU169" s="30">
        <f t="shared" ref="AU169:BO169" si="193">PRODUCT(W169*100*1/W177)</f>
        <v>0</v>
      </c>
      <c r="AV169" s="30">
        <f t="shared" si="193"/>
        <v>11.764705882352942</v>
      </c>
      <c r="AW169" s="30">
        <f t="shared" si="193"/>
        <v>5.882352941176471</v>
      </c>
      <c r="AX169" s="30">
        <f t="shared" si="193"/>
        <v>0</v>
      </c>
      <c r="AY169" s="31">
        <f t="shared" si="193"/>
        <v>0</v>
      </c>
      <c r="AZ169" s="32">
        <f t="shared" si="193"/>
        <v>0</v>
      </c>
      <c r="BA169" s="31">
        <f t="shared" si="193"/>
        <v>0</v>
      </c>
      <c r="BB169" s="48">
        <f t="shared" si="193"/>
        <v>0</v>
      </c>
      <c r="BC169" s="31">
        <f t="shared" si="193"/>
        <v>0</v>
      </c>
      <c r="BD169" s="31">
        <f t="shared" si="193"/>
        <v>0</v>
      </c>
      <c r="BE169" s="32">
        <f t="shared" si="193"/>
        <v>0</v>
      </c>
      <c r="BF169" s="2">
        <f t="shared" si="193"/>
        <v>0</v>
      </c>
      <c r="BG169" s="32">
        <f t="shared" si="193"/>
        <v>0</v>
      </c>
      <c r="BH169" s="32">
        <f t="shared" si="193"/>
        <v>0</v>
      </c>
      <c r="BI169" s="30">
        <f t="shared" si="193"/>
        <v>11.764705882352942</v>
      </c>
      <c r="BJ169" s="31">
        <f t="shared" si="193"/>
        <v>5.882352941176471</v>
      </c>
      <c r="BK169" s="32">
        <f t="shared" si="193"/>
        <v>0</v>
      </c>
      <c r="BL169" s="32">
        <f t="shared" si="193"/>
        <v>0</v>
      </c>
      <c r="BM169" s="32">
        <f t="shared" si="193"/>
        <v>0</v>
      </c>
      <c r="BN169" s="29">
        <f t="shared" si="193"/>
        <v>23.529411764705884</v>
      </c>
      <c r="BO169" s="51">
        <f t="shared" si="193"/>
        <v>0</v>
      </c>
      <c r="BR169" s="46">
        <v>4</v>
      </c>
      <c r="BS169" s="30">
        <f t="shared" ref="BS169:CM169" si="194">AU161+AU162+AU163+AU164+AU165+AU166+AU167+AU168+AU169</f>
        <v>0</v>
      </c>
      <c r="BT169" s="30">
        <f t="shared" si="194"/>
        <v>11.764705882352942</v>
      </c>
      <c r="BU169" s="30">
        <f t="shared" si="194"/>
        <v>94.117647058823536</v>
      </c>
      <c r="BV169" s="30">
        <f t="shared" si="194"/>
        <v>88.235294117647044</v>
      </c>
      <c r="BW169" s="31">
        <f t="shared" si="194"/>
        <v>94.117647058823536</v>
      </c>
      <c r="BX169" s="32">
        <f t="shared" si="194"/>
        <v>94.117647058823536</v>
      </c>
      <c r="BY169" s="31">
        <f t="shared" si="194"/>
        <v>94.117647058823536</v>
      </c>
      <c r="BZ169" s="48">
        <f t="shared" si="194"/>
        <v>0</v>
      </c>
      <c r="CA169" s="31">
        <f t="shared" si="194"/>
        <v>100</v>
      </c>
      <c r="CB169" s="31">
        <f t="shared" si="194"/>
        <v>100</v>
      </c>
      <c r="CC169" s="32">
        <f t="shared" si="194"/>
        <v>6.666666666666667</v>
      </c>
      <c r="CD169" s="30">
        <f t="shared" si="194"/>
        <v>100.00000000000001</v>
      </c>
      <c r="CE169" s="30">
        <f t="shared" si="194"/>
        <v>100</v>
      </c>
      <c r="CF169" s="30">
        <f t="shared" si="194"/>
        <v>100</v>
      </c>
      <c r="CG169" s="30">
        <f t="shared" si="194"/>
        <v>11.764705882352942</v>
      </c>
      <c r="CH169" s="31">
        <f t="shared" si="194"/>
        <v>94.117647058823536</v>
      </c>
      <c r="CI169" s="32">
        <f t="shared" si="194"/>
        <v>100</v>
      </c>
      <c r="CJ169" s="32">
        <f t="shared" si="194"/>
        <v>100</v>
      </c>
      <c r="CK169" s="32">
        <f t="shared" si="194"/>
        <v>100</v>
      </c>
      <c r="CL169" s="29">
        <f t="shared" si="194"/>
        <v>88.235294117647058</v>
      </c>
      <c r="CM169" s="51">
        <f t="shared" si="194"/>
        <v>100</v>
      </c>
      <c r="CN169" s="7"/>
      <c r="CQ169" s="9"/>
      <c r="CR169" s="9"/>
      <c r="CS169" s="9"/>
      <c r="CT169" s="9"/>
      <c r="CU169" s="9"/>
      <c r="CV169" s="9"/>
      <c r="CW169" s="9"/>
      <c r="CX169" s="9"/>
      <c r="CY169" s="9"/>
      <c r="CZ169" s="9"/>
      <c r="DA169" s="9"/>
      <c r="DB169" s="9"/>
      <c r="DC169" s="9"/>
      <c r="DD169" s="9"/>
      <c r="DE169" s="9"/>
      <c r="DF169" s="9"/>
      <c r="DG169" s="9"/>
      <c r="DH169" s="9"/>
      <c r="DI169" s="9"/>
      <c r="DJ169" s="9"/>
      <c r="DK169" s="9"/>
      <c r="DL169" s="9"/>
      <c r="DM169" s="9"/>
      <c r="DN169" s="9"/>
    </row>
    <row r="170" spans="2:118" x14ac:dyDescent="0.25">
      <c r="B170" s="46" t="s">
        <v>11</v>
      </c>
      <c r="C170" s="2">
        <v>0</v>
      </c>
      <c r="D170" s="2">
        <v>0</v>
      </c>
      <c r="E170" s="2">
        <v>17</v>
      </c>
      <c r="F170" s="2">
        <v>0</v>
      </c>
      <c r="G170" s="2">
        <v>0</v>
      </c>
      <c r="H170" s="2">
        <v>0</v>
      </c>
      <c r="I170" s="2">
        <v>0</v>
      </c>
      <c r="J170" s="2">
        <v>0</v>
      </c>
      <c r="K170" s="4">
        <v>0</v>
      </c>
      <c r="L170" s="4">
        <v>0</v>
      </c>
      <c r="M170" s="3">
        <v>0</v>
      </c>
      <c r="N170" s="3">
        <v>0</v>
      </c>
      <c r="O170" s="3">
        <v>0</v>
      </c>
      <c r="P170" s="3">
        <v>0</v>
      </c>
      <c r="Q170" s="3">
        <v>0</v>
      </c>
      <c r="R170" s="3">
        <v>0</v>
      </c>
      <c r="S170" s="46">
        <v>17</v>
      </c>
      <c r="V170" s="46">
        <v>8</v>
      </c>
      <c r="W170" s="2">
        <f>L161</f>
        <v>3</v>
      </c>
      <c r="X170" s="2">
        <f>L162</f>
        <v>3</v>
      </c>
      <c r="Y170" s="2">
        <f>L163</f>
        <v>0</v>
      </c>
      <c r="Z170" s="2">
        <f>L164</f>
        <v>1</v>
      </c>
      <c r="AA170" s="3">
        <f>L165</f>
        <v>1</v>
      </c>
      <c r="AB170" s="3">
        <f>L166</f>
        <v>0</v>
      </c>
      <c r="AC170" s="3">
        <f>L167</f>
        <v>0</v>
      </c>
      <c r="AD170" s="46">
        <f>L168</f>
        <v>0</v>
      </c>
      <c r="AE170" s="3">
        <f>L169</f>
        <v>0</v>
      </c>
      <c r="AF170" s="4">
        <f>L170</f>
        <v>0</v>
      </c>
      <c r="AG170" s="3">
        <f>L171</f>
        <v>0</v>
      </c>
      <c r="AH170" s="2">
        <f>L172</f>
        <v>0</v>
      </c>
      <c r="AI170" s="3">
        <f>L173</f>
        <v>0</v>
      </c>
      <c r="AJ170" s="3">
        <f>L174</f>
        <v>0</v>
      </c>
      <c r="AK170" s="2">
        <f>L175</f>
        <v>3</v>
      </c>
      <c r="AL170" s="3">
        <f>L176</f>
        <v>0</v>
      </c>
      <c r="AM170" s="3">
        <f>L177</f>
        <v>0</v>
      </c>
      <c r="AN170" s="3">
        <f>L178</f>
        <v>0</v>
      </c>
      <c r="AO170" s="3">
        <f>L179</f>
        <v>0</v>
      </c>
      <c r="AP170" s="46">
        <f>L180</f>
        <v>2</v>
      </c>
      <c r="AQ170" s="50">
        <f>L181</f>
        <v>0</v>
      </c>
      <c r="AT170" s="46">
        <v>8</v>
      </c>
      <c r="AU170" s="30">
        <f t="shared" ref="AU170:BO170" si="195">PRODUCT(W170*100*1/W177)</f>
        <v>17.647058823529413</v>
      </c>
      <c r="AV170" s="30">
        <f t="shared" si="195"/>
        <v>17.647058823529413</v>
      </c>
      <c r="AW170" s="30">
        <f t="shared" si="195"/>
        <v>0</v>
      </c>
      <c r="AX170" s="30">
        <f t="shared" si="195"/>
        <v>5.882352941176471</v>
      </c>
      <c r="AY170" s="32">
        <f t="shared" si="195"/>
        <v>5.882352941176471</v>
      </c>
      <c r="AZ170" s="32">
        <f t="shared" si="195"/>
        <v>0</v>
      </c>
      <c r="BA170" s="32">
        <f t="shared" si="195"/>
        <v>0</v>
      </c>
      <c r="BB170" s="48">
        <f t="shared" si="195"/>
        <v>0</v>
      </c>
      <c r="BC170" s="32">
        <f t="shared" si="195"/>
        <v>0</v>
      </c>
      <c r="BD170" s="31">
        <f t="shared" si="195"/>
        <v>0</v>
      </c>
      <c r="BE170" s="32">
        <f t="shared" si="195"/>
        <v>0</v>
      </c>
      <c r="BF170" s="2">
        <f t="shared" si="195"/>
        <v>0</v>
      </c>
      <c r="BG170" s="3">
        <f t="shared" si="195"/>
        <v>0</v>
      </c>
      <c r="BH170" s="32">
        <f t="shared" si="195"/>
        <v>0</v>
      </c>
      <c r="BI170" s="30">
        <f t="shared" si="195"/>
        <v>17.647058823529413</v>
      </c>
      <c r="BJ170" s="32">
        <f t="shared" si="195"/>
        <v>0</v>
      </c>
      <c r="BK170" s="32">
        <f t="shared" si="195"/>
        <v>0</v>
      </c>
      <c r="BL170" s="32">
        <f t="shared" si="195"/>
        <v>0</v>
      </c>
      <c r="BM170" s="32">
        <f t="shared" si="195"/>
        <v>0</v>
      </c>
      <c r="BN170" s="29">
        <f t="shared" si="195"/>
        <v>11.764705882352942</v>
      </c>
      <c r="BO170" s="51">
        <f t="shared" si="195"/>
        <v>0</v>
      </c>
      <c r="BR170" s="46">
        <v>8</v>
      </c>
      <c r="BS170" s="30">
        <f t="shared" ref="BS170:CM170" si="196">AU161+AU162+AU163+AU164+AU165+AU166+AU167+AU168+AU169+AU170</f>
        <v>17.647058823529413</v>
      </c>
      <c r="BT170" s="30">
        <f t="shared" si="196"/>
        <v>29.411764705882355</v>
      </c>
      <c r="BU170" s="30">
        <f t="shared" si="196"/>
        <v>94.117647058823536</v>
      </c>
      <c r="BV170" s="30">
        <f t="shared" si="196"/>
        <v>94.117647058823508</v>
      </c>
      <c r="BW170" s="32">
        <f t="shared" si="196"/>
        <v>100</v>
      </c>
      <c r="BX170" s="32">
        <f t="shared" si="196"/>
        <v>94.117647058823536</v>
      </c>
      <c r="BY170" s="32">
        <f t="shared" si="196"/>
        <v>94.117647058823536</v>
      </c>
      <c r="BZ170" s="48">
        <f t="shared" si="196"/>
        <v>0</v>
      </c>
      <c r="CA170" s="32">
        <f t="shared" si="196"/>
        <v>100</v>
      </c>
      <c r="CB170" s="31">
        <f t="shared" si="196"/>
        <v>100</v>
      </c>
      <c r="CC170" s="32">
        <f t="shared" si="196"/>
        <v>6.666666666666667</v>
      </c>
      <c r="CD170" s="30">
        <f t="shared" si="196"/>
        <v>100.00000000000001</v>
      </c>
      <c r="CE170" s="32">
        <f t="shared" si="196"/>
        <v>100</v>
      </c>
      <c r="CF170" s="32">
        <f t="shared" si="196"/>
        <v>100</v>
      </c>
      <c r="CG170" s="30">
        <f t="shared" si="196"/>
        <v>29.411764705882355</v>
      </c>
      <c r="CH170" s="32">
        <f t="shared" si="196"/>
        <v>94.117647058823536</v>
      </c>
      <c r="CI170" s="32">
        <f t="shared" si="196"/>
        <v>100</v>
      </c>
      <c r="CJ170" s="32">
        <f t="shared" si="196"/>
        <v>100</v>
      </c>
      <c r="CK170" s="32">
        <f t="shared" si="196"/>
        <v>100</v>
      </c>
      <c r="CL170" s="29">
        <f t="shared" si="196"/>
        <v>100</v>
      </c>
      <c r="CM170" s="51">
        <f t="shared" si="196"/>
        <v>100</v>
      </c>
      <c r="CN170" s="7"/>
      <c r="CQ170" s="9"/>
      <c r="CR170" s="9"/>
      <c r="CS170" s="9"/>
      <c r="CT170" s="9"/>
      <c r="CU170" s="9"/>
      <c r="CV170" s="9"/>
      <c r="CW170" s="9"/>
      <c r="CX170" s="9"/>
      <c r="CY170" s="9"/>
      <c r="CZ170" s="9"/>
      <c r="DA170" s="9"/>
      <c r="DB170" s="9"/>
      <c r="DC170" s="9"/>
      <c r="DD170" s="9"/>
      <c r="DE170" s="9"/>
      <c r="DF170" s="9"/>
      <c r="DG170" s="9"/>
      <c r="DH170" s="9"/>
      <c r="DI170" s="9"/>
      <c r="DJ170" s="9"/>
      <c r="DK170" s="9"/>
      <c r="DL170" s="9"/>
      <c r="DM170" s="9"/>
      <c r="DN170" s="9"/>
    </row>
    <row r="171" spans="2:118" x14ac:dyDescent="0.25">
      <c r="B171" s="46" t="s">
        <v>12</v>
      </c>
      <c r="C171" s="2">
        <v>0</v>
      </c>
      <c r="D171" s="2">
        <v>0</v>
      </c>
      <c r="E171" s="2">
        <v>0</v>
      </c>
      <c r="F171" s="2">
        <v>0</v>
      </c>
      <c r="G171" s="2">
        <v>0</v>
      </c>
      <c r="H171" s="2">
        <v>0</v>
      </c>
      <c r="I171" s="2">
        <v>1</v>
      </c>
      <c r="J171" s="2">
        <v>0</v>
      </c>
      <c r="K171" s="3">
        <v>0</v>
      </c>
      <c r="L171" s="3">
        <v>0</v>
      </c>
      <c r="M171" s="3">
        <v>14</v>
      </c>
      <c r="N171" s="3">
        <v>0</v>
      </c>
      <c r="O171" s="3">
        <v>0</v>
      </c>
      <c r="P171" s="3">
        <v>0</v>
      </c>
      <c r="Q171" s="3">
        <v>0</v>
      </c>
      <c r="R171" s="3">
        <v>0</v>
      </c>
      <c r="S171" s="46">
        <v>15</v>
      </c>
      <c r="V171" s="46">
        <v>16</v>
      </c>
      <c r="W171" s="3">
        <f>M161</f>
        <v>1</v>
      </c>
      <c r="X171" s="3">
        <f>M162</f>
        <v>4</v>
      </c>
      <c r="Y171" s="3">
        <f>M163</f>
        <v>0</v>
      </c>
      <c r="Z171" s="3">
        <f>M164</f>
        <v>1</v>
      </c>
      <c r="AA171" s="3">
        <f>M165</f>
        <v>0</v>
      </c>
      <c r="AB171" s="3">
        <f>M166</f>
        <v>1</v>
      </c>
      <c r="AC171" s="3">
        <f>M167</f>
        <v>1</v>
      </c>
      <c r="AD171" s="46">
        <f>M168</f>
        <v>3</v>
      </c>
      <c r="AE171" s="3">
        <f>M169</f>
        <v>0</v>
      </c>
      <c r="AF171" s="3">
        <f>M170</f>
        <v>0</v>
      </c>
      <c r="AG171" s="3">
        <f>M171</f>
        <v>14</v>
      </c>
      <c r="AH171" s="3">
        <f>M172</f>
        <v>0</v>
      </c>
      <c r="AI171" s="3">
        <f>M173</f>
        <v>0</v>
      </c>
      <c r="AJ171" s="3">
        <f>M174</f>
        <v>0</v>
      </c>
      <c r="AK171" s="2">
        <f>M175</f>
        <v>4</v>
      </c>
      <c r="AL171" s="3">
        <f>M176</f>
        <v>1</v>
      </c>
      <c r="AM171" s="3">
        <f>M177</f>
        <v>0</v>
      </c>
      <c r="AN171" s="3">
        <f>M178</f>
        <v>0</v>
      </c>
      <c r="AO171" s="3">
        <f>M179</f>
        <v>0</v>
      </c>
      <c r="AP171" s="46">
        <f>M180</f>
        <v>0</v>
      </c>
      <c r="AQ171" s="50">
        <f>M181</f>
        <v>0</v>
      </c>
      <c r="AT171" s="46">
        <v>16</v>
      </c>
      <c r="AU171" s="32">
        <f t="shared" ref="AU171:BO171" si="197">PRODUCT(W171*100*1/W177)</f>
        <v>5.882352941176471</v>
      </c>
      <c r="AV171" s="32">
        <f t="shared" si="197"/>
        <v>23.529411764705884</v>
      </c>
      <c r="AW171" s="32">
        <f t="shared" si="197"/>
        <v>0</v>
      </c>
      <c r="AX171" s="32">
        <f t="shared" si="197"/>
        <v>5.882352941176471</v>
      </c>
      <c r="AY171" s="32">
        <f t="shared" si="197"/>
        <v>0</v>
      </c>
      <c r="AZ171" s="32">
        <f t="shared" si="197"/>
        <v>5.882352941176471</v>
      </c>
      <c r="BA171" s="32">
        <f t="shared" si="197"/>
        <v>5.882352941176471</v>
      </c>
      <c r="BB171" s="51">
        <f t="shared" si="197"/>
        <v>17.647058823529413</v>
      </c>
      <c r="BC171" s="32">
        <f t="shared" si="197"/>
        <v>0</v>
      </c>
      <c r="BD171" s="32">
        <f t="shared" si="197"/>
        <v>0</v>
      </c>
      <c r="BE171" s="32">
        <f t="shared" si="197"/>
        <v>93.333333333333329</v>
      </c>
      <c r="BF171" s="32">
        <f t="shared" si="197"/>
        <v>0</v>
      </c>
      <c r="BG171" s="3">
        <f t="shared" si="197"/>
        <v>0</v>
      </c>
      <c r="BH171" s="32">
        <f t="shared" si="197"/>
        <v>0</v>
      </c>
      <c r="BI171" s="30">
        <f t="shared" si="197"/>
        <v>23.529411764705884</v>
      </c>
      <c r="BJ171" s="32">
        <f t="shared" si="197"/>
        <v>5.882352941176471</v>
      </c>
      <c r="BK171" s="32">
        <f t="shared" si="197"/>
        <v>0</v>
      </c>
      <c r="BL171" s="32">
        <f t="shared" si="197"/>
        <v>0</v>
      </c>
      <c r="BM171" s="32">
        <f t="shared" si="197"/>
        <v>0</v>
      </c>
      <c r="BN171" s="29">
        <f t="shared" si="197"/>
        <v>0</v>
      </c>
      <c r="BO171" s="51">
        <f t="shared" si="197"/>
        <v>0</v>
      </c>
      <c r="BR171" s="46">
        <v>16</v>
      </c>
      <c r="BS171" s="32">
        <f t="shared" ref="BS171:CM171" si="198">AU161+AU162+AU163+AU164+AU165+AU166+AU167+AU168+AU169+AU170+AU171</f>
        <v>23.529411764705884</v>
      </c>
      <c r="BT171" s="32">
        <f t="shared" si="198"/>
        <v>52.941176470588239</v>
      </c>
      <c r="BU171" s="30">
        <f t="shared" si="198"/>
        <v>94.117647058823536</v>
      </c>
      <c r="BV171" s="30">
        <f t="shared" si="198"/>
        <v>99.999999999999972</v>
      </c>
      <c r="BW171" s="32">
        <f t="shared" si="198"/>
        <v>100</v>
      </c>
      <c r="BX171" s="32">
        <f t="shared" si="198"/>
        <v>100</v>
      </c>
      <c r="BY171" s="32">
        <f t="shared" si="198"/>
        <v>100</v>
      </c>
      <c r="BZ171" s="51">
        <f t="shared" si="198"/>
        <v>17.647058823529413</v>
      </c>
      <c r="CA171" s="32">
        <f t="shared" si="198"/>
        <v>100</v>
      </c>
      <c r="CB171" s="32">
        <f t="shared" si="198"/>
        <v>100</v>
      </c>
      <c r="CC171" s="32">
        <f t="shared" si="198"/>
        <v>100</v>
      </c>
      <c r="CD171" s="30">
        <f t="shared" si="198"/>
        <v>100.00000000000001</v>
      </c>
      <c r="CE171" s="32">
        <f t="shared" si="198"/>
        <v>100</v>
      </c>
      <c r="CF171" s="32">
        <f t="shared" si="198"/>
        <v>100</v>
      </c>
      <c r="CG171" s="30">
        <f t="shared" si="198"/>
        <v>52.941176470588239</v>
      </c>
      <c r="CH171" s="32">
        <f t="shared" si="198"/>
        <v>100</v>
      </c>
      <c r="CI171" s="32">
        <f t="shared" si="198"/>
        <v>100</v>
      </c>
      <c r="CJ171" s="32">
        <f t="shared" si="198"/>
        <v>100</v>
      </c>
      <c r="CK171" s="32">
        <f t="shared" si="198"/>
        <v>100</v>
      </c>
      <c r="CL171" s="29">
        <f t="shared" si="198"/>
        <v>100</v>
      </c>
      <c r="CM171" s="51">
        <f t="shared" si="198"/>
        <v>100</v>
      </c>
      <c r="CN171" s="7"/>
      <c r="CQ171" s="9"/>
      <c r="CR171" s="9"/>
      <c r="CS171" s="9"/>
      <c r="CT171" s="9"/>
      <c r="CU171" s="9"/>
      <c r="CV171" s="9"/>
      <c r="CW171" s="9"/>
      <c r="CX171" s="9"/>
      <c r="CY171" s="9"/>
      <c r="CZ171" s="9"/>
      <c r="DA171" s="9"/>
      <c r="DB171" s="9"/>
      <c r="DC171" s="9"/>
      <c r="DD171" s="9"/>
      <c r="DE171" s="9"/>
      <c r="DF171" s="9"/>
      <c r="DG171" s="9"/>
      <c r="DH171" s="9"/>
      <c r="DI171" s="9"/>
      <c r="DJ171" s="9"/>
      <c r="DK171" s="9"/>
      <c r="DL171" s="9"/>
      <c r="DM171" s="9"/>
      <c r="DN171" s="9"/>
    </row>
    <row r="172" spans="2:118" x14ac:dyDescent="0.25">
      <c r="B172" s="46" t="s">
        <v>13</v>
      </c>
      <c r="C172" s="2">
        <v>0</v>
      </c>
      <c r="D172" s="2">
        <v>0</v>
      </c>
      <c r="E172" s="2">
        <v>0</v>
      </c>
      <c r="F172" s="2">
        <v>0</v>
      </c>
      <c r="G172" s="2">
        <v>1</v>
      </c>
      <c r="H172" s="2">
        <v>0</v>
      </c>
      <c r="I172" s="2">
        <v>10</v>
      </c>
      <c r="J172" s="2">
        <v>4</v>
      </c>
      <c r="K172" s="2">
        <v>0</v>
      </c>
      <c r="L172" s="2">
        <v>0</v>
      </c>
      <c r="M172" s="3">
        <v>0</v>
      </c>
      <c r="N172" s="3">
        <v>0</v>
      </c>
      <c r="O172" s="3">
        <v>0</v>
      </c>
      <c r="P172" s="3">
        <v>0</v>
      </c>
      <c r="Q172" s="3">
        <v>0</v>
      </c>
      <c r="R172" s="3">
        <v>0</v>
      </c>
      <c r="S172" s="46">
        <v>15</v>
      </c>
      <c r="V172" s="46">
        <v>32</v>
      </c>
      <c r="W172" s="3">
        <f>N161</f>
        <v>1</v>
      </c>
      <c r="X172" s="3">
        <f>N162</f>
        <v>6</v>
      </c>
      <c r="Y172" s="3">
        <f>N163</f>
        <v>1</v>
      </c>
      <c r="Z172" s="3">
        <f>N164</f>
        <v>0</v>
      </c>
      <c r="AA172" s="3">
        <f>N165</f>
        <v>0</v>
      </c>
      <c r="AB172" s="3">
        <f>N166</f>
        <v>0</v>
      </c>
      <c r="AC172" s="3">
        <f>N167</f>
        <v>0</v>
      </c>
      <c r="AD172" s="46">
        <f>N168</f>
        <v>2</v>
      </c>
      <c r="AE172" s="3">
        <f>N169</f>
        <v>0</v>
      </c>
      <c r="AF172" s="3">
        <f>N170</f>
        <v>0</v>
      </c>
      <c r="AG172" s="3">
        <f>N171</f>
        <v>0</v>
      </c>
      <c r="AH172" s="3">
        <f>N172</f>
        <v>0</v>
      </c>
      <c r="AI172" s="3">
        <f>N173</f>
        <v>0</v>
      </c>
      <c r="AJ172" s="3">
        <f>N174</f>
        <v>0</v>
      </c>
      <c r="AK172" s="2">
        <f>N175</f>
        <v>3</v>
      </c>
      <c r="AL172" s="3">
        <f>N176</f>
        <v>0</v>
      </c>
      <c r="AM172" s="3">
        <f>N177</f>
        <v>0</v>
      </c>
      <c r="AN172" s="3">
        <f>N178</f>
        <v>0</v>
      </c>
      <c r="AO172" s="3">
        <f>N179</f>
        <v>0</v>
      </c>
      <c r="AP172" s="46">
        <f>N180</f>
        <v>0</v>
      </c>
      <c r="AQ172" s="50">
        <f>N181</f>
        <v>0</v>
      </c>
      <c r="AT172" s="46">
        <v>32</v>
      </c>
      <c r="AU172" s="32">
        <f t="shared" ref="AU172:BO172" si="199">PRODUCT(W172*100*1/W177)</f>
        <v>5.882352941176471</v>
      </c>
      <c r="AV172" s="32">
        <f t="shared" si="199"/>
        <v>35.294117647058826</v>
      </c>
      <c r="AW172" s="32">
        <f t="shared" si="199"/>
        <v>5.882352941176471</v>
      </c>
      <c r="AX172" s="32">
        <f t="shared" si="199"/>
        <v>0</v>
      </c>
      <c r="AY172" s="32">
        <f t="shared" si="199"/>
        <v>0</v>
      </c>
      <c r="AZ172" s="32">
        <f t="shared" si="199"/>
        <v>0</v>
      </c>
      <c r="BA172" s="32">
        <f t="shared" si="199"/>
        <v>0</v>
      </c>
      <c r="BB172" s="51">
        <f t="shared" si="199"/>
        <v>11.764705882352942</v>
      </c>
      <c r="BC172" s="32">
        <f t="shared" si="199"/>
        <v>0</v>
      </c>
      <c r="BD172" s="32">
        <f t="shared" si="199"/>
        <v>0</v>
      </c>
      <c r="BE172" s="32">
        <f t="shared" si="199"/>
        <v>0</v>
      </c>
      <c r="BF172" s="32">
        <f t="shared" si="199"/>
        <v>0</v>
      </c>
      <c r="BG172" s="32">
        <f t="shared" si="199"/>
        <v>0</v>
      </c>
      <c r="BH172" s="32">
        <f t="shared" si="199"/>
        <v>0</v>
      </c>
      <c r="BI172" s="30">
        <f t="shared" si="199"/>
        <v>17.647058823529413</v>
      </c>
      <c r="BJ172" s="32">
        <f t="shared" si="199"/>
        <v>0</v>
      </c>
      <c r="BK172" s="32">
        <f t="shared" si="199"/>
        <v>0</v>
      </c>
      <c r="BL172" s="32">
        <f t="shared" si="199"/>
        <v>0</v>
      </c>
      <c r="BM172" s="32">
        <f t="shared" si="199"/>
        <v>0</v>
      </c>
      <c r="BN172" s="29">
        <f t="shared" si="199"/>
        <v>0</v>
      </c>
      <c r="BO172" s="51">
        <f t="shared" si="199"/>
        <v>0</v>
      </c>
      <c r="BR172" s="46">
        <v>32</v>
      </c>
      <c r="BS172" s="32">
        <f t="shared" ref="BS172:CM172" si="200">AU161+AU162+AU163+AU164+AU165+AU166+AU167+AU168+AU169+AU170+AU171+AU172</f>
        <v>29.411764705882355</v>
      </c>
      <c r="BT172" s="32">
        <f t="shared" si="200"/>
        <v>88.235294117647072</v>
      </c>
      <c r="BU172" s="32">
        <f t="shared" si="200"/>
        <v>100</v>
      </c>
      <c r="BV172" s="32">
        <f t="shared" si="200"/>
        <v>99.999999999999972</v>
      </c>
      <c r="BW172" s="32">
        <f t="shared" si="200"/>
        <v>100</v>
      </c>
      <c r="BX172" s="32">
        <f t="shared" si="200"/>
        <v>100</v>
      </c>
      <c r="BY172" s="32">
        <f t="shared" si="200"/>
        <v>100</v>
      </c>
      <c r="BZ172" s="51">
        <f t="shared" si="200"/>
        <v>29.411764705882355</v>
      </c>
      <c r="CA172" s="32">
        <f t="shared" si="200"/>
        <v>100</v>
      </c>
      <c r="CB172" s="32">
        <f t="shared" si="200"/>
        <v>100</v>
      </c>
      <c r="CC172" s="32">
        <f t="shared" si="200"/>
        <v>100</v>
      </c>
      <c r="CD172" s="32">
        <f t="shared" si="200"/>
        <v>100.00000000000001</v>
      </c>
      <c r="CE172" s="32">
        <f t="shared" si="200"/>
        <v>100</v>
      </c>
      <c r="CF172" s="32">
        <f t="shared" si="200"/>
        <v>100</v>
      </c>
      <c r="CG172" s="30">
        <f t="shared" si="200"/>
        <v>70.588235294117652</v>
      </c>
      <c r="CH172" s="32">
        <f t="shared" si="200"/>
        <v>100</v>
      </c>
      <c r="CI172" s="32">
        <f t="shared" si="200"/>
        <v>100</v>
      </c>
      <c r="CJ172" s="32">
        <f t="shared" si="200"/>
        <v>100</v>
      </c>
      <c r="CK172" s="32">
        <f t="shared" si="200"/>
        <v>100</v>
      </c>
      <c r="CL172" s="29">
        <f t="shared" si="200"/>
        <v>100</v>
      </c>
      <c r="CM172" s="51">
        <f t="shared" si="200"/>
        <v>100</v>
      </c>
      <c r="CN172" s="7"/>
      <c r="CQ172" s="9"/>
      <c r="CR172" s="9"/>
      <c r="CS172" s="9"/>
      <c r="CT172" s="9"/>
      <c r="CU172" s="9"/>
      <c r="CV172" s="9"/>
      <c r="CW172" s="9"/>
      <c r="CX172" s="9"/>
      <c r="CY172" s="9"/>
      <c r="CZ172" s="9"/>
      <c r="DA172" s="9"/>
      <c r="DB172" s="9"/>
      <c r="DC172" s="9"/>
      <c r="DD172" s="9"/>
      <c r="DE172" s="9"/>
      <c r="DF172" s="9"/>
      <c r="DG172" s="9"/>
      <c r="DH172" s="9"/>
      <c r="DI172" s="9"/>
      <c r="DJ172" s="9"/>
      <c r="DK172" s="9"/>
      <c r="DL172" s="9"/>
      <c r="DM172" s="9"/>
      <c r="DN172" s="9"/>
    </row>
    <row r="173" spans="2:118" x14ac:dyDescent="0.25">
      <c r="B173" s="46" t="s">
        <v>14</v>
      </c>
      <c r="C173" s="2">
        <v>0</v>
      </c>
      <c r="D173" s="2">
        <v>0</v>
      </c>
      <c r="E173" s="2">
        <v>0</v>
      </c>
      <c r="F173" s="2">
        <v>0</v>
      </c>
      <c r="G173" s="2">
        <v>11</v>
      </c>
      <c r="H173" s="2">
        <v>4</v>
      </c>
      <c r="I173" s="2">
        <v>0</v>
      </c>
      <c r="J173" s="2">
        <v>0</v>
      </c>
      <c r="K173" s="3">
        <v>0</v>
      </c>
      <c r="L173" s="3">
        <v>0</v>
      </c>
      <c r="M173" s="3">
        <v>0</v>
      </c>
      <c r="N173" s="3">
        <v>0</v>
      </c>
      <c r="O173" s="3">
        <v>0</v>
      </c>
      <c r="P173" s="3">
        <v>0</v>
      </c>
      <c r="Q173" s="3">
        <v>0</v>
      </c>
      <c r="R173" s="3">
        <v>0</v>
      </c>
      <c r="S173" s="46">
        <v>15</v>
      </c>
      <c r="V173" s="46">
        <v>64</v>
      </c>
      <c r="W173" s="3">
        <f>O161</f>
        <v>12</v>
      </c>
      <c r="X173" s="3">
        <f>O162</f>
        <v>2</v>
      </c>
      <c r="Y173" s="3">
        <f>O163</f>
        <v>0</v>
      </c>
      <c r="Z173" s="3">
        <f>O164</f>
        <v>0</v>
      </c>
      <c r="AA173" s="3">
        <f>O165</f>
        <v>0</v>
      </c>
      <c r="AB173" s="3">
        <f>O166</f>
        <v>0</v>
      </c>
      <c r="AC173" s="3">
        <f>O167</f>
        <v>0</v>
      </c>
      <c r="AD173" s="46">
        <f>O168</f>
        <v>12</v>
      </c>
      <c r="AE173" s="3">
        <f>O169</f>
        <v>0</v>
      </c>
      <c r="AF173" s="3">
        <f>O170</f>
        <v>0</v>
      </c>
      <c r="AG173" s="3">
        <f>O171</f>
        <v>0</v>
      </c>
      <c r="AH173" s="3">
        <f>O172</f>
        <v>0</v>
      </c>
      <c r="AI173" s="3">
        <f>O173</f>
        <v>0</v>
      </c>
      <c r="AJ173" s="3">
        <f>O174</f>
        <v>0</v>
      </c>
      <c r="AK173" s="3">
        <f>O175</f>
        <v>5</v>
      </c>
      <c r="AL173" s="3">
        <f>O176</f>
        <v>0</v>
      </c>
      <c r="AM173" s="3">
        <f>O177</f>
        <v>0</v>
      </c>
      <c r="AN173" s="3">
        <f>O178</f>
        <v>0</v>
      </c>
      <c r="AO173" s="3">
        <f>O179</f>
        <v>0</v>
      </c>
      <c r="AP173" s="46">
        <f>O180</f>
        <v>0</v>
      </c>
      <c r="AQ173" s="50">
        <f>O181</f>
        <v>0</v>
      </c>
      <c r="AT173" s="46">
        <v>64</v>
      </c>
      <c r="AU173" s="32">
        <f t="shared" ref="AU173:BO173" si="201">PRODUCT(W173*100*1/W177)</f>
        <v>70.588235294117652</v>
      </c>
      <c r="AV173" s="32">
        <f t="shared" si="201"/>
        <v>11.764705882352942</v>
      </c>
      <c r="AW173" s="32">
        <f t="shared" si="201"/>
        <v>0</v>
      </c>
      <c r="AX173" s="32">
        <f t="shared" si="201"/>
        <v>0</v>
      </c>
      <c r="AY173" s="32">
        <f t="shared" si="201"/>
        <v>0</v>
      </c>
      <c r="AZ173" s="32">
        <f t="shared" si="201"/>
        <v>0</v>
      </c>
      <c r="BA173" s="32">
        <f t="shared" si="201"/>
        <v>0</v>
      </c>
      <c r="BB173" s="51">
        <f t="shared" si="201"/>
        <v>70.588235294117652</v>
      </c>
      <c r="BC173" s="32">
        <f t="shared" si="201"/>
        <v>0</v>
      </c>
      <c r="BD173" s="32">
        <f t="shared" si="201"/>
        <v>0</v>
      </c>
      <c r="BE173" s="32">
        <f t="shared" si="201"/>
        <v>0</v>
      </c>
      <c r="BF173" s="32">
        <f t="shared" si="201"/>
        <v>0</v>
      </c>
      <c r="BG173" s="32">
        <f t="shared" si="201"/>
        <v>0</v>
      </c>
      <c r="BH173" s="32">
        <f t="shared" si="201"/>
        <v>0</v>
      </c>
      <c r="BI173" s="32">
        <f t="shared" si="201"/>
        <v>29.411764705882351</v>
      </c>
      <c r="BJ173" s="32">
        <f t="shared" si="201"/>
        <v>0</v>
      </c>
      <c r="BK173" s="32">
        <f t="shared" si="201"/>
        <v>0</v>
      </c>
      <c r="BL173" s="32">
        <f t="shared" si="201"/>
        <v>0</v>
      </c>
      <c r="BM173" s="32">
        <f t="shared" si="201"/>
        <v>0</v>
      </c>
      <c r="BN173" s="29">
        <f t="shared" si="201"/>
        <v>0</v>
      </c>
      <c r="BO173" s="51">
        <f t="shared" si="201"/>
        <v>0</v>
      </c>
      <c r="BR173" s="46">
        <v>64</v>
      </c>
      <c r="BS173" s="32">
        <f t="shared" ref="BS173:CM173" si="202">AU161+AU162+AU163+AU164+AU165+AU166+AU167+AU168+AU169+AU170+AU171+AU172+AU173</f>
        <v>100</v>
      </c>
      <c r="BT173" s="32">
        <f t="shared" si="202"/>
        <v>100.00000000000001</v>
      </c>
      <c r="BU173" s="32">
        <f t="shared" si="202"/>
        <v>100</v>
      </c>
      <c r="BV173" s="32">
        <f t="shared" si="202"/>
        <v>99.999999999999972</v>
      </c>
      <c r="BW173" s="32">
        <f t="shared" si="202"/>
        <v>100</v>
      </c>
      <c r="BX173" s="32">
        <f t="shared" si="202"/>
        <v>100</v>
      </c>
      <c r="BY173" s="32">
        <f t="shared" si="202"/>
        <v>100</v>
      </c>
      <c r="BZ173" s="51">
        <f t="shared" si="202"/>
        <v>100</v>
      </c>
      <c r="CA173" s="32">
        <f t="shared" si="202"/>
        <v>100</v>
      </c>
      <c r="CB173" s="32">
        <f t="shared" si="202"/>
        <v>100</v>
      </c>
      <c r="CC173" s="32">
        <f t="shared" si="202"/>
        <v>100</v>
      </c>
      <c r="CD173" s="32">
        <f t="shared" si="202"/>
        <v>100.00000000000001</v>
      </c>
      <c r="CE173" s="32">
        <f t="shared" si="202"/>
        <v>100</v>
      </c>
      <c r="CF173" s="32">
        <f t="shared" si="202"/>
        <v>100</v>
      </c>
      <c r="CG173" s="32">
        <f t="shared" si="202"/>
        <v>100</v>
      </c>
      <c r="CH173" s="32">
        <f t="shared" si="202"/>
        <v>100</v>
      </c>
      <c r="CI173" s="32">
        <f t="shared" si="202"/>
        <v>100</v>
      </c>
      <c r="CJ173" s="32">
        <f t="shared" si="202"/>
        <v>100</v>
      </c>
      <c r="CK173" s="32">
        <f t="shared" si="202"/>
        <v>100</v>
      </c>
      <c r="CL173" s="29">
        <f t="shared" si="202"/>
        <v>100</v>
      </c>
      <c r="CM173" s="51">
        <f t="shared" si="202"/>
        <v>100</v>
      </c>
      <c r="CN173" s="7"/>
      <c r="CQ173" s="9"/>
      <c r="CR173" s="9"/>
      <c r="CS173" s="9"/>
      <c r="CT173" s="9"/>
      <c r="CU173" s="9"/>
      <c r="CV173" s="9"/>
      <c r="CW173" s="9"/>
      <c r="CX173" s="9"/>
      <c r="CY173" s="9"/>
      <c r="CZ173" s="9"/>
      <c r="DA173" s="9"/>
      <c r="DB173" s="9"/>
      <c r="DC173" s="9"/>
      <c r="DD173" s="9"/>
      <c r="DE173" s="9"/>
      <c r="DF173" s="9"/>
      <c r="DG173" s="9"/>
      <c r="DH173" s="9"/>
      <c r="DI173" s="9"/>
      <c r="DJ173" s="9"/>
      <c r="DK173" s="9"/>
      <c r="DL173" s="9"/>
      <c r="DM173" s="9"/>
      <c r="DN173" s="9"/>
    </row>
    <row r="174" spans="2:118" x14ac:dyDescent="0.25">
      <c r="B174" s="46" t="s">
        <v>15</v>
      </c>
      <c r="C174" s="2">
        <v>0</v>
      </c>
      <c r="D174" s="2">
        <v>0</v>
      </c>
      <c r="E174" s="2">
        <v>0</v>
      </c>
      <c r="F174" s="2">
        <v>0</v>
      </c>
      <c r="G174" s="2">
        <v>2</v>
      </c>
      <c r="H174" s="2">
        <v>6</v>
      </c>
      <c r="I174" s="2">
        <v>5</v>
      </c>
      <c r="J174" s="2">
        <v>0</v>
      </c>
      <c r="K174" s="3">
        <v>0</v>
      </c>
      <c r="L174" s="3">
        <v>0</v>
      </c>
      <c r="M174" s="3">
        <v>0</v>
      </c>
      <c r="N174" s="3">
        <v>0</v>
      </c>
      <c r="O174" s="3">
        <v>0</v>
      </c>
      <c r="P174" s="3">
        <v>0</v>
      </c>
      <c r="Q174" s="3">
        <v>0</v>
      </c>
      <c r="R174" s="3">
        <v>0</v>
      </c>
      <c r="S174" s="46">
        <v>13</v>
      </c>
      <c r="V174" s="46">
        <v>128</v>
      </c>
      <c r="W174" s="3">
        <f>P161</f>
        <v>0</v>
      </c>
      <c r="X174" s="3">
        <f>P162</f>
        <v>0</v>
      </c>
      <c r="Y174" s="3">
        <f>P163</f>
        <v>0</v>
      </c>
      <c r="Z174" s="3">
        <f>P164</f>
        <v>0</v>
      </c>
      <c r="AA174" s="3">
        <f>P165</f>
        <v>0</v>
      </c>
      <c r="AB174" s="3">
        <f>P166</f>
        <v>0</v>
      </c>
      <c r="AC174" s="3">
        <f>P167</f>
        <v>0</v>
      </c>
      <c r="AD174" s="46">
        <f>P168</f>
        <v>0</v>
      </c>
      <c r="AE174" s="3">
        <f>P169</f>
        <v>0</v>
      </c>
      <c r="AF174" s="3">
        <f>P170</f>
        <v>0</v>
      </c>
      <c r="AG174" s="3">
        <f>P171</f>
        <v>0</v>
      </c>
      <c r="AH174" s="3">
        <f>P172</f>
        <v>0</v>
      </c>
      <c r="AI174" s="3">
        <f>P173</f>
        <v>0</v>
      </c>
      <c r="AJ174" s="3">
        <f>P174</f>
        <v>0</v>
      </c>
      <c r="AK174" s="3">
        <f>P175</f>
        <v>0</v>
      </c>
      <c r="AL174" s="3">
        <f>P176</f>
        <v>0</v>
      </c>
      <c r="AM174" s="3">
        <f>P177</f>
        <v>0</v>
      </c>
      <c r="AN174" s="3">
        <f>P178</f>
        <v>0</v>
      </c>
      <c r="AO174" s="3">
        <f>P179</f>
        <v>0</v>
      </c>
      <c r="AP174" s="46">
        <f>P180</f>
        <v>0</v>
      </c>
      <c r="AQ174" s="50">
        <f>P181</f>
        <v>0</v>
      </c>
      <c r="AT174" s="46">
        <v>128</v>
      </c>
      <c r="AU174" s="32">
        <f t="shared" ref="AU174:BO174" si="203">PRODUCT(W174*100*1/W177)</f>
        <v>0</v>
      </c>
      <c r="AV174" s="32">
        <f t="shared" si="203"/>
        <v>0</v>
      </c>
      <c r="AW174" s="32">
        <f t="shared" si="203"/>
        <v>0</v>
      </c>
      <c r="AX174" s="32">
        <f t="shared" si="203"/>
        <v>0</v>
      </c>
      <c r="AY174" s="32">
        <f t="shared" si="203"/>
        <v>0</v>
      </c>
      <c r="AZ174" s="32">
        <f t="shared" si="203"/>
        <v>0</v>
      </c>
      <c r="BA174" s="32">
        <f t="shared" si="203"/>
        <v>0</v>
      </c>
      <c r="BB174" s="51">
        <f t="shared" si="203"/>
        <v>0</v>
      </c>
      <c r="BC174" s="32">
        <f t="shared" si="203"/>
        <v>0</v>
      </c>
      <c r="BD174" s="32">
        <f t="shared" si="203"/>
        <v>0</v>
      </c>
      <c r="BE174" s="32">
        <f t="shared" si="203"/>
        <v>0</v>
      </c>
      <c r="BF174" s="32">
        <f t="shared" si="203"/>
        <v>0</v>
      </c>
      <c r="BG174" s="32">
        <f t="shared" si="203"/>
        <v>0</v>
      </c>
      <c r="BH174" s="32">
        <f t="shared" si="203"/>
        <v>0</v>
      </c>
      <c r="BI174" s="32">
        <f t="shared" si="203"/>
        <v>0</v>
      </c>
      <c r="BJ174" s="32">
        <f t="shared" si="203"/>
        <v>0</v>
      </c>
      <c r="BK174" s="32">
        <f t="shared" si="203"/>
        <v>0</v>
      </c>
      <c r="BL174" s="32">
        <f t="shared" si="203"/>
        <v>0</v>
      </c>
      <c r="BM174" s="32">
        <f t="shared" si="203"/>
        <v>0</v>
      </c>
      <c r="BN174" s="29">
        <f t="shared" si="203"/>
        <v>0</v>
      </c>
      <c r="BO174" s="51">
        <f t="shared" si="203"/>
        <v>0</v>
      </c>
      <c r="BR174" s="46">
        <v>128</v>
      </c>
      <c r="BS174" s="32">
        <f t="shared" ref="BS174:CM174" si="204">AU161+AU162+AU163+AU164+AU165+AU166+AU167+AU168+AU169+AU170+AU171+AU172+AU173+AU174</f>
        <v>100</v>
      </c>
      <c r="BT174" s="32">
        <f t="shared" si="204"/>
        <v>100.00000000000001</v>
      </c>
      <c r="BU174" s="32">
        <f t="shared" si="204"/>
        <v>100</v>
      </c>
      <c r="BV174" s="32">
        <f t="shared" si="204"/>
        <v>99.999999999999972</v>
      </c>
      <c r="BW174" s="32">
        <f t="shared" si="204"/>
        <v>100</v>
      </c>
      <c r="BX174" s="32">
        <f t="shared" si="204"/>
        <v>100</v>
      </c>
      <c r="BY174" s="32">
        <f t="shared" si="204"/>
        <v>100</v>
      </c>
      <c r="BZ174" s="51">
        <f t="shared" si="204"/>
        <v>100</v>
      </c>
      <c r="CA174" s="32">
        <f t="shared" si="204"/>
        <v>100</v>
      </c>
      <c r="CB174" s="32">
        <f t="shared" si="204"/>
        <v>100</v>
      </c>
      <c r="CC174" s="32">
        <f t="shared" si="204"/>
        <v>100</v>
      </c>
      <c r="CD174" s="32">
        <f t="shared" si="204"/>
        <v>100.00000000000001</v>
      </c>
      <c r="CE174" s="32">
        <f t="shared" si="204"/>
        <v>100</v>
      </c>
      <c r="CF174" s="32">
        <f t="shared" si="204"/>
        <v>100</v>
      </c>
      <c r="CG174" s="32">
        <f t="shared" si="204"/>
        <v>100</v>
      </c>
      <c r="CH174" s="32">
        <f t="shared" si="204"/>
        <v>100</v>
      </c>
      <c r="CI174" s="32">
        <f t="shared" si="204"/>
        <v>100</v>
      </c>
      <c r="CJ174" s="32">
        <f t="shared" si="204"/>
        <v>100</v>
      </c>
      <c r="CK174" s="32">
        <f t="shared" si="204"/>
        <v>100</v>
      </c>
      <c r="CL174" s="29">
        <f t="shared" si="204"/>
        <v>100</v>
      </c>
      <c r="CM174" s="51">
        <f t="shared" si="204"/>
        <v>100</v>
      </c>
      <c r="CN174" s="7"/>
      <c r="CQ174" s="9"/>
      <c r="CR174" s="9"/>
      <c r="CS174" s="9"/>
      <c r="CT174" s="9"/>
      <c r="CU174" s="9"/>
      <c r="CV174" s="9"/>
      <c r="CW174" s="9"/>
      <c r="CX174" s="9"/>
      <c r="CY174" s="9"/>
      <c r="CZ174" s="9"/>
      <c r="DA174" s="9"/>
      <c r="DB174" s="9"/>
      <c r="DC174" s="9"/>
      <c r="DD174" s="9"/>
      <c r="DE174" s="9"/>
      <c r="DF174" s="9"/>
      <c r="DG174" s="9"/>
      <c r="DH174" s="9"/>
      <c r="DI174" s="9"/>
      <c r="DJ174" s="9"/>
      <c r="DK174" s="9"/>
      <c r="DL174" s="9"/>
      <c r="DM174" s="9"/>
      <c r="DN174" s="9"/>
    </row>
    <row r="175" spans="2:118" x14ac:dyDescent="0.25">
      <c r="B175" s="46" t="s">
        <v>16</v>
      </c>
      <c r="C175" s="2">
        <v>0</v>
      </c>
      <c r="D175" s="2">
        <v>0</v>
      </c>
      <c r="E175" s="2">
        <v>0</v>
      </c>
      <c r="F175" s="2">
        <v>0</v>
      </c>
      <c r="G175" s="2">
        <v>0</v>
      </c>
      <c r="H175" s="2">
        <v>0</v>
      </c>
      <c r="I175" s="2">
        <v>0</v>
      </c>
      <c r="J175" s="2">
        <v>0</v>
      </c>
      <c r="K175" s="2">
        <v>2</v>
      </c>
      <c r="L175" s="2">
        <v>3</v>
      </c>
      <c r="M175" s="2">
        <v>4</v>
      </c>
      <c r="N175" s="2">
        <v>3</v>
      </c>
      <c r="O175" s="3">
        <v>5</v>
      </c>
      <c r="P175" s="3">
        <v>0</v>
      </c>
      <c r="Q175" s="3">
        <v>0</v>
      </c>
      <c r="R175" s="3">
        <v>0</v>
      </c>
      <c r="S175" s="46">
        <v>17</v>
      </c>
      <c r="V175" s="46">
        <v>256</v>
      </c>
      <c r="W175" s="3">
        <f>Q161</f>
        <v>0</v>
      </c>
      <c r="X175" s="3">
        <f>Q162</f>
        <v>0</v>
      </c>
      <c r="Y175" s="3">
        <f>Q163</f>
        <v>0</v>
      </c>
      <c r="Z175" s="3">
        <f>Q164</f>
        <v>0</v>
      </c>
      <c r="AA175" s="3">
        <f>Q165</f>
        <v>0</v>
      </c>
      <c r="AB175" s="3">
        <f>Q166</f>
        <v>0</v>
      </c>
      <c r="AC175" s="3">
        <f>Q167</f>
        <v>0</v>
      </c>
      <c r="AD175" s="46">
        <f>Q168</f>
        <v>0</v>
      </c>
      <c r="AE175" s="3">
        <f>Q169</f>
        <v>0</v>
      </c>
      <c r="AF175" s="3">
        <f>Q170</f>
        <v>0</v>
      </c>
      <c r="AG175" s="3">
        <f>Q171</f>
        <v>0</v>
      </c>
      <c r="AH175" s="3">
        <f>Q172</f>
        <v>0</v>
      </c>
      <c r="AI175" s="3">
        <f>Q173</f>
        <v>0</v>
      </c>
      <c r="AJ175" s="3">
        <f>Q174</f>
        <v>0</v>
      </c>
      <c r="AK175" s="3">
        <f>Q175</f>
        <v>0</v>
      </c>
      <c r="AL175" s="3">
        <f>Q176</f>
        <v>0</v>
      </c>
      <c r="AM175" s="3">
        <f>Q177</f>
        <v>0</v>
      </c>
      <c r="AN175" s="3">
        <f>Q178</f>
        <v>0</v>
      </c>
      <c r="AO175" s="3">
        <f>Q179</f>
        <v>0</v>
      </c>
      <c r="AP175" s="46">
        <f>Q180</f>
        <v>0</v>
      </c>
      <c r="AQ175" s="50">
        <f>Q181</f>
        <v>0</v>
      </c>
      <c r="AT175" s="46">
        <v>256</v>
      </c>
      <c r="AU175" s="32">
        <f t="shared" ref="AU175:BO175" si="205">PRODUCT(W175*100*1/W177)</f>
        <v>0</v>
      </c>
      <c r="AV175" s="32">
        <f t="shared" si="205"/>
        <v>0</v>
      </c>
      <c r="AW175" s="32">
        <f t="shared" si="205"/>
        <v>0</v>
      </c>
      <c r="AX175" s="32">
        <f t="shared" si="205"/>
        <v>0</v>
      </c>
      <c r="AY175" s="32">
        <f t="shared" si="205"/>
        <v>0</v>
      </c>
      <c r="AZ175" s="32">
        <f t="shared" si="205"/>
        <v>0</v>
      </c>
      <c r="BA175" s="32">
        <f t="shared" si="205"/>
        <v>0</v>
      </c>
      <c r="BB175" s="51">
        <f t="shared" si="205"/>
        <v>0</v>
      </c>
      <c r="BC175" s="32">
        <f t="shared" si="205"/>
        <v>0</v>
      </c>
      <c r="BD175" s="32">
        <f t="shared" si="205"/>
        <v>0</v>
      </c>
      <c r="BE175" s="32">
        <f t="shared" si="205"/>
        <v>0</v>
      </c>
      <c r="BF175" s="32">
        <f t="shared" si="205"/>
        <v>0</v>
      </c>
      <c r="BG175" s="32">
        <f t="shared" si="205"/>
        <v>0</v>
      </c>
      <c r="BH175" s="32">
        <f t="shared" si="205"/>
        <v>0</v>
      </c>
      <c r="BI175" s="32">
        <f t="shared" si="205"/>
        <v>0</v>
      </c>
      <c r="BJ175" s="32">
        <f t="shared" si="205"/>
        <v>0</v>
      </c>
      <c r="BK175" s="32">
        <f t="shared" si="205"/>
        <v>0</v>
      </c>
      <c r="BL175" s="32">
        <f t="shared" si="205"/>
        <v>0</v>
      </c>
      <c r="BM175" s="32">
        <f t="shared" si="205"/>
        <v>0</v>
      </c>
      <c r="BN175" s="29">
        <f t="shared" si="205"/>
        <v>0</v>
      </c>
      <c r="BO175" s="51">
        <f t="shared" si="205"/>
        <v>0</v>
      </c>
      <c r="BR175" s="46">
        <v>256</v>
      </c>
      <c r="BS175" s="32">
        <f t="shared" ref="BS175:CM175" si="206">AU161+AU162+AU163+AU164+AU165+AU166+AU167+AU168+AU169+AU170+AU171+AU172+AU173+AU174+AU175</f>
        <v>100</v>
      </c>
      <c r="BT175" s="32">
        <f t="shared" si="206"/>
        <v>100.00000000000001</v>
      </c>
      <c r="BU175" s="32">
        <f t="shared" si="206"/>
        <v>100</v>
      </c>
      <c r="BV175" s="32">
        <f t="shared" si="206"/>
        <v>99.999999999999972</v>
      </c>
      <c r="BW175" s="32">
        <f t="shared" si="206"/>
        <v>100</v>
      </c>
      <c r="BX175" s="32">
        <f t="shared" si="206"/>
        <v>100</v>
      </c>
      <c r="BY175" s="32">
        <f t="shared" si="206"/>
        <v>100</v>
      </c>
      <c r="BZ175" s="51">
        <f t="shared" si="206"/>
        <v>100</v>
      </c>
      <c r="CA175" s="32">
        <f t="shared" si="206"/>
        <v>100</v>
      </c>
      <c r="CB175" s="32">
        <f t="shared" si="206"/>
        <v>100</v>
      </c>
      <c r="CC175" s="32">
        <f t="shared" si="206"/>
        <v>100</v>
      </c>
      <c r="CD175" s="32">
        <f t="shared" si="206"/>
        <v>100.00000000000001</v>
      </c>
      <c r="CE175" s="32">
        <f t="shared" si="206"/>
        <v>100</v>
      </c>
      <c r="CF175" s="32">
        <f t="shared" si="206"/>
        <v>100</v>
      </c>
      <c r="CG175" s="32">
        <f t="shared" si="206"/>
        <v>100</v>
      </c>
      <c r="CH175" s="32">
        <f t="shared" si="206"/>
        <v>100</v>
      </c>
      <c r="CI175" s="32">
        <f t="shared" si="206"/>
        <v>100</v>
      </c>
      <c r="CJ175" s="32">
        <f t="shared" si="206"/>
        <v>100</v>
      </c>
      <c r="CK175" s="32">
        <f t="shared" si="206"/>
        <v>100</v>
      </c>
      <c r="CL175" s="29">
        <f t="shared" si="206"/>
        <v>100</v>
      </c>
      <c r="CM175" s="51">
        <f t="shared" si="206"/>
        <v>100</v>
      </c>
      <c r="CN175" s="7"/>
      <c r="CQ175" s="9"/>
      <c r="CR175" s="9"/>
      <c r="CS175" s="9"/>
      <c r="CT175" s="9"/>
      <c r="CU175" s="9"/>
      <c r="CV175" s="9"/>
      <c r="CW175" s="9"/>
      <c r="CX175" s="9"/>
      <c r="CY175" s="9"/>
      <c r="CZ175" s="9"/>
      <c r="DA175" s="9"/>
      <c r="DB175" s="9"/>
      <c r="DC175" s="9"/>
      <c r="DD175" s="9"/>
      <c r="DE175" s="9"/>
      <c r="DF175" s="9"/>
      <c r="DG175" s="9"/>
      <c r="DH175" s="9"/>
      <c r="DI175" s="9"/>
      <c r="DJ175" s="9"/>
      <c r="DK175" s="9"/>
      <c r="DL175" s="9"/>
      <c r="DM175" s="9"/>
      <c r="DN175" s="9"/>
    </row>
    <row r="176" spans="2:118" x14ac:dyDescent="0.25">
      <c r="B176" s="46" t="s">
        <v>17</v>
      </c>
      <c r="C176" s="2">
        <v>0</v>
      </c>
      <c r="D176" s="2">
        <v>0</v>
      </c>
      <c r="E176" s="2">
        <v>6</v>
      </c>
      <c r="F176" s="2">
        <v>0</v>
      </c>
      <c r="G176" s="2">
        <v>9</v>
      </c>
      <c r="H176" s="2">
        <v>0</v>
      </c>
      <c r="I176" s="2">
        <v>0</v>
      </c>
      <c r="J176" s="2">
        <v>0</v>
      </c>
      <c r="K176" s="4">
        <v>1</v>
      </c>
      <c r="L176" s="3">
        <v>0</v>
      </c>
      <c r="M176" s="3">
        <v>1</v>
      </c>
      <c r="N176" s="3">
        <v>0</v>
      </c>
      <c r="O176" s="3">
        <v>0</v>
      </c>
      <c r="P176" s="3">
        <v>0</v>
      </c>
      <c r="Q176" s="3">
        <v>0</v>
      </c>
      <c r="R176" s="3">
        <v>0</v>
      </c>
      <c r="S176" s="46">
        <v>17</v>
      </c>
      <c r="V176" s="46">
        <v>512</v>
      </c>
      <c r="W176" s="3">
        <f>R161</f>
        <v>0</v>
      </c>
      <c r="X176" s="3">
        <f>R162</f>
        <v>0</v>
      </c>
      <c r="Y176" s="3">
        <f>R163</f>
        <v>0</v>
      </c>
      <c r="Z176" s="3">
        <f>R164</f>
        <v>0</v>
      </c>
      <c r="AA176" s="3">
        <f>R165</f>
        <v>0</v>
      </c>
      <c r="AB176" s="3">
        <f>R166</f>
        <v>0</v>
      </c>
      <c r="AC176" s="3">
        <f>R167</f>
        <v>0</v>
      </c>
      <c r="AD176" s="46">
        <f>R168</f>
        <v>0</v>
      </c>
      <c r="AE176" s="3">
        <f>R169</f>
        <v>0</v>
      </c>
      <c r="AF176" s="3">
        <f>R170</f>
        <v>0</v>
      </c>
      <c r="AG176" s="3">
        <f>R171</f>
        <v>0</v>
      </c>
      <c r="AH176" s="3">
        <f>R172</f>
        <v>0</v>
      </c>
      <c r="AI176" s="3">
        <f>R173</f>
        <v>0</v>
      </c>
      <c r="AJ176" s="3">
        <f>R174</f>
        <v>0</v>
      </c>
      <c r="AK176" s="3">
        <f>R175</f>
        <v>0</v>
      </c>
      <c r="AL176" s="3">
        <f>R176</f>
        <v>0</v>
      </c>
      <c r="AM176" s="3">
        <f>R177</f>
        <v>0</v>
      </c>
      <c r="AN176" s="3">
        <f>R178</f>
        <v>0</v>
      </c>
      <c r="AO176" s="3">
        <f>R179</f>
        <v>0</v>
      </c>
      <c r="AP176" s="46">
        <f>R180</f>
        <v>0</v>
      </c>
      <c r="AQ176" s="50">
        <f>R181</f>
        <v>0</v>
      </c>
      <c r="AT176" s="46">
        <v>512</v>
      </c>
      <c r="AU176" s="32">
        <f t="shared" ref="AU176:BO176" si="207">PRODUCT(W176*100*1/W177)</f>
        <v>0</v>
      </c>
      <c r="AV176" s="32">
        <f t="shared" si="207"/>
        <v>0</v>
      </c>
      <c r="AW176" s="32">
        <f t="shared" si="207"/>
        <v>0</v>
      </c>
      <c r="AX176" s="32">
        <f t="shared" si="207"/>
        <v>0</v>
      </c>
      <c r="AY176" s="32">
        <f t="shared" si="207"/>
        <v>0</v>
      </c>
      <c r="AZ176" s="32">
        <f t="shared" si="207"/>
        <v>0</v>
      </c>
      <c r="BA176" s="32">
        <f t="shared" si="207"/>
        <v>0</v>
      </c>
      <c r="BB176" s="51">
        <f t="shared" si="207"/>
        <v>0</v>
      </c>
      <c r="BC176" s="32">
        <f t="shared" si="207"/>
        <v>0</v>
      </c>
      <c r="BD176" s="32">
        <f t="shared" si="207"/>
        <v>0</v>
      </c>
      <c r="BE176" s="32">
        <f t="shared" si="207"/>
        <v>0</v>
      </c>
      <c r="BF176" s="32">
        <f t="shared" si="207"/>
        <v>0</v>
      </c>
      <c r="BG176" s="32">
        <f t="shared" si="207"/>
        <v>0</v>
      </c>
      <c r="BH176" s="32">
        <f t="shared" si="207"/>
        <v>0</v>
      </c>
      <c r="BI176" s="32">
        <f t="shared" si="207"/>
        <v>0</v>
      </c>
      <c r="BJ176" s="32">
        <f t="shared" si="207"/>
        <v>0</v>
      </c>
      <c r="BK176" s="32">
        <f t="shared" si="207"/>
        <v>0</v>
      </c>
      <c r="BL176" s="32">
        <f t="shared" si="207"/>
        <v>0</v>
      </c>
      <c r="BM176" s="32">
        <f t="shared" si="207"/>
        <v>0</v>
      </c>
      <c r="BN176" s="29">
        <f t="shared" si="207"/>
        <v>0</v>
      </c>
      <c r="BO176" s="51">
        <f t="shared" si="207"/>
        <v>0</v>
      </c>
      <c r="BR176" s="46">
        <v>512</v>
      </c>
      <c r="BS176" s="32">
        <f t="shared" ref="BS176:CM176" si="208">AU161+AU162+AU163+AU164+AU165+AU166+AU167+AU168+AU169+AU170+AU171+AU172+AU173+AU174+AU175+AU176</f>
        <v>100</v>
      </c>
      <c r="BT176" s="32">
        <f t="shared" si="208"/>
        <v>100.00000000000001</v>
      </c>
      <c r="BU176" s="32">
        <f t="shared" si="208"/>
        <v>100</v>
      </c>
      <c r="BV176" s="32">
        <f t="shared" si="208"/>
        <v>99.999999999999972</v>
      </c>
      <c r="BW176" s="32">
        <f t="shared" si="208"/>
        <v>100</v>
      </c>
      <c r="BX176" s="32">
        <f t="shared" si="208"/>
        <v>100</v>
      </c>
      <c r="BY176" s="32">
        <f t="shared" si="208"/>
        <v>100</v>
      </c>
      <c r="BZ176" s="51">
        <f t="shared" si="208"/>
        <v>100</v>
      </c>
      <c r="CA176" s="32">
        <f t="shared" si="208"/>
        <v>100</v>
      </c>
      <c r="CB176" s="32">
        <f t="shared" si="208"/>
        <v>100</v>
      </c>
      <c r="CC176" s="32">
        <f t="shared" si="208"/>
        <v>100</v>
      </c>
      <c r="CD176" s="32">
        <f t="shared" si="208"/>
        <v>100.00000000000001</v>
      </c>
      <c r="CE176" s="32">
        <f t="shared" si="208"/>
        <v>100</v>
      </c>
      <c r="CF176" s="32">
        <f t="shared" si="208"/>
        <v>100</v>
      </c>
      <c r="CG176" s="32">
        <f t="shared" si="208"/>
        <v>100</v>
      </c>
      <c r="CH176" s="32">
        <f t="shared" si="208"/>
        <v>100</v>
      </c>
      <c r="CI176" s="32">
        <f t="shared" si="208"/>
        <v>100</v>
      </c>
      <c r="CJ176" s="32">
        <f t="shared" si="208"/>
        <v>100</v>
      </c>
      <c r="CK176" s="32">
        <f t="shared" si="208"/>
        <v>100</v>
      </c>
      <c r="CL176" s="29">
        <f t="shared" si="208"/>
        <v>100</v>
      </c>
      <c r="CM176" s="51">
        <f t="shared" si="208"/>
        <v>100</v>
      </c>
      <c r="CN176" s="7"/>
      <c r="CQ176" s="9"/>
      <c r="CR176" s="9"/>
      <c r="CS176" s="9"/>
      <c r="CT176" s="9"/>
      <c r="CU176" s="9"/>
      <c r="CV176" s="9"/>
      <c r="CW176" s="9"/>
      <c r="CX176" s="9"/>
      <c r="CY176" s="9"/>
      <c r="CZ176" s="9"/>
      <c r="DA176" s="9"/>
      <c r="DB176" s="9"/>
      <c r="DC176" s="9"/>
      <c r="DD176" s="9"/>
      <c r="DE176" s="9"/>
      <c r="DF176" s="9"/>
      <c r="DG176" s="9"/>
      <c r="DH176" s="9"/>
      <c r="DI176" s="9"/>
      <c r="DJ176" s="9"/>
      <c r="DK176" s="9"/>
      <c r="DL176" s="9"/>
      <c r="DM176" s="9"/>
      <c r="DN176" s="9"/>
    </row>
    <row r="177" spans="2:118" x14ac:dyDescent="0.25">
      <c r="B177" s="46" t="s">
        <v>18</v>
      </c>
      <c r="C177" s="2">
        <v>0</v>
      </c>
      <c r="D177" s="2">
        <v>1</v>
      </c>
      <c r="E177" s="2">
        <v>11</v>
      </c>
      <c r="F177" s="2">
        <v>5</v>
      </c>
      <c r="G177" s="2">
        <v>0</v>
      </c>
      <c r="H177" s="4">
        <v>0</v>
      </c>
      <c r="I177" s="3">
        <v>0</v>
      </c>
      <c r="J177" s="3">
        <v>0</v>
      </c>
      <c r="K177" s="3">
        <v>0</v>
      </c>
      <c r="L177" s="3">
        <v>0</v>
      </c>
      <c r="M177" s="3">
        <v>0</v>
      </c>
      <c r="N177" s="3">
        <v>0</v>
      </c>
      <c r="O177" s="3">
        <v>0</v>
      </c>
      <c r="P177" s="3">
        <v>0</v>
      </c>
      <c r="Q177" s="3">
        <v>0</v>
      </c>
      <c r="R177" s="3">
        <v>0</v>
      </c>
      <c r="S177" s="46">
        <v>17</v>
      </c>
      <c r="V177" s="46" t="s">
        <v>1</v>
      </c>
      <c r="W177" s="46">
        <f>S161</f>
        <v>17</v>
      </c>
      <c r="X177" s="46">
        <f>S162</f>
        <v>17</v>
      </c>
      <c r="Y177" s="46">
        <f>S163</f>
        <v>17</v>
      </c>
      <c r="Z177" s="46">
        <f>S164</f>
        <v>17</v>
      </c>
      <c r="AA177" s="46">
        <f>S165</f>
        <v>17</v>
      </c>
      <c r="AB177" s="46">
        <f>S166</f>
        <v>17</v>
      </c>
      <c r="AC177" s="46">
        <f>S167</f>
        <v>17</v>
      </c>
      <c r="AD177" s="46">
        <f>S168</f>
        <v>17</v>
      </c>
      <c r="AE177" s="46">
        <f>S169</f>
        <v>17</v>
      </c>
      <c r="AF177" s="46">
        <f>S170</f>
        <v>17</v>
      </c>
      <c r="AG177" s="46">
        <f>S171</f>
        <v>15</v>
      </c>
      <c r="AH177" s="46">
        <f>S172</f>
        <v>15</v>
      </c>
      <c r="AI177" s="46">
        <f>S173</f>
        <v>15</v>
      </c>
      <c r="AJ177" s="46">
        <f>S174</f>
        <v>13</v>
      </c>
      <c r="AK177" s="46">
        <f>S175</f>
        <v>17</v>
      </c>
      <c r="AL177" s="46">
        <f>S176</f>
        <v>17</v>
      </c>
      <c r="AM177" s="46">
        <f>S177</f>
        <v>17</v>
      </c>
      <c r="AN177" s="46">
        <f>S178</f>
        <v>17</v>
      </c>
      <c r="AO177" s="46">
        <f>S179</f>
        <v>17</v>
      </c>
      <c r="AP177" s="46">
        <f>S180</f>
        <v>17</v>
      </c>
      <c r="AQ177" s="46">
        <f>S181</f>
        <v>17</v>
      </c>
      <c r="AT177" s="46" t="s">
        <v>44</v>
      </c>
      <c r="AU177" s="29">
        <f t="shared" ref="AU177:BO177" si="209">SUM(AU161:AU176)</f>
        <v>100</v>
      </c>
      <c r="AV177" s="29">
        <f t="shared" si="209"/>
        <v>100.00000000000001</v>
      </c>
      <c r="AW177" s="29">
        <f t="shared" si="209"/>
        <v>100</v>
      </c>
      <c r="AX177" s="29">
        <f t="shared" si="209"/>
        <v>99.999999999999972</v>
      </c>
      <c r="AY177" s="29">
        <f t="shared" si="209"/>
        <v>100</v>
      </c>
      <c r="AZ177" s="29">
        <f t="shared" si="209"/>
        <v>100</v>
      </c>
      <c r="BA177" s="29">
        <f t="shared" si="209"/>
        <v>100</v>
      </c>
      <c r="BB177" s="29">
        <f t="shared" si="209"/>
        <v>100</v>
      </c>
      <c r="BC177" s="29">
        <f t="shared" si="209"/>
        <v>100</v>
      </c>
      <c r="BD177" s="29">
        <f t="shared" si="209"/>
        <v>100</v>
      </c>
      <c r="BE177" s="29">
        <f t="shared" si="209"/>
        <v>100</v>
      </c>
      <c r="BF177" s="29">
        <f t="shared" si="209"/>
        <v>100.00000000000001</v>
      </c>
      <c r="BG177" s="29">
        <f t="shared" si="209"/>
        <v>100</v>
      </c>
      <c r="BH177" s="29">
        <f t="shared" si="209"/>
        <v>100</v>
      </c>
      <c r="BI177" s="29">
        <f t="shared" si="209"/>
        <v>100</v>
      </c>
      <c r="BJ177" s="29">
        <f t="shared" si="209"/>
        <v>100</v>
      </c>
      <c r="BK177" s="29">
        <f t="shared" si="209"/>
        <v>100</v>
      </c>
      <c r="BL177" s="29">
        <f t="shared" si="209"/>
        <v>100</v>
      </c>
      <c r="BM177" s="29">
        <f t="shared" si="209"/>
        <v>100</v>
      </c>
      <c r="BN177" s="29">
        <f t="shared" si="209"/>
        <v>100</v>
      </c>
      <c r="BO177" s="29">
        <f t="shared" si="209"/>
        <v>100</v>
      </c>
      <c r="BS177" s="29"/>
      <c r="BT177" s="29"/>
      <c r="BU177" s="29"/>
      <c r="BV177" s="29"/>
      <c r="BW177" s="29"/>
      <c r="BX177" s="29"/>
      <c r="BY177" s="29"/>
      <c r="BZ177" s="29"/>
      <c r="CA177" s="29"/>
      <c r="CB177" s="29"/>
      <c r="CC177" s="29"/>
      <c r="CD177" s="29"/>
      <c r="CE177" s="29"/>
      <c r="CF177" s="29"/>
      <c r="CG177" s="29"/>
      <c r="CH177" s="29"/>
      <c r="CI177" s="29"/>
      <c r="CJ177" s="29"/>
      <c r="CK177" s="29"/>
      <c r="CL177" s="29"/>
      <c r="CM177" s="29"/>
      <c r="CQ177" s="9"/>
      <c r="CR177" s="9"/>
      <c r="CS177" s="9"/>
      <c r="CT177" s="9"/>
      <c r="CU177" s="9"/>
      <c r="CV177" s="9"/>
      <c r="CW177" s="9"/>
      <c r="CX177" s="9"/>
      <c r="CY177" s="9"/>
      <c r="CZ177" s="9"/>
      <c r="DA177" s="9"/>
      <c r="DB177" s="9"/>
      <c r="DC177" s="9"/>
      <c r="DD177" s="9"/>
      <c r="DE177" s="9"/>
      <c r="DF177" s="9"/>
      <c r="DG177" s="9"/>
      <c r="DH177" s="9"/>
      <c r="DI177" s="9"/>
      <c r="DJ177" s="9"/>
      <c r="DK177" s="9"/>
      <c r="DL177" s="9"/>
      <c r="DM177" s="9"/>
      <c r="DN177" s="9"/>
    </row>
    <row r="178" spans="2:118" x14ac:dyDescent="0.25">
      <c r="B178" s="46" t="s">
        <v>19</v>
      </c>
      <c r="C178" s="2">
        <v>0</v>
      </c>
      <c r="D178" s="2">
        <v>5</v>
      </c>
      <c r="E178" s="2">
        <v>0</v>
      </c>
      <c r="F178" s="2">
        <v>12</v>
      </c>
      <c r="G178" s="2">
        <v>0</v>
      </c>
      <c r="H178" s="2">
        <v>0</v>
      </c>
      <c r="I178" s="4">
        <v>0</v>
      </c>
      <c r="J178" s="3">
        <v>0</v>
      </c>
      <c r="K178" s="3">
        <v>0</v>
      </c>
      <c r="L178" s="3">
        <v>0</v>
      </c>
      <c r="M178" s="3">
        <v>0</v>
      </c>
      <c r="N178" s="3">
        <v>0</v>
      </c>
      <c r="O178" s="3">
        <v>0</v>
      </c>
      <c r="P178" s="3">
        <v>0</v>
      </c>
      <c r="Q178" s="3">
        <v>0</v>
      </c>
      <c r="R178" s="3">
        <v>0</v>
      </c>
      <c r="S178" s="46">
        <v>17</v>
      </c>
      <c r="AU178" s="29"/>
      <c r="AV178" s="29"/>
      <c r="AW178" s="29"/>
      <c r="AX178" s="29"/>
      <c r="AY178" s="29"/>
      <c r="AZ178" s="29"/>
      <c r="BA178" s="29"/>
      <c r="BB178" s="29"/>
      <c r="BC178" s="29"/>
      <c r="BD178" s="29"/>
      <c r="BE178" s="29"/>
      <c r="BF178" s="29"/>
      <c r="BG178" s="29"/>
      <c r="BH178" s="29"/>
      <c r="BI178" s="29"/>
      <c r="BJ178" s="29"/>
      <c r="BK178" s="29"/>
      <c r="BL178" s="29"/>
      <c r="BM178" s="29"/>
      <c r="BN178" s="29"/>
      <c r="BO178" s="29"/>
      <c r="BS178" s="29"/>
      <c r="BT178" s="29"/>
      <c r="BU178" s="29"/>
      <c r="BV178" s="29"/>
      <c r="BW178" s="29"/>
      <c r="BX178" s="29"/>
      <c r="BY178" s="29"/>
      <c r="BZ178" s="29"/>
      <c r="CA178" s="29"/>
      <c r="CB178" s="29"/>
      <c r="CC178" s="29"/>
      <c r="CD178" s="29"/>
      <c r="CE178" s="29"/>
      <c r="CF178" s="29"/>
      <c r="CG178" s="29"/>
      <c r="CH178" s="29"/>
      <c r="CI178" s="29"/>
      <c r="CJ178" s="29"/>
      <c r="CK178" s="29"/>
      <c r="CL178" s="29"/>
      <c r="CM178" s="29"/>
      <c r="CQ178" s="9"/>
      <c r="CR178" s="9"/>
      <c r="CS178" s="9"/>
      <c r="CT178" s="9"/>
      <c r="CU178" s="9"/>
      <c r="CV178" s="9"/>
      <c r="CW178" s="9"/>
      <c r="CX178" s="9"/>
      <c r="CY178" s="9"/>
      <c r="CZ178" s="9"/>
      <c r="DA178" s="9"/>
      <c r="DB178" s="9"/>
      <c r="DC178" s="9"/>
      <c r="DD178" s="9"/>
      <c r="DE178" s="9"/>
      <c r="DF178" s="9"/>
      <c r="DG178" s="9"/>
      <c r="DH178" s="9"/>
      <c r="DI178" s="9"/>
      <c r="DJ178" s="9"/>
      <c r="DK178" s="9"/>
      <c r="DL178" s="9"/>
      <c r="DM178" s="9"/>
      <c r="DN178" s="9"/>
    </row>
    <row r="179" spans="2:118" x14ac:dyDescent="0.25">
      <c r="B179" s="46" t="s">
        <v>20</v>
      </c>
      <c r="C179" s="2">
        <v>0</v>
      </c>
      <c r="D179" s="2">
        <v>0</v>
      </c>
      <c r="E179" s="2">
        <v>0</v>
      </c>
      <c r="F179" s="2">
        <v>2</v>
      </c>
      <c r="G179" s="2">
        <v>13</v>
      </c>
      <c r="H179" s="3">
        <v>2</v>
      </c>
      <c r="I179" s="3">
        <v>0</v>
      </c>
      <c r="J179" s="3">
        <v>0</v>
      </c>
      <c r="K179" s="3">
        <v>0</v>
      </c>
      <c r="L179" s="3">
        <v>0</v>
      </c>
      <c r="M179" s="3">
        <v>0</v>
      </c>
      <c r="N179" s="3">
        <v>0</v>
      </c>
      <c r="O179" s="3">
        <v>0</v>
      </c>
      <c r="P179" s="3">
        <v>0</v>
      </c>
      <c r="Q179" s="3">
        <v>0</v>
      </c>
      <c r="R179" s="3">
        <v>0</v>
      </c>
      <c r="S179" s="46">
        <v>17</v>
      </c>
      <c r="AU179" s="29"/>
      <c r="AV179" s="29"/>
      <c r="AW179" s="29"/>
      <c r="AX179" s="29"/>
      <c r="AY179" s="29"/>
      <c r="AZ179" s="29"/>
      <c r="BA179" s="29"/>
      <c r="BB179" s="29"/>
      <c r="BC179" s="29"/>
      <c r="BD179" s="29"/>
      <c r="BE179" s="29"/>
      <c r="BF179" s="29"/>
      <c r="BG179" s="29"/>
      <c r="BH179" s="29"/>
      <c r="BI179" s="29"/>
      <c r="BJ179" s="29"/>
      <c r="BK179" s="29"/>
      <c r="BL179" s="29"/>
      <c r="BM179" s="29"/>
      <c r="BN179" s="29"/>
      <c r="BO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c r="CQ179" s="9"/>
      <c r="CR179" s="9"/>
      <c r="CS179" s="9"/>
      <c r="CT179" s="9"/>
      <c r="CU179" s="9"/>
      <c r="CV179" s="9"/>
      <c r="CW179" s="9"/>
      <c r="CX179" s="9"/>
      <c r="CY179" s="9"/>
      <c r="CZ179" s="9"/>
      <c r="DA179" s="9"/>
      <c r="DB179" s="9"/>
      <c r="DC179" s="9"/>
      <c r="DD179" s="9"/>
      <c r="DE179" s="9"/>
      <c r="DF179" s="9"/>
      <c r="DG179" s="9"/>
      <c r="DH179" s="9"/>
      <c r="DI179" s="9"/>
      <c r="DJ179" s="9"/>
      <c r="DK179" s="9"/>
      <c r="DL179" s="9"/>
      <c r="DM179" s="9"/>
      <c r="DN179" s="9"/>
    </row>
    <row r="180" spans="2:118" x14ac:dyDescent="0.25">
      <c r="B180" s="46" t="s">
        <v>21</v>
      </c>
      <c r="C180" s="46">
        <v>0</v>
      </c>
      <c r="D180" s="46">
        <v>0</v>
      </c>
      <c r="E180" s="46">
        <v>0</v>
      </c>
      <c r="F180" s="46">
        <v>0</v>
      </c>
      <c r="G180" s="46">
        <v>0</v>
      </c>
      <c r="H180" s="46">
        <v>0</v>
      </c>
      <c r="I180" s="46">
        <v>1</v>
      </c>
      <c r="J180" s="46">
        <v>10</v>
      </c>
      <c r="K180" s="46">
        <v>4</v>
      </c>
      <c r="L180" s="46">
        <v>2</v>
      </c>
      <c r="M180" s="46">
        <v>0</v>
      </c>
      <c r="N180" s="46">
        <v>0</v>
      </c>
      <c r="O180" s="46">
        <v>0</v>
      </c>
      <c r="P180" s="46">
        <v>0</v>
      </c>
      <c r="Q180" s="46">
        <v>0</v>
      </c>
      <c r="R180" s="46">
        <v>0</v>
      </c>
      <c r="S180" s="46">
        <v>17</v>
      </c>
      <c r="AU180" s="29"/>
      <c r="AV180" s="29"/>
      <c r="AW180" s="29"/>
      <c r="AX180" s="29"/>
      <c r="AY180" s="29"/>
      <c r="AZ180" s="29"/>
      <c r="BA180" s="29"/>
      <c r="BB180" s="29"/>
      <c r="BC180" s="29"/>
      <c r="BD180" s="29"/>
      <c r="BE180" s="29"/>
      <c r="BF180" s="29"/>
      <c r="BG180" s="29"/>
      <c r="BH180" s="29"/>
      <c r="BI180" s="29"/>
      <c r="BJ180" s="29"/>
      <c r="BK180" s="29"/>
      <c r="BL180" s="29"/>
      <c r="BM180" s="29"/>
      <c r="BN180" s="29"/>
      <c r="BO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c r="CQ180" s="9"/>
      <c r="CR180" s="9"/>
      <c r="CS180" s="9"/>
      <c r="CT180" s="9"/>
      <c r="CU180" s="9"/>
      <c r="CV180" s="9"/>
      <c r="CW180" s="9"/>
      <c r="CX180" s="9"/>
      <c r="CY180" s="9"/>
      <c r="CZ180" s="9"/>
      <c r="DA180" s="9"/>
      <c r="DB180" s="9"/>
      <c r="DC180" s="9"/>
      <c r="DD180" s="9"/>
      <c r="DE180" s="9"/>
      <c r="DF180" s="9"/>
      <c r="DG180" s="9"/>
      <c r="DH180" s="9"/>
      <c r="DI180" s="9"/>
      <c r="DJ180" s="9"/>
      <c r="DK180" s="9"/>
      <c r="DL180" s="9"/>
      <c r="DM180" s="9"/>
      <c r="DN180" s="9"/>
    </row>
    <row r="181" spans="2:118" x14ac:dyDescent="0.25">
      <c r="B181" s="46" t="s">
        <v>22</v>
      </c>
      <c r="C181" s="46">
        <v>0</v>
      </c>
      <c r="D181" s="46">
        <v>0</v>
      </c>
      <c r="E181" s="46">
        <v>0</v>
      </c>
      <c r="F181" s="46">
        <v>0</v>
      </c>
      <c r="G181" s="46">
        <v>5</v>
      </c>
      <c r="H181" s="46">
        <v>12</v>
      </c>
      <c r="I181" s="46">
        <v>0</v>
      </c>
      <c r="J181" s="46">
        <v>0</v>
      </c>
      <c r="K181" s="46">
        <v>0</v>
      </c>
      <c r="L181" s="46">
        <v>0</v>
      </c>
      <c r="M181" s="46">
        <v>0</v>
      </c>
      <c r="N181" s="46">
        <v>0</v>
      </c>
      <c r="O181" s="46">
        <v>0</v>
      </c>
      <c r="P181" s="46">
        <v>0</v>
      </c>
      <c r="Q181" s="46">
        <v>0</v>
      </c>
      <c r="R181" s="46">
        <v>0</v>
      </c>
      <c r="S181" s="46">
        <v>17</v>
      </c>
      <c r="AU181" s="29"/>
      <c r="AV181" s="29"/>
      <c r="AW181" s="29"/>
      <c r="AX181" s="29"/>
      <c r="AY181" s="29"/>
      <c r="AZ181" s="29"/>
      <c r="BA181" s="29"/>
      <c r="BB181" s="29"/>
      <c r="BC181" s="29"/>
      <c r="BD181" s="29"/>
      <c r="BE181" s="29"/>
      <c r="BF181" s="29"/>
      <c r="BG181" s="29"/>
      <c r="BH181" s="29"/>
      <c r="BI181" s="29"/>
      <c r="BJ181" s="29"/>
      <c r="BK181" s="29"/>
      <c r="BL181" s="29"/>
      <c r="BM181" s="29"/>
      <c r="BN181" s="29"/>
      <c r="BO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Q181" s="9"/>
      <c r="CR181" s="9"/>
      <c r="CS181" s="9"/>
      <c r="CT181" s="9"/>
      <c r="CU181" s="9"/>
      <c r="CV181" s="9"/>
      <c r="CW181" s="9"/>
      <c r="CX181" s="9"/>
      <c r="CY181" s="9"/>
      <c r="CZ181" s="9"/>
      <c r="DA181" s="9"/>
      <c r="DB181" s="9"/>
      <c r="DC181" s="9"/>
      <c r="DD181" s="9"/>
      <c r="DE181" s="9"/>
      <c r="DF181" s="9"/>
      <c r="DG181" s="9"/>
      <c r="DH181" s="9"/>
      <c r="DI181" s="9"/>
      <c r="DJ181" s="9"/>
      <c r="DK181" s="9"/>
      <c r="DL181" s="9"/>
      <c r="DM181" s="9"/>
      <c r="DN181" s="9"/>
    </row>
    <row r="182" spans="2:118" x14ac:dyDescent="0.25">
      <c r="B182" s="46" t="s">
        <v>86</v>
      </c>
      <c r="C182" s="46">
        <v>0</v>
      </c>
      <c r="D182" s="46">
        <v>0</v>
      </c>
      <c r="E182" s="46">
        <v>0</v>
      </c>
      <c r="F182" s="46">
        <v>0</v>
      </c>
      <c r="G182" s="46">
        <v>0</v>
      </c>
      <c r="H182" s="46">
        <v>0</v>
      </c>
      <c r="I182" s="46">
        <v>0</v>
      </c>
      <c r="J182" s="46">
        <v>0</v>
      </c>
      <c r="K182" s="46">
        <v>0</v>
      </c>
      <c r="L182" s="46">
        <v>9</v>
      </c>
      <c r="M182" s="46">
        <v>8</v>
      </c>
      <c r="N182" s="46">
        <v>0</v>
      </c>
      <c r="O182" s="46">
        <v>0</v>
      </c>
      <c r="P182" s="46">
        <v>0</v>
      </c>
      <c r="Q182" s="46">
        <v>0</v>
      </c>
      <c r="R182" s="46">
        <v>0</v>
      </c>
      <c r="S182" s="46">
        <v>17</v>
      </c>
      <c r="AU182" s="29"/>
      <c r="AV182" s="29"/>
      <c r="AW182" s="29"/>
      <c r="AX182" s="29"/>
      <c r="AY182" s="29"/>
      <c r="AZ182" s="29"/>
      <c r="BA182" s="29"/>
      <c r="BB182" s="29"/>
      <c r="BC182" s="29"/>
      <c r="BD182" s="29"/>
      <c r="BE182" s="29"/>
      <c r="BF182" s="29"/>
      <c r="BG182" s="29"/>
      <c r="BH182" s="29"/>
      <c r="BI182" s="29"/>
      <c r="BJ182" s="29"/>
      <c r="BK182" s="29"/>
      <c r="BL182" s="29"/>
      <c r="BM182" s="29"/>
      <c r="BN182" s="29"/>
      <c r="BO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Q182" s="9"/>
      <c r="CR182" s="9"/>
      <c r="CS182" s="9"/>
      <c r="CT182" s="9"/>
      <c r="CU182" s="9"/>
      <c r="CV182" s="9"/>
      <c r="CW182" s="9"/>
      <c r="CX182" s="9"/>
      <c r="CY182" s="9"/>
      <c r="CZ182" s="9"/>
      <c r="DA182" s="9"/>
      <c r="DB182" s="9"/>
      <c r="DC182" s="9"/>
      <c r="DD182" s="9"/>
      <c r="DE182" s="9"/>
      <c r="DF182" s="9"/>
      <c r="DG182" s="9"/>
      <c r="DH182" s="9"/>
      <c r="DI182" s="9"/>
      <c r="DJ182" s="9"/>
      <c r="DK182" s="9"/>
      <c r="DL182" s="9"/>
      <c r="DM182" s="9"/>
      <c r="DN182" s="9"/>
    </row>
    <row r="183" spans="2:118" x14ac:dyDescent="0.25">
      <c r="B183" s="46" t="s">
        <v>102</v>
      </c>
      <c r="C183" s="46">
        <v>0</v>
      </c>
      <c r="D183" s="46">
        <v>0</v>
      </c>
      <c r="E183" s="46">
        <v>0</v>
      </c>
      <c r="F183" s="46">
        <v>0</v>
      </c>
      <c r="G183" s="46">
        <v>0</v>
      </c>
      <c r="H183" s="46">
        <v>1</v>
      </c>
      <c r="I183" s="46">
        <v>0</v>
      </c>
      <c r="J183" s="46">
        <v>0</v>
      </c>
      <c r="K183" s="46">
        <v>0</v>
      </c>
      <c r="L183" s="46">
        <v>0</v>
      </c>
      <c r="M183" s="46">
        <v>15</v>
      </c>
      <c r="N183" s="46">
        <v>0</v>
      </c>
      <c r="O183" s="46">
        <v>0</v>
      </c>
      <c r="P183" s="46">
        <v>0</v>
      </c>
      <c r="Q183" s="46">
        <v>0</v>
      </c>
      <c r="R183" s="46">
        <v>0</v>
      </c>
      <c r="S183" s="46">
        <v>16</v>
      </c>
      <c r="AU183" s="29"/>
      <c r="AV183" s="29"/>
      <c r="AW183" s="29"/>
      <c r="AX183" s="29"/>
      <c r="AY183" s="29"/>
      <c r="AZ183" s="29"/>
      <c r="BA183" s="29"/>
      <c r="BB183" s="29"/>
      <c r="BC183" s="29"/>
      <c r="BD183" s="29"/>
      <c r="BE183" s="29"/>
      <c r="BF183" s="29"/>
      <c r="BG183" s="29"/>
      <c r="BH183" s="29"/>
      <c r="BI183" s="29"/>
      <c r="BJ183" s="29"/>
      <c r="BK183" s="29"/>
      <c r="BL183" s="29"/>
      <c r="BM183" s="29"/>
      <c r="BN183" s="29"/>
      <c r="BO183" s="29"/>
      <c r="BS183" s="29"/>
      <c r="BT183" s="29"/>
      <c r="BU183" s="29"/>
      <c r="BV183" s="29"/>
      <c r="BW183" s="29"/>
      <c r="BX183" s="29"/>
      <c r="BY183" s="29"/>
      <c r="BZ183" s="29"/>
      <c r="CA183" s="29"/>
      <c r="CB183" s="29"/>
      <c r="CC183" s="29"/>
      <c r="CD183" s="29"/>
      <c r="CE183" s="29"/>
      <c r="CF183" s="29"/>
      <c r="CG183" s="29"/>
      <c r="CH183" s="29"/>
      <c r="CI183" s="29"/>
      <c r="CJ183" s="29"/>
      <c r="CK183" s="29"/>
      <c r="CL183" s="29"/>
      <c r="CM183" s="29"/>
      <c r="CQ183" s="9"/>
      <c r="CR183" s="9"/>
      <c r="CS183" s="9"/>
      <c r="CT183" s="9"/>
      <c r="CU183" s="9"/>
      <c r="CV183" s="9"/>
      <c r="CW183" s="9"/>
      <c r="CX183" s="9"/>
      <c r="CY183" s="9"/>
      <c r="CZ183" s="9"/>
      <c r="DA183" s="9"/>
      <c r="DB183" s="9"/>
      <c r="DC183" s="9"/>
      <c r="DD183" s="9"/>
      <c r="DE183" s="9"/>
      <c r="DF183" s="9"/>
      <c r="DG183" s="9"/>
      <c r="DH183" s="9"/>
      <c r="DI183" s="9"/>
      <c r="DJ183" s="9"/>
      <c r="DK183" s="9"/>
      <c r="DL183" s="9"/>
      <c r="DM183" s="9"/>
      <c r="DN183" s="9"/>
    </row>
    <row r="184" spans="2:118" x14ac:dyDescent="0.25">
      <c r="B184" s="46" t="s">
        <v>90</v>
      </c>
      <c r="C184" s="46">
        <v>0</v>
      </c>
      <c r="D184" s="46">
        <v>0</v>
      </c>
      <c r="E184" s="46">
        <v>0</v>
      </c>
      <c r="F184" s="46">
        <v>15</v>
      </c>
      <c r="G184" s="46">
        <v>0</v>
      </c>
      <c r="H184" s="46">
        <v>2</v>
      </c>
      <c r="I184" s="46">
        <v>0</v>
      </c>
      <c r="J184" s="46">
        <v>0</v>
      </c>
      <c r="K184" s="46">
        <v>0</v>
      </c>
      <c r="L184" s="46">
        <v>0</v>
      </c>
      <c r="M184" s="46">
        <v>0</v>
      </c>
      <c r="N184" s="46">
        <v>0</v>
      </c>
      <c r="O184" s="46">
        <v>0</v>
      </c>
      <c r="P184" s="46">
        <v>0</v>
      </c>
      <c r="Q184" s="46">
        <v>0</v>
      </c>
      <c r="R184" s="46">
        <v>0</v>
      </c>
      <c r="S184" s="46">
        <v>17</v>
      </c>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P31"/>
  <sheetViews>
    <sheetView zoomScale="75" zoomScaleNormal="75" workbookViewId="0">
      <selection activeCell="C5" sqref="C5:S28"/>
    </sheetView>
  </sheetViews>
  <sheetFormatPr baseColWidth="10" defaultRowHeight="15" x14ac:dyDescent="0.25"/>
  <cols>
    <col min="1" max="1" width="11.42578125" style="46"/>
    <col min="2" max="2" width="14.42578125" style="46" customWidth="1"/>
    <col min="3" max="18" width="8.28515625" style="46" customWidth="1"/>
    <col min="19" max="22" width="11.42578125" style="46"/>
    <col min="23" max="44" width="8.28515625" style="46" customWidth="1"/>
    <col min="45" max="47" width="11.42578125" style="46"/>
    <col min="48" max="68" width="8.28515625" style="46" customWidth="1"/>
    <col min="69" max="71" width="11.42578125" style="46"/>
    <col min="72" max="91" width="8.28515625" style="46" customWidth="1"/>
    <col min="92" max="94" width="11.42578125" style="46"/>
    <col min="95" max="95" width="9" style="46" bestFit="1" customWidth="1"/>
    <col min="96" max="96" width="10" style="46" customWidth="1"/>
    <col min="97" max="115" width="9" style="46" bestFit="1" customWidth="1"/>
    <col min="116" max="16384" width="11.42578125" style="46"/>
  </cols>
  <sheetData>
    <row r="3" spans="1:120" x14ac:dyDescent="0.25">
      <c r="A3" s="46" t="s">
        <v>41</v>
      </c>
      <c r="V3" s="46" t="str">
        <f>A3</f>
        <v>Pseudomonas aeruginosa</v>
      </c>
      <c r="AU3" s="46" t="str">
        <f>A3</f>
        <v>Pseudomonas aeruginosa</v>
      </c>
      <c r="AV3" s="29"/>
      <c r="AW3" s="29"/>
      <c r="AX3" s="29"/>
      <c r="AY3" s="29"/>
      <c r="AZ3" s="29"/>
      <c r="BA3" s="29"/>
      <c r="BB3" s="29"/>
      <c r="BC3" s="29"/>
      <c r="BD3" s="29"/>
      <c r="BE3" s="29"/>
      <c r="BF3" s="29"/>
      <c r="BG3" s="29"/>
      <c r="BH3" s="29"/>
      <c r="BI3" s="29"/>
      <c r="BJ3" s="29"/>
      <c r="BK3" s="29"/>
      <c r="BL3" s="29"/>
      <c r="BM3" s="29"/>
      <c r="BN3" s="29"/>
      <c r="BO3" s="29"/>
      <c r="BP3" s="29"/>
      <c r="BS3" s="29"/>
      <c r="BT3" s="29" t="str">
        <f>A3</f>
        <v>Pseudomonas aeruginosa</v>
      </c>
      <c r="BU3" s="29"/>
      <c r="BV3" s="29"/>
      <c r="BW3" s="29"/>
      <c r="BX3" s="29"/>
      <c r="BY3" s="29"/>
      <c r="BZ3" s="29"/>
      <c r="CA3" s="29"/>
      <c r="CB3" s="29"/>
      <c r="CC3" s="29"/>
      <c r="CD3" s="29"/>
      <c r="CE3" s="29"/>
      <c r="CF3" s="29"/>
      <c r="CG3" s="29"/>
      <c r="CH3" s="29"/>
      <c r="CI3" s="29"/>
      <c r="CJ3" s="29"/>
      <c r="CK3" s="29"/>
      <c r="CL3" s="29"/>
      <c r="CM3" s="29"/>
      <c r="CQ3" s="14"/>
      <c r="CR3" s="14"/>
      <c r="CS3" s="14"/>
      <c r="CT3" s="14"/>
      <c r="CU3" s="14"/>
      <c r="CV3" s="14"/>
      <c r="CW3" s="14"/>
      <c r="CX3" s="14"/>
      <c r="CY3" s="14"/>
      <c r="CZ3" s="14"/>
      <c r="DA3" s="14"/>
      <c r="DB3" s="14"/>
      <c r="DC3" s="14"/>
      <c r="DD3" s="14"/>
      <c r="DE3" s="14"/>
      <c r="DF3" s="14"/>
      <c r="DG3" s="14"/>
      <c r="DH3" s="14"/>
      <c r="DI3" s="14"/>
      <c r="DJ3" s="14"/>
      <c r="DK3" s="14"/>
      <c r="DL3" s="9"/>
      <c r="DM3" s="9"/>
    </row>
    <row r="4" spans="1:120" ht="18.75" x14ac:dyDescent="0.25">
      <c r="B4" s="46" t="s">
        <v>0</v>
      </c>
      <c r="C4" s="46">
        <v>1.5625E-2</v>
      </c>
      <c r="D4" s="46">
        <v>3.125E-2</v>
      </c>
      <c r="E4" s="46">
        <v>6.25E-2</v>
      </c>
      <c r="F4" s="46">
        <v>0.125</v>
      </c>
      <c r="G4" s="46">
        <v>0.25</v>
      </c>
      <c r="H4" s="46">
        <v>0.5</v>
      </c>
      <c r="I4" s="46">
        <v>1</v>
      </c>
      <c r="J4" s="46">
        <v>2</v>
      </c>
      <c r="K4" s="46">
        <v>4</v>
      </c>
      <c r="L4" s="46">
        <v>8</v>
      </c>
      <c r="M4" s="46">
        <v>16</v>
      </c>
      <c r="N4" s="46">
        <v>32</v>
      </c>
      <c r="O4" s="46">
        <v>64</v>
      </c>
      <c r="P4" s="46">
        <v>128</v>
      </c>
      <c r="Q4" s="46">
        <v>256</v>
      </c>
      <c r="R4" s="46">
        <v>512</v>
      </c>
      <c r="S4" s="46" t="s">
        <v>1</v>
      </c>
      <c r="V4" s="46" t="s">
        <v>0</v>
      </c>
      <c r="W4" s="46" t="str">
        <f>B5</f>
        <v>Ampicillin</v>
      </c>
      <c r="X4" s="46" t="str">
        <f>B6</f>
        <v>Ampicillin/ Sulbactam</v>
      </c>
      <c r="Y4" s="46" t="str">
        <f>B7</f>
        <v>Piperacillin</v>
      </c>
      <c r="Z4" s="46" t="str">
        <f>B8</f>
        <v>Piperacillin/ Tazobactam</v>
      </c>
      <c r="AA4" s="46" t="str">
        <f>B9</f>
        <v>Aztreonam</v>
      </c>
      <c r="AB4" s="46" t="str">
        <f>B10</f>
        <v>Cefotaxim</v>
      </c>
      <c r="AC4" s="46" t="str">
        <f>B11</f>
        <v>Ceftazidim</v>
      </c>
      <c r="AD4" s="46" t="str">
        <f>B12</f>
        <v>Cefuroxim</v>
      </c>
      <c r="AE4" s="46" t="str">
        <f>B13</f>
        <v>Imipenem</v>
      </c>
      <c r="AF4" s="46" t="str">
        <f>B14</f>
        <v>Meropenem</v>
      </c>
      <c r="AG4" s="46" t="str">
        <f>B15</f>
        <v>Colistin</v>
      </c>
      <c r="AH4" s="46" t="str">
        <f>B16</f>
        <v>Amikacin</v>
      </c>
      <c r="AI4" s="46" t="str">
        <f>B17</f>
        <v>Gentamicin</v>
      </c>
      <c r="AJ4" s="46" t="str">
        <f>B18</f>
        <v>Tobramycin</v>
      </c>
      <c r="AK4" s="46" t="str">
        <f>B19</f>
        <v>Fosfomycin</v>
      </c>
      <c r="AL4" s="46" t="str">
        <f>B20</f>
        <v>Cotrimoxazol</v>
      </c>
      <c r="AM4" s="46" t="str">
        <f>B21</f>
        <v>Ciprofloxacin</v>
      </c>
      <c r="AN4" s="46" t="str">
        <f>B22</f>
        <v>Levofloxacin</v>
      </c>
      <c r="AO4" s="46" t="str">
        <f>B23</f>
        <v>Moxifloxacin</v>
      </c>
      <c r="AP4" s="46" t="str">
        <f>B24</f>
        <v>Doxycyclin</v>
      </c>
      <c r="AQ4" s="46" t="str">
        <f>B25</f>
        <v>Tigecyclin</v>
      </c>
      <c r="AR4" s="46" t="s">
        <v>89</v>
      </c>
      <c r="AV4" s="29" t="str">
        <f t="shared" ref="AV4:BP4" si="0">W4</f>
        <v>Ampicillin</v>
      </c>
      <c r="AW4" s="29" t="str">
        <f t="shared" si="0"/>
        <v>Ampicillin/ Sulbactam</v>
      </c>
      <c r="AX4" s="29" t="str">
        <f t="shared" si="0"/>
        <v>Piperacillin</v>
      </c>
      <c r="AY4" s="29" t="str">
        <f t="shared" si="0"/>
        <v>Piperacillin/ Tazobactam</v>
      </c>
      <c r="AZ4" s="29" t="str">
        <f t="shared" si="0"/>
        <v>Aztreonam</v>
      </c>
      <c r="BA4" s="29" t="str">
        <f t="shared" si="0"/>
        <v>Cefotaxim</v>
      </c>
      <c r="BB4" s="29" t="str">
        <f t="shared" si="0"/>
        <v>Ceftazidim</v>
      </c>
      <c r="BC4" s="29" t="str">
        <f t="shared" si="0"/>
        <v>Cefuroxim</v>
      </c>
      <c r="BD4" s="29" t="str">
        <f t="shared" si="0"/>
        <v>Imipenem</v>
      </c>
      <c r="BE4" s="29" t="str">
        <f t="shared" si="0"/>
        <v>Meropenem</v>
      </c>
      <c r="BF4" s="29" t="str">
        <f t="shared" si="0"/>
        <v>Colistin</v>
      </c>
      <c r="BG4" s="29" t="str">
        <f t="shared" si="0"/>
        <v>Amikacin</v>
      </c>
      <c r="BH4" s="29" t="str">
        <f t="shared" si="0"/>
        <v>Gentamicin</v>
      </c>
      <c r="BI4" s="29" t="str">
        <f t="shared" si="0"/>
        <v>Tobramycin</v>
      </c>
      <c r="BJ4" s="29" t="str">
        <f t="shared" si="0"/>
        <v>Fosfomycin</v>
      </c>
      <c r="BK4" s="29" t="str">
        <f t="shared" si="0"/>
        <v>Cotrimoxazol</v>
      </c>
      <c r="BL4" s="29" t="str">
        <f t="shared" si="0"/>
        <v>Ciprofloxacin</v>
      </c>
      <c r="BM4" s="29" t="str">
        <f t="shared" si="0"/>
        <v>Levofloxacin</v>
      </c>
      <c r="BN4" s="29" t="str">
        <f t="shared" si="0"/>
        <v>Moxifloxacin</v>
      </c>
      <c r="BO4" s="29" t="str">
        <f t="shared" si="0"/>
        <v>Doxycyclin</v>
      </c>
      <c r="BP4" s="29" t="str">
        <f t="shared" si="0"/>
        <v>Tigecyclin</v>
      </c>
      <c r="BQ4" s="46" t="s">
        <v>89</v>
      </c>
      <c r="BT4" s="46" t="s">
        <v>0</v>
      </c>
      <c r="BU4" s="29" t="str">
        <f t="shared" ref="BU4:CP4" si="1">W4</f>
        <v>Ampicillin</v>
      </c>
      <c r="BV4" s="29" t="str">
        <f t="shared" si="1"/>
        <v>Ampicillin/ Sulbactam</v>
      </c>
      <c r="BW4" s="29" t="str">
        <f t="shared" si="1"/>
        <v>Piperacillin</v>
      </c>
      <c r="BX4" s="29" t="str">
        <f t="shared" si="1"/>
        <v>Piperacillin/ Tazobactam</v>
      </c>
      <c r="BY4" s="29" t="str">
        <f t="shared" si="1"/>
        <v>Aztreonam</v>
      </c>
      <c r="BZ4" s="29" t="str">
        <f t="shared" si="1"/>
        <v>Cefotaxim</v>
      </c>
      <c r="CA4" s="29" t="str">
        <f t="shared" si="1"/>
        <v>Ceftazidim</v>
      </c>
      <c r="CB4" s="29" t="str">
        <f t="shared" si="1"/>
        <v>Cefuroxim</v>
      </c>
      <c r="CC4" s="29" t="str">
        <f t="shared" si="1"/>
        <v>Imipenem</v>
      </c>
      <c r="CD4" s="29" t="str">
        <f t="shared" si="1"/>
        <v>Meropenem</v>
      </c>
      <c r="CE4" s="29" t="str">
        <f t="shared" si="1"/>
        <v>Colistin</v>
      </c>
      <c r="CF4" s="29" t="str">
        <f t="shared" si="1"/>
        <v>Amikacin</v>
      </c>
      <c r="CG4" s="29" t="str">
        <f t="shared" si="1"/>
        <v>Gentamicin</v>
      </c>
      <c r="CH4" s="29" t="str">
        <f t="shared" si="1"/>
        <v>Tobramycin</v>
      </c>
      <c r="CI4" s="29" t="str">
        <f t="shared" si="1"/>
        <v>Fosfomycin</v>
      </c>
      <c r="CJ4" s="29" t="str">
        <f t="shared" si="1"/>
        <v>Cotrimoxazol</v>
      </c>
      <c r="CK4" s="29" t="str">
        <f t="shared" si="1"/>
        <v>Ciprofloxacin</v>
      </c>
      <c r="CL4" s="29" t="str">
        <f t="shared" si="1"/>
        <v>Levofloxacin</v>
      </c>
      <c r="CM4" s="29" t="str">
        <f t="shared" si="1"/>
        <v>Moxifloxacin</v>
      </c>
      <c r="CN4" s="29" t="str">
        <f t="shared" si="1"/>
        <v>Doxycyclin</v>
      </c>
      <c r="CO4" s="29" t="str">
        <f t="shared" si="1"/>
        <v>Tigecyclin</v>
      </c>
      <c r="CP4" s="29" t="str">
        <f t="shared" si="1"/>
        <v>Caz/Avi</v>
      </c>
      <c r="CT4" s="10"/>
      <c r="CU4" s="11" t="s">
        <v>45</v>
      </c>
      <c r="CV4" s="11" t="s">
        <v>50</v>
      </c>
      <c r="CW4" s="11" t="s">
        <v>51</v>
      </c>
      <c r="CX4" s="11" t="s">
        <v>52</v>
      </c>
      <c r="CY4" s="11" t="s">
        <v>53</v>
      </c>
      <c r="CZ4" s="11" t="s">
        <v>54</v>
      </c>
      <c r="DA4" s="11" t="s">
        <v>55</v>
      </c>
      <c r="DB4" s="11" t="s">
        <v>68</v>
      </c>
      <c r="DC4" s="11" t="s">
        <v>56</v>
      </c>
      <c r="DD4" s="11" t="s">
        <v>57</v>
      </c>
      <c r="DE4" s="11" t="s">
        <v>58</v>
      </c>
      <c r="DF4" s="11" t="s">
        <v>59</v>
      </c>
      <c r="DG4" s="11" t="s">
        <v>60</v>
      </c>
      <c r="DH4" s="11" t="s">
        <v>61</v>
      </c>
      <c r="DI4" s="11" t="s">
        <v>62</v>
      </c>
      <c r="DJ4" s="11" t="s">
        <v>63</v>
      </c>
      <c r="DK4" s="11" t="s">
        <v>64</v>
      </c>
      <c r="DL4" s="11" t="s">
        <v>65</v>
      </c>
      <c r="DM4" s="11" t="s">
        <v>66</v>
      </c>
      <c r="DN4" s="11" t="s">
        <v>67</v>
      </c>
      <c r="DO4" s="11" t="s">
        <v>69</v>
      </c>
      <c r="DP4" s="11" t="s">
        <v>89</v>
      </c>
    </row>
    <row r="5" spans="1:120" ht="18.75" x14ac:dyDescent="0.25">
      <c r="B5" s="46" t="s">
        <v>2</v>
      </c>
      <c r="C5" s="46">
        <v>0</v>
      </c>
      <c r="D5" s="46">
        <v>0</v>
      </c>
      <c r="E5" s="46">
        <v>0</v>
      </c>
      <c r="F5" s="46">
        <v>0</v>
      </c>
      <c r="G5" s="46">
        <v>0</v>
      </c>
      <c r="H5" s="46">
        <v>0</v>
      </c>
      <c r="I5" s="46">
        <v>0</v>
      </c>
      <c r="J5" s="46">
        <v>0</v>
      </c>
      <c r="K5" s="46">
        <v>0</v>
      </c>
      <c r="L5" s="46">
        <v>0</v>
      </c>
      <c r="M5" s="46">
        <v>0</v>
      </c>
      <c r="N5" s="46">
        <v>1</v>
      </c>
      <c r="O5" s="46">
        <v>41</v>
      </c>
      <c r="P5" s="46">
        <v>0</v>
      </c>
      <c r="Q5" s="46">
        <v>0</v>
      </c>
      <c r="R5" s="46">
        <v>0</v>
      </c>
      <c r="S5" s="46">
        <v>42</v>
      </c>
      <c r="V5" s="46">
        <v>1.5625E-2</v>
      </c>
      <c r="W5" s="46">
        <f>C5</f>
        <v>0</v>
      </c>
      <c r="X5" s="46">
        <f>C6</f>
        <v>0</v>
      </c>
      <c r="Y5" s="4">
        <f>C7</f>
        <v>0</v>
      </c>
      <c r="Z5" s="4">
        <f>C8</f>
        <v>0</v>
      </c>
      <c r="AA5" s="4">
        <f>C9</f>
        <v>0</v>
      </c>
      <c r="AB5" s="46">
        <f>C10</f>
        <v>0</v>
      </c>
      <c r="AC5" s="4">
        <f>C11</f>
        <v>0</v>
      </c>
      <c r="AD5" s="46">
        <f>C12</f>
        <v>0</v>
      </c>
      <c r="AE5" s="4">
        <f>C13</f>
        <v>0</v>
      </c>
      <c r="AF5" s="2">
        <f>C14</f>
        <v>0</v>
      </c>
      <c r="AG5" s="2">
        <f>C15</f>
        <v>0</v>
      </c>
      <c r="AH5" s="2">
        <f>C16</f>
        <v>0</v>
      </c>
      <c r="AI5" s="46">
        <f>C17</f>
        <v>0</v>
      </c>
      <c r="AJ5" s="2">
        <f>C18</f>
        <v>0</v>
      </c>
      <c r="AK5" s="46">
        <f>C19</f>
        <v>0</v>
      </c>
      <c r="AL5" s="46">
        <f>C20</f>
        <v>0</v>
      </c>
      <c r="AM5" s="4">
        <f>C21</f>
        <v>0</v>
      </c>
      <c r="AN5" s="4">
        <f>C22</f>
        <v>0</v>
      </c>
      <c r="AO5" s="46">
        <f>C23</f>
        <v>0</v>
      </c>
      <c r="AP5" s="46">
        <f>C24</f>
        <v>0</v>
      </c>
      <c r="AQ5" s="46">
        <f>C25</f>
        <v>0</v>
      </c>
      <c r="AR5" s="2">
        <f>C26</f>
        <v>0</v>
      </c>
      <c r="AU5" s="46">
        <v>1.4999999999999999E-2</v>
      </c>
      <c r="AV5" s="29">
        <f t="shared" ref="AV5:BQ5" si="2">PRODUCT(W5*100*1/W21)</f>
        <v>0</v>
      </c>
      <c r="AW5" s="29">
        <f t="shared" si="2"/>
        <v>0</v>
      </c>
      <c r="AX5" s="31">
        <f t="shared" si="2"/>
        <v>0</v>
      </c>
      <c r="AY5" s="31">
        <f t="shared" si="2"/>
        <v>0</v>
      </c>
      <c r="AZ5" s="31">
        <f t="shared" si="2"/>
        <v>0</v>
      </c>
      <c r="BA5" s="29">
        <f t="shared" si="2"/>
        <v>0</v>
      </c>
      <c r="BB5" s="31">
        <f t="shared" si="2"/>
        <v>0</v>
      </c>
      <c r="BC5" s="29">
        <f t="shared" si="2"/>
        <v>0</v>
      </c>
      <c r="BD5" s="31">
        <f t="shared" si="2"/>
        <v>0</v>
      </c>
      <c r="BE5" s="30">
        <f t="shared" si="2"/>
        <v>0</v>
      </c>
      <c r="BF5" s="30">
        <f t="shared" si="2"/>
        <v>0</v>
      </c>
      <c r="BG5" s="30">
        <f t="shared" si="2"/>
        <v>0</v>
      </c>
      <c r="BH5" s="49">
        <f t="shared" si="2"/>
        <v>0</v>
      </c>
      <c r="BI5" s="30">
        <f t="shared" si="2"/>
        <v>0</v>
      </c>
      <c r="BJ5" s="29">
        <f t="shared" si="2"/>
        <v>0</v>
      </c>
      <c r="BK5" s="29">
        <f t="shared" si="2"/>
        <v>0</v>
      </c>
      <c r="BL5" s="31">
        <f t="shared" si="2"/>
        <v>0</v>
      </c>
      <c r="BM5" s="31">
        <f t="shared" si="2"/>
        <v>0</v>
      </c>
      <c r="BN5" s="29">
        <f t="shared" si="2"/>
        <v>0</v>
      </c>
      <c r="BO5" s="29">
        <f t="shared" si="2"/>
        <v>0</v>
      </c>
      <c r="BP5" s="29">
        <f t="shared" si="2"/>
        <v>0</v>
      </c>
      <c r="BQ5" s="30">
        <f t="shared" si="2"/>
        <v>0</v>
      </c>
      <c r="BT5" s="46">
        <v>1.4999999999999999E-2</v>
      </c>
      <c r="BU5" s="29">
        <f t="shared" ref="BU5:CP5" si="3">AV5</f>
        <v>0</v>
      </c>
      <c r="BV5" s="29">
        <f t="shared" si="3"/>
        <v>0</v>
      </c>
      <c r="BW5" s="31">
        <f t="shared" si="3"/>
        <v>0</v>
      </c>
      <c r="BX5" s="31">
        <f t="shared" si="3"/>
        <v>0</v>
      </c>
      <c r="BY5" s="31">
        <f t="shared" si="3"/>
        <v>0</v>
      </c>
      <c r="BZ5" s="29">
        <f t="shared" si="3"/>
        <v>0</v>
      </c>
      <c r="CA5" s="31">
        <f t="shared" si="3"/>
        <v>0</v>
      </c>
      <c r="CB5" s="29">
        <f t="shared" si="3"/>
        <v>0</v>
      </c>
      <c r="CC5" s="31">
        <f t="shared" si="3"/>
        <v>0</v>
      </c>
      <c r="CD5" s="30">
        <f t="shared" si="3"/>
        <v>0</v>
      </c>
      <c r="CE5" s="30">
        <f t="shared" si="3"/>
        <v>0</v>
      </c>
      <c r="CF5" s="30">
        <f t="shared" si="3"/>
        <v>0</v>
      </c>
      <c r="CG5" s="49">
        <f t="shared" si="3"/>
        <v>0</v>
      </c>
      <c r="CH5" s="30">
        <f t="shared" si="3"/>
        <v>0</v>
      </c>
      <c r="CI5" s="29">
        <f t="shared" si="3"/>
        <v>0</v>
      </c>
      <c r="CJ5" s="29">
        <f t="shared" si="3"/>
        <v>0</v>
      </c>
      <c r="CK5" s="31">
        <f t="shared" si="3"/>
        <v>0</v>
      </c>
      <c r="CL5" s="31">
        <f t="shared" si="3"/>
        <v>0</v>
      </c>
      <c r="CM5" s="29">
        <f t="shared" si="3"/>
        <v>0</v>
      </c>
      <c r="CN5" s="29">
        <f t="shared" si="3"/>
        <v>0</v>
      </c>
      <c r="CO5" s="29">
        <f t="shared" si="3"/>
        <v>0</v>
      </c>
      <c r="CP5" s="30">
        <f t="shared" si="3"/>
        <v>0</v>
      </c>
      <c r="CT5" s="11" t="s">
        <v>46</v>
      </c>
      <c r="CU5" s="15">
        <f>S5</f>
        <v>42</v>
      </c>
      <c r="CV5" s="15">
        <f>S6</f>
        <v>42</v>
      </c>
      <c r="CW5" s="15">
        <f>S7</f>
        <v>42</v>
      </c>
      <c r="CX5" s="15">
        <f>S8</f>
        <v>42</v>
      </c>
      <c r="CY5" s="15">
        <f>S9</f>
        <v>42</v>
      </c>
      <c r="CZ5" s="15">
        <f>S10</f>
        <v>42</v>
      </c>
      <c r="DA5" s="15">
        <f>S11</f>
        <v>42</v>
      </c>
      <c r="DB5" s="15">
        <f>S12</f>
        <v>42</v>
      </c>
      <c r="DC5" s="15">
        <f>S13</f>
        <v>42</v>
      </c>
      <c r="DD5" s="15">
        <f>S14</f>
        <v>42</v>
      </c>
      <c r="DE5" s="15">
        <f>S15</f>
        <v>39</v>
      </c>
      <c r="DF5" s="15">
        <f>S16</f>
        <v>38</v>
      </c>
      <c r="DG5" s="15">
        <f>S17</f>
        <v>39</v>
      </c>
      <c r="DH5" s="15">
        <f>S18</f>
        <v>39</v>
      </c>
      <c r="DI5" s="15">
        <f>S19</f>
        <v>42</v>
      </c>
      <c r="DJ5" s="15">
        <f>S20</f>
        <v>42</v>
      </c>
      <c r="DK5" s="15">
        <f>S21</f>
        <v>42</v>
      </c>
      <c r="DL5" s="15">
        <f>S22</f>
        <v>42</v>
      </c>
      <c r="DM5" s="15">
        <f>S23</f>
        <v>42</v>
      </c>
      <c r="DN5" s="15">
        <f>S24</f>
        <v>42</v>
      </c>
      <c r="DO5" s="15">
        <f>S25</f>
        <v>42</v>
      </c>
      <c r="DP5" s="15">
        <f>S26</f>
        <v>42</v>
      </c>
    </row>
    <row r="6" spans="1:120" ht="18.75" x14ac:dyDescent="0.25">
      <c r="B6" s="46" t="s">
        <v>3</v>
      </c>
      <c r="C6" s="46">
        <v>0</v>
      </c>
      <c r="D6" s="46">
        <v>0</v>
      </c>
      <c r="E6" s="46">
        <v>0</v>
      </c>
      <c r="F6" s="46">
        <v>1</v>
      </c>
      <c r="G6" s="46">
        <v>0</v>
      </c>
      <c r="H6" s="46">
        <v>0</v>
      </c>
      <c r="I6" s="46">
        <v>0</v>
      </c>
      <c r="J6" s="46">
        <v>0</v>
      </c>
      <c r="K6" s="46">
        <v>0</v>
      </c>
      <c r="L6" s="46">
        <v>0</v>
      </c>
      <c r="M6" s="46">
        <v>0</v>
      </c>
      <c r="N6" s="46">
        <v>1</v>
      </c>
      <c r="O6" s="46">
        <v>40</v>
      </c>
      <c r="P6" s="46">
        <v>0</v>
      </c>
      <c r="Q6" s="46">
        <v>0</v>
      </c>
      <c r="R6" s="46">
        <v>0</v>
      </c>
      <c r="S6" s="46">
        <v>42</v>
      </c>
      <c r="V6" s="46">
        <v>3.125E-2</v>
      </c>
      <c r="W6" s="46">
        <f>D5</f>
        <v>0</v>
      </c>
      <c r="X6" s="46">
        <f>D6</f>
        <v>0</v>
      </c>
      <c r="Y6" s="4">
        <f>D7</f>
        <v>0</v>
      </c>
      <c r="Z6" s="4">
        <f>D8</f>
        <v>0</v>
      </c>
      <c r="AA6" s="4">
        <f>D9</f>
        <v>0</v>
      </c>
      <c r="AB6" s="46">
        <f>D10</f>
        <v>0</v>
      </c>
      <c r="AC6" s="4">
        <f>D11</f>
        <v>0</v>
      </c>
      <c r="AD6" s="46">
        <f>D12</f>
        <v>0</v>
      </c>
      <c r="AE6" s="4">
        <f>D13</f>
        <v>0</v>
      </c>
      <c r="AF6" s="2">
        <f>D14</f>
        <v>0</v>
      </c>
      <c r="AG6" s="2">
        <f>D15</f>
        <v>0</v>
      </c>
      <c r="AH6" s="2">
        <f>D16</f>
        <v>0</v>
      </c>
      <c r="AI6" s="46">
        <f>D17</f>
        <v>0</v>
      </c>
      <c r="AJ6" s="2">
        <f>D18</f>
        <v>0</v>
      </c>
      <c r="AK6" s="46">
        <f>D19</f>
        <v>0</v>
      </c>
      <c r="AL6" s="46">
        <f>D20</f>
        <v>0</v>
      </c>
      <c r="AM6" s="4">
        <f>D21</f>
        <v>1</v>
      </c>
      <c r="AN6" s="4">
        <f>D22</f>
        <v>2</v>
      </c>
      <c r="AO6" s="46">
        <f>D23</f>
        <v>0</v>
      </c>
      <c r="AP6" s="46">
        <f>D24</f>
        <v>0</v>
      </c>
      <c r="AQ6" s="46">
        <f>D25</f>
        <v>0</v>
      </c>
      <c r="AR6" s="2">
        <f>D26</f>
        <v>0</v>
      </c>
      <c r="AU6" s="46">
        <v>3.1E-2</v>
      </c>
      <c r="AV6" s="29">
        <f t="shared" ref="AV6:BQ6" si="4">PRODUCT(W6*100*1/W21)</f>
        <v>0</v>
      </c>
      <c r="AW6" s="29">
        <f t="shared" si="4"/>
        <v>0</v>
      </c>
      <c r="AX6" s="31">
        <f t="shared" si="4"/>
        <v>0</v>
      </c>
      <c r="AY6" s="31">
        <f t="shared" si="4"/>
        <v>0</v>
      </c>
      <c r="AZ6" s="31">
        <f t="shared" si="4"/>
        <v>0</v>
      </c>
      <c r="BA6" s="29">
        <f t="shared" si="4"/>
        <v>0</v>
      </c>
      <c r="BB6" s="31">
        <f t="shared" si="4"/>
        <v>0</v>
      </c>
      <c r="BC6" s="29">
        <f t="shared" si="4"/>
        <v>0</v>
      </c>
      <c r="BD6" s="31">
        <f t="shared" si="4"/>
        <v>0</v>
      </c>
      <c r="BE6" s="30">
        <f t="shared" si="4"/>
        <v>0</v>
      </c>
      <c r="BF6" s="30">
        <f t="shared" si="4"/>
        <v>0</v>
      </c>
      <c r="BG6" s="30">
        <f t="shared" si="4"/>
        <v>0</v>
      </c>
      <c r="BH6" s="49">
        <f t="shared" si="4"/>
        <v>0</v>
      </c>
      <c r="BI6" s="30">
        <f t="shared" si="4"/>
        <v>0</v>
      </c>
      <c r="BJ6" s="29">
        <f t="shared" si="4"/>
        <v>0</v>
      </c>
      <c r="BK6" s="29">
        <f t="shared" si="4"/>
        <v>0</v>
      </c>
      <c r="BL6" s="31">
        <f t="shared" si="4"/>
        <v>2.3809523809523809</v>
      </c>
      <c r="BM6" s="31">
        <f t="shared" si="4"/>
        <v>4.7619047619047619</v>
      </c>
      <c r="BN6" s="29">
        <f t="shared" si="4"/>
        <v>0</v>
      </c>
      <c r="BO6" s="29">
        <f t="shared" si="4"/>
        <v>0</v>
      </c>
      <c r="BP6" s="29">
        <f t="shared" si="4"/>
        <v>0</v>
      </c>
      <c r="BQ6" s="30">
        <f t="shared" si="4"/>
        <v>0</v>
      </c>
      <c r="BT6" s="46">
        <v>3.1E-2</v>
      </c>
      <c r="BU6" s="29">
        <f t="shared" ref="BU6:CP6" si="5">AV5+AV6</f>
        <v>0</v>
      </c>
      <c r="BV6" s="29">
        <f t="shared" si="5"/>
        <v>0</v>
      </c>
      <c r="BW6" s="31">
        <f t="shared" si="5"/>
        <v>0</v>
      </c>
      <c r="BX6" s="31">
        <f t="shared" si="5"/>
        <v>0</v>
      </c>
      <c r="BY6" s="31">
        <f t="shared" si="5"/>
        <v>0</v>
      </c>
      <c r="BZ6" s="29">
        <f t="shared" si="5"/>
        <v>0</v>
      </c>
      <c r="CA6" s="31">
        <f t="shared" si="5"/>
        <v>0</v>
      </c>
      <c r="CB6" s="29">
        <f t="shared" si="5"/>
        <v>0</v>
      </c>
      <c r="CC6" s="31">
        <f t="shared" si="5"/>
        <v>0</v>
      </c>
      <c r="CD6" s="30">
        <f t="shared" si="5"/>
        <v>0</v>
      </c>
      <c r="CE6" s="30">
        <f t="shared" si="5"/>
        <v>0</v>
      </c>
      <c r="CF6" s="30">
        <f t="shared" si="5"/>
        <v>0</v>
      </c>
      <c r="CG6" s="49">
        <f t="shared" si="5"/>
        <v>0</v>
      </c>
      <c r="CH6" s="30">
        <f t="shared" si="5"/>
        <v>0</v>
      </c>
      <c r="CI6" s="29">
        <f t="shared" si="5"/>
        <v>0</v>
      </c>
      <c r="CJ6" s="29">
        <f t="shared" si="5"/>
        <v>0</v>
      </c>
      <c r="CK6" s="31">
        <f t="shared" si="5"/>
        <v>2.3809523809523809</v>
      </c>
      <c r="CL6" s="31">
        <f t="shared" si="5"/>
        <v>4.7619047619047619</v>
      </c>
      <c r="CM6" s="29">
        <f t="shared" si="5"/>
        <v>0</v>
      </c>
      <c r="CN6" s="29">
        <f t="shared" si="5"/>
        <v>0</v>
      </c>
      <c r="CO6" s="29">
        <f t="shared" si="5"/>
        <v>0</v>
      </c>
      <c r="CP6" s="30">
        <f t="shared" si="5"/>
        <v>0</v>
      </c>
      <c r="CT6" s="11" t="s">
        <v>47</v>
      </c>
      <c r="CU6" s="16"/>
      <c r="CV6" s="16"/>
      <c r="CW6" s="16"/>
      <c r="CX6" s="16"/>
      <c r="CY6" s="16"/>
      <c r="CZ6" s="16"/>
      <c r="DA6" s="16"/>
      <c r="DB6" s="16"/>
      <c r="DC6" s="16"/>
      <c r="DD6" s="16">
        <f>CD12</f>
        <v>80.952380952380963</v>
      </c>
      <c r="DE6" s="16">
        <f>CE12</f>
        <v>100.00000000000001</v>
      </c>
      <c r="DF6" s="16">
        <f>CF15</f>
        <v>100</v>
      </c>
      <c r="DG6" s="16"/>
      <c r="DH6" s="16">
        <f>CH12</f>
        <v>97.435897435897431</v>
      </c>
      <c r="DI6" s="16"/>
      <c r="DJ6" s="16"/>
      <c r="DK6" s="16"/>
      <c r="DL6" s="16"/>
      <c r="DM6" s="16"/>
      <c r="DN6" s="16"/>
      <c r="DO6" s="16"/>
      <c r="DP6" s="16">
        <f>CP14</f>
        <v>0</v>
      </c>
    </row>
    <row r="7" spans="1:120" ht="18.75" x14ac:dyDescent="0.25">
      <c r="B7" s="46" t="s">
        <v>4</v>
      </c>
      <c r="C7" s="4">
        <v>0</v>
      </c>
      <c r="D7" s="4">
        <v>0</v>
      </c>
      <c r="E7" s="4">
        <v>0</v>
      </c>
      <c r="F7" s="4">
        <v>0</v>
      </c>
      <c r="G7" s="4">
        <v>2</v>
      </c>
      <c r="H7" s="4">
        <v>0</v>
      </c>
      <c r="I7" s="4">
        <v>1</v>
      </c>
      <c r="J7" s="4">
        <v>1</v>
      </c>
      <c r="K7" s="4">
        <v>24</v>
      </c>
      <c r="L7" s="4">
        <v>7</v>
      </c>
      <c r="M7" s="4">
        <v>4</v>
      </c>
      <c r="N7" s="3">
        <v>0</v>
      </c>
      <c r="O7" s="3">
        <v>1</v>
      </c>
      <c r="P7" s="3">
        <v>2</v>
      </c>
      <c r="Q7" s="3">
        <v>0</v>
      </c>
      <c r="R7" s="3">
        <v>0</v>
      </c>
      <c r="S7" s="46">
        <v>42</v>
      </c>
      <c r="V7" s="46">
        <v>6.25E-2</v>
      </c>
      <c r="W7" s="46">
        <f>E5</f>
        <v>0</v>
      </c>
      <c r="X7" s="46">
        <f>E6</f>
        <v>0</v>
      </c>
      <c r="Y7" s="4">
        <f>E7</f>
        <v>0</v>
      </c>
      <c r="Z7" s="4">
        <f>E8</f>
        <v>0</v>
      </c>
      <c r="AA7" s="4">
        <f>E9</f>
        <v>0</v>
      </c>
      <c r="AB7" s="46">
        <f>E10</f>
        <v>0</v>
      </c>
      <c r="AC7" s="4">
        <f>E11</f>
        <v>0</v>
      </c>
      <c r="AD7" s="46">
        <f>E12</f>
        <v>0</v>
      </c>
      <c r="AE7" s="4">
        <f>E13</f>
        <v>2</v>
      </c>
      <c r="AF7" s="2">
        <f>E14</f>
        <v>10</v>
      </c>
      <c r="AG7" s="2">
        <f>E15</f>
        <v>0</v>
      </c>
      <c r="AH7" s="2">
        <f>E16</f>
        <v>0</v>
      </c>
      <c r="AI7" s="46">
        <f>E17</f>
        <v>1</v>
      </c>
      <c r="AJ7" s="2">
        <f>E18</f>
        <v>0</v>
      </c>
      <c r="AK7" s="46">
        <f>E19</f>
        <v>0</v>
      </c>
      <c r="AL7" s="46">
        <f>E20</f>
        <v>1</v>
      </c>
      <c r="AM7" s="4">
        <f>E21</f>
        <v>5</v>
      </c>
      <c r="AN7" s="4">
        <f>E22</f>
        <v>0</v>
      </c>
      <c r="AO7" s="46">
        <f>E23</f>
        <v>0</v>
      </c>
      <c r="AP7" s="46">
        <f>E24</f>
        <v>0</v>
      </c>
      <c r="AQ7" s="46">
        <f>E25</f>
        <v>0</v>
      </c>
      <c r="AR7" s="2">
        <f>E26</f>
        <v>0</v>
      </c>
      <c r="AU7" s="46">
        <v>6.2E-2</v>
      </c>
      <c r="AV7" s="29">
        <f t="shared" ref="AV7:BQ7" si="6">PRODUCT(W7*100*1/W21)</f>
        <v>0</v>
      </c>
      <c r="AW7" s="29">
        <f t="shared" si="6"/>
        <v>0</v>
      </c>
      <c r="AX7" s="31">
        <f t="shared" si="6"/>
        <v>0</v>
      </c>
      <c r="AY7" s="31">
        <f t="shared" si="6"/>
        <v>0</v>
      </c>
      <c r="AZ7" s="31">
        <f t="shared" si="6"/>
        <v>0</v>
      </c>
      <c r="BA7" s="29">
        <f t="shared" si="6"/>
        <v>0</v>
      </c>
      <c r="BB7" s="31">
        <f t="shared" si="6"/>
        <v>0</v>
      </c>
      <c r="BC7" s="29">
        <f t="shared" si="6"/>
        <v>0</v>
      </c>
      <c r="BD7" s="31">
        <f t="shared" si="6"/>
        <v>4.7619047619047619</v>
      </c>
      <c r="BE7" s="30">
        <f t="shared" si="6"/>
        <v>23.80952380952381</v>
      </c>
      <c r="BF7" s="30">
        <f t="shared" si="6"/>
        <v>0</v>
      </c>
      <c r="BG7" s="30">
        <f t="shared" si="6"/>
        <v>0</v>
      </c>
      <c r="BH7" s="49">
        <f t="shared" si="6"/>
        <v>2.5641025641025643</v>
      </c>
      <c r="BI7" s="30">
        <f t="shared" si="6"/>
        <v>0</v>
      </c>
      <c r="BJ7" s="29">
        <f t="shared" si="6"/>
        <v>0</v>
      </c>
      <c r="BK7" s="29">
        <f t="shared" si="6"/>
        <v>2.3809523809523809</v>
      </c>
      <c r="BL7" s="31">
        <f t="shared" si="6"/>
        <v>11.904761904761905</v>
      </c>
      <c r="BM7" s="31">
        <f t="shared" si="6"/>
        <v>0</v>
      </c>
      <c r="BN7" s="29">
        <f t="shared" si="6"/>
        <v>0</v>
      </c>
      <c r="BO7" s="29">
        <f t="shared" si="6"/>
        <v>0</v>
      </c>
      <c r="BP7" s="29">
        <f t="shared" si="6"/>
        <v>0</v>
      </c>
      <c r="BQ7" s="30">
        <f t="shared" si="6"/>
        <v>0</v>
      </c>
      <c r="BT7" s="46">
        <v>6.2E-2</v>
      </c>
      <c r="BU7" s="29">
        <f t="shared" ref="BU7:CP7" si="7">AV5+AV6+AV7</f>
        <v>0</v>
      </c>
      <c r="BV7" s="29">
        <f t="shared" si="7"/>
        <v>0</v>
      </c>
      <c r="BW7" s="31">
        <f t="shared" si="7"/>
        <v>0</v>
      </c>
      <c r="BX7" s="31">
        <f t="shared" si="7"/>
        <v>0</v>
      </c>
      <c r="BY7" s="31">
        <f t="shared" si="7"/>
        <v>0</v>
      </c>
      <c r="BZ7" s="29">
        <f t="shared" si="7"/>
        <v>0</v>
      </c>
      <c r="CA7" s="31">
        <f t="shared" si="7"/>
        <v>0</v>
      </c>
      <c r="CB7" s="29">
        <f t="shared" si="7"/>
        <v>0</v>
      </c>
      <c r="CC7" s="31">
        <f t="shared" si="7"/>
        <v>4.7619047619047619</v>
      </c>
      <c r="CD7" s="30">
        <f t="shared" si="7"/>
        <v>23.80952380952381</v>
      </c>
      <c r="CE7" s="30">
        <f t="shared" si="7"/>
        <v>0</v>
      </c>
      <c r="CF7" s="30">
        <f t="shared" si="7"/>
        <v>0</v>
      </c>
      <c r="CG7" s="49">
        <f t="shared" si="7"/>
        <v>2.5641025641025643</v>
      </c>
      <c r="CH7" s="30">
        <f t="shared" si="7"/>
        <v>0</v>
      </c>
      <c r="CI7" s="29">
        <f t="shared" si="7"/>
        <v>0</v>
      </c>
      <c r="CJ7" s="29">
        <f t="shared" si="7"/>
        <v>2.3809523809523809</v>
      </c>
      <c r="CK7" s="31">
        <f t="shared" si="7"/>
        <v>14.285714285714286</v>
      </c>
      <c r="CL7" s="31">
        <f t="shared" si="7"/>
        <v>4.7619047619047619</v>
      </c>
      <c r="CM7" s="29">
        <f t="shared" si="7"/>
        <v>0</v>
      </c>
      <c r="CN7" s="29">
        <f t="shared" si="7"/>
        <v>0</v>
      </c>
      <c r="CO7" s="29">
        <f t="shared" si="7"/>
        <v>0</v>
      </c>
      <c r="CP7" s="30">
        <f t="shared" si="7"/>
        <v>0</v>
      </c>
      <c r="CT7" s="11" t="s">
        <v>48</v>
      </c>
      <c r="CU7" s="16"/>
      <c r="CV7" s="16"/>
      <c r="CW7" s="16">
        <f>BW15</f>
        <v>92.857142857142861</v>
      </c>
      <c r="CX7" s="16">
        <f>BX15</f>
        <v>92.857142857142861</v>
      </c>
      <c r="CY7" s="16">
        <f>BY15</f>
        <v>95.238095238095241</v>
      </c>
      <c r="CZ7" s="16"/>
      <c r="DA7" s="17">
        <f>CA14</f>
        <v>92.857142857142861</v>
      </c>
      <c r="DB7" s="16"/>
      <c r="DC7" s="16">
        <f>CC13</f>
        <v>83.333333333333329</v>
      </c>
      <c r="DD7" s="16">
        <f>CD14-CD12</f>
        <v>16.666666666666657</v>
      </c>
      <c r="DE7" s="16"/>
      <c r="DF7" s="16">
        <f>CF15-CF14</f>
        <v>2.6315789473684248</v>
      </c>
      <c r="DG7" s="16"/>
      <c r="DH7" s="16"/>
      <c r="DI7" s="16"/>
      <c r="DJ7" s="16"/>
      <c r="DK7" s="16">
        <f>CK10</f>
        <v>90.476190476190482</v>
      </c>
      <c r="DL7" s="16">
        <f>CL11</f>
        <v>90.476190476190482</v>
      </c>
      <c r="DM7" s="16"/>
      <c r="DN7" s="16"/>
      <c r="DO7" s="16"/>
      <c r="DP7" s="16"/>
    </row>
    <row r="8" spans="1:120" ht="18.75" x14ac:dyDescent="0.25">
      <c r="B8" s="46" t="s">
        <v>5</v>
      </c>
      <c r="C8" s="4">
        <v>0</v>
      </c>
      <c r="D8" s="4">
        <v>0</v>
      </c>
      <c r="E8" s="4">
        <v>0</v>
      </c>
      <c r="F8" s="4">
        <v>0</v>
      </c>
      <c r="G8" s="4">
        <v>2</v>
      </c>
      <c r="H8" s="4">
        <v>0</v>
      </c>
      <c r="I8" s="4">
        <v>2</v>
      </c>
      <c r="J8" s="4">
        <v>4</v>
      </c>
      <c r="K8" s="4">
        <v>21</v>
      </c>
      <c r="L8" s="4">
        <v>8</v>
      </c>
      <c r="M8" s="4">
        <v>2</v>
      </c>
      <c r="N8" s="3">
        <v>0</v>
      </c>
      <c r="O8" s="3">
        <v>2</v>
      </c>
      <c r="P8" s="3">
        <v>1</v>
      </c>
      <c r="Q8" s="3">
        <v>0</v>
      </c>
      <c r="R8" s="3">
        <v>0</v>
      </c>
      <c r="S8" s="46">
        <v>42</v>
      </c>
      <c r="V8" s="46">
        <v>0.125</v>
      </c>
      <c r="W8" s="46">
        <f>F5</f>
        <v>0</v>
      </c>
      <c r="X8" s="46">
        <f>F6</f>
        <v>1</v>
      </c>
      <c r="Y8" s="4">
        <f>F7</f>
        <v>0</v>
      </c>
      <c r="Z8" s="4">
        <f>F8</f>
        <v>0</v>
      </c>
      <c r="AA8" s="4">
        <f>F9</f>
        <v>2</v>
      </c>
      <c r="AB8" s="46">
        <f>F10</f>
        <v>0</v>
      </c>
      <c r="AC8" s="4">
        <f>F11</f>
        <v>1</v>
      </c>
      <c r="AD8" s="46">
        <f>F12</f>
        <v>0</v>
      </c>
      <c r="AE8" s="4">
        <f>F13</f>
        <v>0</v>
      </c>
      <c r="AF8" s="2">
        <f>F14</f>
        <v>0</v>
      </c>
      <c r="AG8" s="2">
        <f>F15</f>
        <v>1</v>
      </c>
      <c r="AH8" s="2">
        <f>F16</f>
        <v>0</v>
      </c>
      <c r="AI8" s="46">
        <f>F17</f>
        <v>0</v>
      </c>
      <c r="AJ8" s="2">
        <f>F18</f>
        <v>0</v>
      </c>
      <c r="AK8" s="46">
        <f>F19</f>
        <v>0</v>
      </c>
      <c r="AL8" s="46">
        <f>F20</f>
        <v>0</v>
      </c>
      <c r="AM8" s="4">
        <f>F21</f>
        <v>22</v>
      </c>
      <c r="AN8" s="4">
        <f>F22</f>
        <v>1</v>
      </c>
      <c r="AO8" s="46">
        <f>F23</f>
        <v>1</v>
      </c>
      <c r="AP8" s="46">
        <f>F24</f>
        <v>0</v>
      </c>
      <c r="AQ8" s="46">
        <f>F25</f>
        <v>0</v>
      </c>
      <c r="AR8" s="2">
        <f>F26</f>
        <v>0</v>
      </c>
      <c r="AU8" s="46">
        <v>0.125</v>
      </c>
      <c r="AV8" s="29">
        <f t="shared" ref="AV8:BQ8" si="8">PRODUCT(W8*100*1/W21)</f>
        <v>0</v>
      </c>
      <c r="AW8" s="29">
        <f t="shared" si="8"/>
        <v>2.3809523809523809</v>
      </c>
      <c r="AX8" s="31">
        <f t="shared" si="8"/>
        <v>0</v>
      </c>
      <c r="AY8" s="31">
        <f t="shared" si="8"/>
        <v>0</v>
      </c>
      <c r="AZ8" s="31">
        <f t="shared" si="8"/>
        <v>4.7619047619047619</v>
      </c>
      <c r="BA8" s="29">
        <f t="shared" si="8"/>
        <v>0</v>
      </c>
      <c r="BB8" s="31">
        <f t="shared" si="8"/>
        <v>2.3809523809523809</v>
      </c>
      <c r="BC8" s="29">
        <f t="shared" si="8"/>
        <v>0</v>
      </c>
      <c r="BD8" s="31">
        <f t="shared" si="8"/>
        <v>0</v>
      </c>
      <c r="BE8" s="30">
        <f t="shared" si="8"/>
        <v>0</v>
      </c>
      <c r="BF8" s="30">
        <f t="shared" si="8"/>
        <v>2.5641025641025643</v>
      </c>
      <c r="BG8" s="30">
        <f t="shared" si="8"/>
        <v>0</v>
      </c>
      <c r="BH8" s="49">
        <f t="shared" si="8"/>
        <v>0</v>
      </c>
      <c r="BI8" s="30">
        <f t="shared" si="8"/>
        <v>0</v>
      </c>
      <c r="BJ8" s="29">
        <f t="shared" si="8"/>
        <v>0</v>
      </c>
      <c r="BK8" s="29">
        <f t="shared" si="8"/>
        <v>0</v>
      </c>
      <c r="BL8" s="31">
        <f t="shared" si="8"/>
        <v>52.38095238095238</v>
      </c>
      <c r="BM8" s="31">
        <f t="shared" si="8"/>
        <v>2.3809523809523809</v>
      </c>
      <c r="BN8" s="29">
        <f t="shared" si="8"/>
        <v>2.3809523809523809</v>
      </c>
      <c r="BO8" s="29">
        <f t="shared" si="8"/>
        <v>0</v>
      </c>
      <c r="BP8" s="29">
        <f t="shared" si="8"/>
        <v>0</v>
      </c>
      <c r="BQ8" s="30">
        <f t="shared" si="8"/>
        <v>0</v>
      </c>
      <c r="BT8" s="46">
        <v>0.125</v>
      </c>
      <c r="BU8" s="29">
        <f t="shared" ref="BU8:CP8" si="9">AV5+AV6+AV7+AV8</f>
        <v>0</v>
      </c>
      <c r="BV8" s="29">
        <f t="shared" si="9"/>
        <v>2.3809523809523809</v>
      </c>
      <c r="BW8" s="31">
        <f t="shared" si="9"/>
        <v>0</v>
      </c>
      <c r="BX8" s="31">
        <f t="shared" si="9"/>
        <v>0</v>
      </c>
      <c r="BY8" s="31">
        <f t="shared" si="9"/>
        <v>4.7619047619047619</v>
      </c>
      <c r="BZ8" s="29">
        <f t="shared" si="9"/>
        <v>0</v>
      </c>
      <c r="CA8" s="31">
        <f t="shared" si="9"/>
        <v>2.3809523809523809</v>
      </c>
      <c r="CB8" s="29">
        <f t="shared" si="9"/>
        <v>0</v>
      </c>
      <c r="CC8" s="31">
        <f t="shared" si="9"/>
        <v>4.7619047619047619</v>
      </c>
      <c r="CD8" s="30">
        <f t="shared" si="9"/>
        <v>23.80952380952381</v>
      </c>
      <c r="CE8" s="30">
        <f t="shared" si="9"/>
        <v>2.5641025641025643</v>
      </c>
      <c r="CF8" s="30">
        <f t="shared" si="9"/>
        <v>0</v>
      </c>
      <c r="CG8" s="49">
        <f t="shared" si="9"/>
        <v>2.5641025641025643</v>
      </c>
      <c r="CH8" s="30">
        <f t="shared" si="9"/>
        <v>0</v>
      </c>
      <c r="CI8" s="29">
        <f t="shared" si="9"/>
        <v>0</v>
      </c>
      <c r="CJ8" s="29">
        <f t="shared" si="9"/>
        <v>2.3809523809523809</v>
      </c>
      <c r="CK8" s="31">
        <f t="shared" si="9"/>
        <v>66.666666666666671</v>
      </c>
      <c r="CL8" s="31">
        <f t="shared" si="9"/>
        <v>7.1428571428571423</v>
      </c>
      <c r="CM8" s="29">
        <f t="shared" si="9"/>
        <v>2.3809523809523809</v>
      </c>
      <c r="CN8" s="29">
        <f t="shared" si="9"/>
        <v>0</v>
      </c>
      <c r="CO8" s="29">
        <f t="shared" si="9"/>
        <v>0</v>
      </c>
      <c r="CP8" s="30">
        <f t="shared" si="9"/>
        <v>0</v>
      </c>
      <c r="CT8" s="11" t="s">
        <v>49</v>
      </c>
      <c r="CU8" s="16"/>
      <c r="CV8" s="16"/>
      <c r="CW8" s="16">
        <f>BW20-BW15</f>
        <v>7.1428571428571388</v>
      </c>
      <c r="CX8" s="16">
        <f>BX20-BX15</f>
        <v>7.1428571428571388</v>
      </c>
      <c r="CY8" s="16">
        <f>BY20-BY15</f>
        <v>4.7619047619047592</v>
      </c>
      <c r="CZ8" s="16"/>
      <c r="DA8" s="16">
        <f>CA20-CA14</f>
        <v>7.1428571428571388</v>
      </c>
      <c r="DB8" s="16"/>
      <c r="DC8" s="16">
        <f>CC20-CC13</f>
        <v>16.666666666666671</v>
      </c>
      <c r="DD8" s="16">
        <f>CD20-CD14</f>
        <v>2.3809523809523796</v>
      </c>
      <c r="DE8" s="16">
        <f>CE20-CE12</f>
        <v>0</v>
      </c>
      <c r="DF8" s="16">
        <f>CF20-CF15</f>
        <v>0</v>
      </c>
      <c r="DG8" s="16"/>
      <c r="DH8" s="16">
        <f>CH20-CH12</f>
        <v>2.5641025641025692</v>
      </c>
      <c r="DI8" s="16"/>
      <c r="DJ8" s="16"/>
      <c r="DK8" s="16">
        <f>CK20-CK10</f>
        <v>9.5238095238095184</v>
      </c>
      <c r="DL8" s="16">
        <f>CL20-CL11</f>
        <v>9.5238095238095184</v>
      </c>
      <c r="DM8" s="16"/>
      <c r="DN8" s="16"/>
      <c r="DO8" s="16"/>
      <c r="DP8" s="16">
        <f>CP20-CP14</f>
        <v>100</v>
      </c>
    </row>
    <row r="9" spans="1:120" x14ac:dyDescent="0.25">
      <c r="B9" s="46" t="s">
        <v>6</v>
      </c>
      <c r="C9" s="4">
        <v>0</v>
      </c>
      <c r="D9" s="4">
        <v>0</v>
      </c>
      <c r="E9" s="4">
        <v>0</v>
      </c>
      <c r="F9" s="4">
        <v>2</v>
      </c>
      <c r="G9" s="4">
        <v>0</v>
      </c>
      <c r="H9" s="4">
        <v>1</v>
      </c>
      <c r="I9" s="4">
        <v>1</v>
      </c>
      <c r="J9" s="4">
        <v>4</v>
      </c>
      <c r="K9" s="4">
        <v>20</v>
      </c>
      <c r="L9" s="4">
        <v>9</v>
      </c>
      <c r="M9" s="4">
        <v>3</v>
      </c>
      <c r="N9" s="3">
        <v>2</v>
      </c>
      <c r="O9" s="3">
        <v>0</v>
      </c>
      <c r="P9" s="3">
        <v>0</v>
      </c>
      <c r="Q9" s="3">
        <v>0</v>
      </c>
      <c r="R9" s="3">
        <v>0</v>
      </c>
      <c r="S9" s="46">
        <v>42</v>
      </c>
      <c r="V9" s="46">
        <v>0.25</v>
      </c>
      <c r="W9" s="46">
        <f>G5</f>
        <v>0</v>
      </c>
      <c r="X9" s="46">
        <f>G6</f>
        <v>0</v>
      </c>
      <c r="Y9" s="4">
        <f>G7</f>
        <v>2</v>
      </c>
      <c r="Z9" s="4">
        <f>G8</f>
        <v>2</v>
      </c>
      <c r="AA9" s="4">
        <f>G9</f>
        <v>0</v>
      </c>
      <c r="AB9" s="46">
        <f>G10</f>
        <v>0</v>
      </c>
      <c r="AC9" s="4">
        <f>G11</f>
        <v>0</v>
      </c>
      <c r="AD9" s="46">
        <f>G12</f>
        <v>0</v>
      </c>
      <c r="AE9" s="4">
        <f>G13</f>
        <v>4</v>
      </c>
      <c r="AF9" s="2">
        <f>G14</f>
        <v>9</v>
      </c>
      <c r="AG9" s="2">
        <f>G15</f>
        <v>1</v>
      </c>
      <c r="AH9" s="2">
        <f>G16</f>
        <v>0</v>
      </c>
      <c r="AI9" s="46">
        <f>G17</f>
        <v>1</v>
      </c>
      <c r="AJ9" s="2">
        <f>G18</f>
        <v>12</v>
      </c>
      <c r="AK9" s="46">
        <f>G19</f>
        <v>0</v>
      </c>
      <c r="AL9" s="46">
        <f>G20</f>
        <v>0</v>
      </c>
      <c r="AM9" s="4">
        <f>G21</f>
        <v>9</v>
      </c>
      <c r="AN9" s="4">
        <f>G22</f>
        <v>5</v>
      </c>
      <c r="AO9" s="46">
        <f>G23</f>
        <v>5</v>
      </c>
      <c r="AP9" s="46">
        <f>G24</f>
        <v>1</v>
      </c>
      <c r="AQ9" s="46">
        <f>G25</f>
        <v>0</v>
      </c>
      <c r="AR9" s="2">
        <f>G26</f>
        <v>0</v>
      </c>
      <c r="AU9" s="46">
        <v>0.25</v>
      </c>
      <c r="AV9" s="29">
        <f t="shared" ref="AV9:BQ9" si="10">PRODUCT(W9*100*1/W21)</f>
        <v>0</v>
      </c>
      <c r="AW9" s="29">
        <f t="shared" si="10"/>
        <v>0</v>
      </c>
      <c r="AX9" s="31">
        <f t="shared" si="10"/>
        <v>4.7619047619047619</v>
      </c>
      <c r="AY9" s="31">
        <f t="shared" si="10"/>
        <v>4.7619047619047619</v>
      </c>
      <c r="AZ9" s="31">
        <f t="shared" si="10"/>
        <v>0</v>
      </c>
      <c r="BA9" s="29">
        <f t="shared" si="10"/>
        <v>0</v>
      </c>
      <c r="BB9" s="31">
        <f t="shared" si="10"/>
        <v>0</v>
      </c>
      <c r="BC9" s="29">
        <f t="shared" si="10"/>
        <v>0</v>
      </c>
      <c r="BD9" s="31">
        <f t="shared" si="10"/>
        <v>9.5238095238095237</v>
      </c>
      <c r="BE9" s="30">
        <f t="shared" si="10"/>
        <v>21.428571428571427</v>
      </c>
      <c r="BF9" s="30">
        <f t="shared" si="10"/>
        <v>2.5641025641025643</v>
      </c>
      <c r="BG9" s="30">
        <f t="shared" si="10"/>
        <v>0</v>
      </c>
      <c r="BH9" s="49">
        <f t="shared" si="10"/>
        <v>2.5641025641025643</v>
      </c>
      <c r="BI9" s="30">
        <f t="shared" si="10"/>
        <v>30.76923076923077</v>
      </c>
      <c r="BJ9" s="29">
        <f t="shared" si="10"/>
        <v>0</v>
      </c>
      <c r="BK9" s="29">
        <f t="shared" si="10"/>
        <v>0</v>
      </c>
      <c r="BL9" s="31">
        <f t="shared" si="10"/>
        <v>21.428571428571427</v>
      </c>
      <c r="BM9" s="31">
        <f t="shared" si="10"/>
        <v>11.904761904761905</v>
      </c>
      <c r="BN9" s="29">
        <f t="shared" si="10"/>
        <v>11.904761904761905</v>
      </c>
      <c r="BO9" s="29">
        <f t="shared" si="10"/>
        <v>2.3809523809523809</v>
      </c>
      <c r="BP9" s="29">
        <f t="shared" si="10"/>
        <v>0</v>
      </c>
      <c r="BQ9" s="30">
        <f t="shared" si="10"/>
        <v>0</v>
      </c>
      <c r="BT9" s="46">
        <v>0.25</v>
      </c>
      <c r="BU9" s="29">
        <f t="shared" ref="BU9:CP9" si="11">AV5+AV6+AV7+AV8+AV9</f>
        <v>0</v>
      </c>
      <c r="BV9" s="29">
        <f t="shared" si="11"/>
        <v>2.3809523809523809</v>
      </c>
      <c r="BW9" s="31">
        <f t="shared" si="11"/>
        <v>4.7619047619047619</v>
      </c>
      <c r="BX9" s="31">
        <f t="shared" si="11"/>
        <v>4.7619047619047619</v>
      </c>
      <c r="BY9" s="31">
        <f t="shared" si="11"/>
        <v>4.7619047619047619</v>
      </c>
      <c r="BZ9" s="29">
        <f t="shared" si="11"/>
        <v>0</v>
      </c>
      <c r="CA9" s="31">
        <f t="shared" si="11"/>
        <v>2.3809523809523809</v>
      </c>
      <c r="CB9" s="29">
        <f t="shared" si="11"/>
        <v>0</v>
      </c>
      <c r="CC9" s="31">
        <f t="shared" si="11"/>
        <v>14.285714285714285</v>
      </c>
      <c r="CD9" s="30">
        <f t="shared" si="11"/>
        <v>45.238095238095241</v>
      </c>
      <c r="CE9" s="30">
        <f t="shared" si="11"/>
        <v>5.1282051282051286</v>
      </c>
      <c r="CF9" s="30">
        <f t="shared" si="11"/>
        <v>0</v>
      </c>
      <c r="CG9" s="49">
        <f t="shared" si="11"/>
        <v>5.1282051282051286</v>
      </c>
      <c r="CH9" s="30">
        <f t="shared" si="11"/>
        <v>30.76923076923077</v>
      </c>
      <c r="CI9" s="29">
        <f t="shared" si="11"/>
        <v>0</v>
      </c>
      <c r="CJ9" s="29">
        <f t="shared" si="11"/>
        <v>2.3809523809523809</v>
      </c>
      <c r="CK9" s="31">
        <f t="shared" si="11"/>
        <v>88.095238095238102</v>
      </c>
      <c r="CL9" s="31">
        <f t="shared" si="11"/>
        <v>19.047619047619047</v>
      </c>
      <c r="CM9" s="29">
        <f t="shared" si="11"/>
        <v>14.285714285714286</v>
      </c>
      <c r="CN9" s="29">
        <f t="shared" si="11"/>
        <v>2.3809523809523809</v>
      </c>
      <c r="CO9" s="29">
        <f t="shared" si="11"/>
        <v>0</v>
      </c>
      <c r="CP9" s="30">
        <f t="shared" si="11"/>
        <v>0</v>
      </c>
      <c r="CT9" s="9"/>
      <c r="CU9" s="9"/>
      <c r="CV9" s="9"/>
      <c r="CW9" s="9"/>
      <c r="CX9" s="9"/>
      <c r="CY9" s="9"/>
      <c r="CZ9" s="9"/>
      <c r="DA9" s="9"/>
      <c r="DB9" s="9"/>
      <c r="DC9" s="9"/>
      <c r="DD9" s="9"/>
      <c r="DE9" s="9"/>
      <c r="DF9" s="9"/>
      <c r="DG9" s="9"/>
      <c r="DH9" s="9"/>
      <c r="DI9" s="9"/>
      <c r="DJ9" s="9"/>
      <c r="DK9" s="9"/>
      <c r="DL9" s="9"/>
      <c r="DM9" s="9"/>
      <c r="DN9" s="9"/>
      <c r="DO9" s="9"/>
      <c r="DP9" s="9"/>
    </row>
    <row r="10" spans="1:120" x14ac:dyDescent="0.25">
      <c r="B10" s="46" t="s">
        <v>7</v>
      </c>
      <c r="C10" s="46">
        <v>0</v>
      </c>
      <c r="D10" s="46">
        <v>0</v>
      </c>
      <c r="E10" s="46">
        <v>0</v>
      </c>
      <c r="F10" s="46">
        <v>0</v>
      </c>
      <c r="G10" s="46">
        <v>0</v>
      </c>
      <c r="H10" s="46">
        <v>0</v>
      </c>
      <c r="I10" s="46">
        <v>0</v>
      </c>
      <c r="J10" s="46">
        <v>1</v>
      </c>
      <c r="K10" s="46">
        <v>1</v>
      </c>
      <c r="L10" s="46">
        <v>6</v>
      </c>
      <c r="M10" s="46">
        <v>34</v>
      </c>
      <c r="N10" s="46">
        <v>0</v>
      </c>
      <c r="O10" s="46">
        <v>0</v>
      </c>
      <c r="P10" s="46">
        <v>0</v>
      </c>
      <c r="Q10" s="46">
        <v>0</v>
      </c>
      <c r="R10" s="46">
        <v>0</v>
      </c>
      <c r="S10" s="46">
        <v>42</v>
      </c>
      <c r="V10" s="46">
        <v>0.5</v>
      </c>
      <c r="W10" s="46">
        <f>H5</f>
        <v>0</v>
      </c>
      <c r="X10" s="46">
        <f>H6</f>
        <v>0</v>
      </c>
      <c r="Y10" s="4">
        <f>H7</f>
        <v>0</v>
      </c>
      <c r="Z10" s="4">
        <f>H8</f>
        <v>0</v>
      </c>
      <c r="AA10" s="4">
        <f>H9</f>
        <v>1</v>
      </c>
      <c r="AB10" s="46">
        <f>H10</f>
        <v>0</v>
      </c>
      <c r="AC10" s="4">
        <f>H11</f>
        <v>2</v>
      </c>
      <c r="AD10" s="46">
        <f>H12</f>
        <v>0</v>
      </c>
      <c r="AE10" s="4">
        <f>H13</f>
        <v>10</v>
      </c>
      <c r="AF10" s="2">
        <f>H14</f>
        <v>6</v>
      </c>
      <c r="AG10" s="2">
        <f>H15</f>
        <v>2</v>
      </c>
      <c r="AH10" s="2">
        <f>H16</f>
        <v>0</v>
      </c>
      <c r="AI10" s="46">
        <f>H17</f>
        <v>7</v>
      </c>
      <c r="AJ10" s="2">
        <f>H18</f>
        <v>24</v>
      </c>
      <c r="AK10" s="46">
        <f>H19</f>
        <v>0</v>
      </c>
      <c r="AL10" s="46">
        <f>H20</f>
        <v>2</v>
      </c>
      <c r="AM10" s="4">
        <f>H21</f>
        <v>1</v>
      </c>
      <c r="AN10" s="4">
        <f>H22</f>
        <v>23</v>
      </c>
      <c r="AO10" s="46">
        <f>H23</f>
        <v>3</v>
      </c>
      <c r="AP10" s="46">
        <f>H24</f>
        <v>0</v>
      </c>
      <c r="AQ10" s="46">
        <f>H25</f>
        <v>0</v>
      </c>
      <c r="AR10" s="2">
        <f>H26</f>
        <v>0</v>
      </c>
      <c r="AU10" s="46">
        <v>0.5</v>
      </c>
      <c r="AV10" s="29">
        <f t="shared" ref="AV10:BQ10" si="12">PRODUCT(W10*100*1/W21)</f>
        <v>0</v>
      </c>
      <c r="AW10" s="29">
        <f t="shared" si="12"/>
        <v>0</v>
      </c>
      <c r="AX10" s="31">
        <f t="shared" si="12"/>
        <v>0</v>
      </c>
      <c r="AY10" s="31">
        <f t="shared" si="12"/>
        <v>0</v>
      </c>
      <c r="AZ10" s="31">
        <f t="shared" si="12"/>
        <v>2.3809523809523809</v>
      </c>
      <c r="BA10" s="29">
        <f t="shared" si="12"/>
        <v>0</v>
      </c>
      <c r="BB10" s="31">
        <f t="shared" si="12"/>
        <v>4.7619047619047619</v>
      </c>
      <c r="BC10" s="29">
        <f t="shared" si="12"/>
        <v>0</v>
      </c>
      <c r="BD10" s="31">
        <f t="shared" si="12"/>
        <v>23.80952380952381</v>
      </c>
      <c r="BE10" s="30">
        <f t="shared" si="12"/>
        <v>14.285714285714286</v>
      </c>
      <c r="BF10" s="30">
        <f t="shared" si="12"/>
        <v>5.1282051282051286</v>
      </c>
      <c r="BG10" s="30">
        <f t="shared" si="12"/>
        <v>0</v>
      </c>
      <c r="BH10" s="49">
        <f t="shared" si="12"/>
        <v>17.948717948717949</v>
      </c>
      <c r="BI10" s="30">
        <f t="shared" si="12"/>
        <v>61.53846153846154</v>
      </c>
      <c r="BJ10" s="29">
        <f t="shared" si="12"/>
        <v>0</v>
      </c>
      <c r="BK10" s="29">
        <f t="shared" si="12"/>
        <v>4.7619047619047619</v>
      </c>
      <c r="BL10" s="31">
        <f t="shared" si="12"/>
        <v>2.3809523809523809</v>
      </c>
      <c r="BM10" s="31">
        <f t="shared" si="12"/>
        <v>54.761904761904759</v>
      </c>
      <c r="BN10" s="29">
        <f t="shared" si="12"/>
        <v>7.1428571428571432</v>
      </c>
      <c r="BO10" s="29">
        <f t="shared" si="12"/>
        <v>0</v>
      </c>
      <c r="BP10" s="29">
        <f t="shared" si="12"/>
        <v>0</v>
      </c>
      <c r="BQ10" s="30">
        <f t="shared" si="12"/>
        <v>0</v>
      </c>
      <c r="BT10" s="46">
        <v>0.5</v>
      </c>
      <c r="BU10" s="29">
        <f t="shared" ref="BU10:CP10" si="13">AV5+AV6+AV7+AV8+AV9+AV10</f>
        <v>0</v>
      </c>
      <c r="BV10" s="29">
        <f t="shared" si="13"/>
        <v>2.3809523809523809</v>
      </c>
      <c r="BW10" s="31">
        <f t="shared" si="13"/>
        <v>4.7619047619047619</v>
      </c>
      <c r="BX10" s="31">
        <f t="shared" si="13"/>
        <v>4.7619047619047619</v>
      </c>
      <c r="BY10" s="31">
        <f t="shared" si="13"/>
        <v>7.1428571428571423</v>
      </c>
      <c r="BZ10" s="29">
        <f t="shared" si="13"/>
        <v>0</v>
      </c>
      <c r="CA10" s="31">
        <f t="shared" si="13"/>
        <v>7.1428571428571423</v>
      </c>
      <c r="CB10" s="29">
        <f t="shared" si="13"/>
        <v>0</v>
      </c>
      <c r="CC10" s="31">
        <f t="shared" si="13"/>
        <v>38.095238095238095</v>
      </c>
      <c r="CD10" s="30">
        <f t="shared" si="13"/>
        <v>59.523809523809526</v>
      </c>
      <c r="CE10" s="30">
        <f t="shared" si="13"/>
        <v>10.256410256410257</v>
      </c>
      <c r="CF10" s="30">
        <f t="shared" si="13"/>
        <v>0</v>
      </c>
      <c r="CG10" s="49">
        <f t="shared" si="13"/>
        <v>23.076923076923077</v>
      </c>
      <c r="CH10" s="30">
        <f t="shared" si="13"/>
        <v>92.307692307692307</v>
      </c>
      <c r="CI10" s="29">
        <f t="shared" si="13"/>
        <v>0</v>
      </c>
      <c r="CJ10" s="29">
        <f t="shared" si="13"/>
        <v>7.1428571428571423</v>
      </c>
      <c r="CK10" s="31">
        <f t="shared" si="13"/>
        <v>90.476190476190482</v>
      </c>
      <c r="CL10" s="31">
        <f t="shared" si="13"/>
        <v>73.80952380952381</v>
      </c>
      <c r="CM10" s="29">
        <f t="shared" si="13"/>
        <v>21.428571428571431</v>
      </c>
      <c r="CN10" s="29">
        <f t="shared" si="13"/>
        <v>2.3809523809523809</v>
      </c>
      <c r="CO10" s="29">
        <f t="shared" si="13"/>
        <v>0</v>
      </c>
      <c r="CP10" s="30">
        <f t="shared" si="13"/>
        <v>0</v>
      </c>
      <c r="CT10" s="9"/>
      <c r="CU10" s="9"/>
      <c r="CV10" s="9" t="str">
        <f>A3</f>
        <v>Pseudomonas aeruginosa</v>
      </c>
      <c r="CW10" s="9"/>
      <c r="CX10" s="9"/>
      <c r="CY10" s="9"/>
      <c r="CZ10" s="9"/>
      <c r="DA10" s="9"/>
      <c r="DB10" s="9"/>
      <c r="DC10" s="9"/>
      <c r="DD10" s="9"/>
      <c r="DE10" s="9"/>
      <c r="DF10" s="9"/>
      <c r="DG10" s="9"/>
      <c r="DH10" s="9"/>
      <c r="DI10" s="9"/>
      <c r="DJ10" s="9"/>
      <c r="DK10" s="9"/>
      <c r="DL10" s="9"/>
      <c r="DM10" s="9"/>
      <c r="DN10" s="9"/>
      <c r="DO10" s="9"/>
      <c r="DP10" s="9"/>
    </row>
    <row r="11" spans="1:120" x14ac:dyDescent="0.25">
      <c r="B11" s="46" t="s">
        <v>8</v>
      </c>
      <c r="C11" s="4">
        <v>0</v>
      </c>
      <c r="D11" s="4">
        <v>0</v>
      </c>
      <c r="E11" s="4">
        <v>0</v>
      </c>
      <c r="F11" s="4">
        <v>1</v>
      </c>
      <c r="G11" s="4">
        <v>0</v>
      </c>
      <c r="H11" s="4">
        <v>2</v>
      </c>
      <c r="I11" s="4">
        <v>12</v>
      </c>
      <c r="J11" s="4">
        <v>20</v>
      </c>
      <c r="K11" s="4">
        <v>3</v>
      </c>
      <c r="L11" s="4">
        <v>1</v>
      </c>
      <c r="M11" s="3">
        <v>1</v>
      </c>
      <c r="N11" s="3">
        <v>2</v>
      </c>
      <c r="O11" s="3">
        <v>0</v>
      </c>
      <c r="P11" s="3">
        <v>0</v>
      </c>
      <c r="Q11" s="3">
        <v>0</v>
      </c>
      <c r="R11" s="3">
        <v>0</v>
      </c>
      <c r="S11" s="46">
        <v>42</v>
      </c>
      <c r="V11" s="46">
        <v>1</v>
      </c>
      <c r="W11" s="46">
        <f>I5</f>
        <v>0</v>
      </c>
      <c r="X11" s="46">
        <f>I6</f>
        <v>0</v>
      </c>
      <c r="Y11" s="4">
        <f>I7</f>
        <v>1</v>
      </c>
      <c r="Z11" s="4">
        <f>I8</f>
        <v>2</v>
      </c>
      <c r="AA11" s="4">
        <f>I9</f>
        <v>1</v>
      </c>
      <c r="AB11" s="46">
        <f>I10</f>
        <v>0</v>
      </c>
      <c r="AC11" s="4">
        <f>I11</f>
        <v>12</v>
      </c>
      <c r="AD11" s="46">
        <f>I12</f>
        <v>1</v>
      </c>
      <c r="AE11" s="4">
        <f>I13</f>
        <v>10</v>
      </c>
      <c r="AF11" s="2">
        <f>I14</f>
        <v>4</v>
      </c>
      <c r="AG11" s="2">
        <f>I15</f>
        <v>32</v>
      </c>
      <c r="AH11" s="2">
        <f>I16</f>
        <v>5</v>
      </c>
      <c r="AI11" s="46">
        <f>I17</f>
        <v>14</v>
      </c>
      <c r="AJ11" s="2">
        <f>I18</f>
        <v>2</v>
      </c>
      <c r="AK11" s="46">
        <f>I19</f>
        <v>0</v>
      </c>
      <c r="AL11" s="46">
        <f>I20</f>
        <v>0</v>
      </c>
      <c r="AM11" s="3">
        <f>I21</f>
        <v>2</v>
      </c>
      <c r="AN11" s="4">
        <f>I22</f>
        <v>7</v>
      </c>
      <c r="AO11" s="46">
        <f>I23</f>
        <v>24</v>
      </c>
      <c r="AP11" s="46">
        <f>I24</f>
        <v>0</v>
      </c>
      <c r="AQ11" s="46">
        <f>I25</f>
        <v>3</v>
      </c>
      <c r="AR11" s="2">
        <f>I26</f>
        <v>0</v>
      </c>
      <c r="AU11" s="46">
        <v>1</v>
      </c>
      <c r="AV11" s="29">
        <f t="shared" ref="AV11:BQ11" si="14">PRODUCT(W11*100*1/W21)</f>
        <v>0</v>
      </c>
      <c r="AW11" s="29">
        <f t="shared" si="14"/>
        <v>0</v>
      </c>
      <c r="AX11" s="31">
        <f t="shared" si="14"/>
        <v>2.3809523809523809</v>
      </c>
      <c r="AY11" s="31">
        <f t="shared" si="14"/>
        <v>4.7619047619047619</v>
      </c>
      <c r="AZ11" s="31">
        <f t="shared" si="14"/>
        <v>2.3809523809523809</v>
      </c>
      <c r="BA11" s="29">
        <f t="shared" si="14"/>
        <v>0</v>
      </c>
      <c r="BB11" s="31">
        <f t="shared" si="14"/>
        <v>28.571428571428573</v>
      </c>
      <c r="BC11" s="29">
        <f t="shared" si="14"/>
        <v>2.3809523809523809</v>
      </c>
      <c r="BD11" s="31">
        <f t="shared" si="14"/>
        <v>23.80952380952381</v>
      </c>
      <c r="BE11" s="30">
        <f t="shared" si="14"/>
        <v>9.5238095238095237</v>
      </c>
      <c r="BF11" s="30">
        <f t="shared" si="14"/>
        <v>82.051282051282058</v>
      </c>
      <c r="BG11" s="30">
        <f t="shared" si="14"/>
        <v>13.157894736842104</v>
      </c>
      <c r="BH11" s="49">
        <f t="shared" si="14"/>
        <v>35.897435897435898</v>
      </c>
      <c r="BI11" s="30">
        <f t="shared" si="14"/>
        <v>5.1282051282051286</v>
      </c>
      <c r="BJ11" s="29">
        <f t="shared" si="14"/>
        <v>0</v>
      </c>
      <c r="BK11" s="29">
        <f t="shared" si="14"/>
        <v>0</v>
      </c>
      <c r="BL11" s="32">
        <f t="shared" si="14"/>
        <v>4.7619047619047619</v>
      </c>
      <c r="BM11" s="31">
        <f t="shared" si="14"/>
        <v>16.666666666666668</v>
      </c>
      <c r="BN11" s="29">
        <f t="shared" si="14"/>
        <v>57.142857142857146</v>
      </c>
      <c r="BO11" s="29">
        <f t="shared" si="14"/>
        <v>0</v>
      </c>
      <c r="BP11" s="29">
        <f t="shared" si="14"/>
        <v>7.1428571428571432</v>
      </c>
      <c r="BQ11" s="30">
        <f t="shared" si="14"/>
        <v>0</v>
      </c>
      <c r="BT11" s="46">
        <v>1</v>
      </c>
      <c r="BU11" s="29">
        <f t="shared" ref="BU11:CP11" si="15">AV5+AV6+AV7+AV8+AV9+AV10+AV11</f>
        <v>0</v>
      </c>
      <c r="BV11" s="29">
        <f t="shared" si="15"/>
        <v>2.3809523809523809</v>
      </c>
      <c r="BW11" s="31">
        <f t="shared" si="15"/>
        <v>7.1428571428571423</v>
      </c>
      <c r="BX11" s="31">
        <f t="shared" si="15"/>
        <v>9.5238095238095237</v>
      </c>
      <c r="BY11" s="31">
        <f t="shared" si="15"/>
        <v>9.5238095238095237</v>
      </c>
      <c r="BZ11" s="29">
        <f t="shared" si="15"/>
        <v>0</v>
      </c>
      <c r="CA11" s="31">
        <f t="shared" si="15"/>
        <v>35.714285714285715</v>
      </c>
      <c r="CB11" s="29">
        <f t="shared" si="15"/>
        <v>2.3809523809523809</v>
      </c>
      <c r="CC11" s="31">
        <f t="shared" si="15"/>
        <v>61.904761904761905</v>
      </c>
      <c r="CD11" s="30">
        <f t="shared" si="15"/>
        <v>69.047619047619051</v>
      </c>
      <c r="CE11" s="30">
        <f t="shared" si="15"/>
        <v>92.307692307692321</v>
      </c>
      <c r="CF11" s="30">
        <f t="shared" si="15"/>
        <v>13.157894736842104</v>
      </c>
      <c r="CG11" s="49">
        <f t="shared" si="15"/>
        <v>58.974358974358978</v>
      </c>
      <c r="CH11" s="30">
        <f t="shared" si="15"/>
        <v>97.435897435897431</v>
      </c>
      <c r="CI11" s="29">
        <f t="shared" si="15"/>
        <v>0</v>
      </c>
      <c r="CJ11" s="29">
        <f t="shared" si="15"/>
        <v>7.1428571428571423</v>
      </c>
      <c r="CK11" s="32">
        <f t="shared" si="15"/>
        <v>95.238095238095241</v>
      </c>
      <c r="CL11" s="31">
        <f t="shared" si="15"/>
        <v>90.476190476190482</v>
      </c>
      <c r="CM11" s="29">
        <f t="shared" si="15"/>
        <v>78.571428571428584</v>
      </c>
      <c r="CN11" s="29">
        <f t="shared" si="15"/>
        <v>2.3809523809523809</v>
      </c>
      <c r="CO11" s="29">
        <f t="shared" si="15"/>
        <v>7.1428571428571432</v>
      </c>
      <c r="CP11" s="30">
        <f t="shared" si="15"/>
        <v>0</v>
      </c>
      <c r="CT11" s="9"/>
      <c r="CU11" s="9"/>
      <c r="CV11" s="9"/>
      <c r="CW11" s="9"/>
      <c r="CX11" s="9"/>
      <c r="CY11" s="9"/>
      <c r="CZ11" s="9"/>
      <c r="DA11" s="9"/>
      <c r="DB11" s="9"/>
      <c r="DC11" s="9"/>
      <c r="DD11" s="9"/>
      <c r="DE11" s="9"/>
      <c r="DF11" s="9"/>
      <c r="DG11" s="9"/>
      <c r="DH11" s="9"/>
      <c r="DI11" s="9"/>
      <c r="DJ11" s="9"/>
      <c r="DK11" s="9"/>
      <c r="DL11" s="9"/>
      <c r="DM11" s="9"/>
      <c r="DN11" s="9"/>
      <c r="DO11" s="9"/>
      <c r="DP11" s="9"/>
    </row>
    <row r="12" spans="1:120" x14ac:dyDescent="0.25">
      <c r="B12" s="46" t="s">
        <v>9</v>
      </c>
      <c r="C12" s="46">
        <v>0</v>
      </c>
      <c r="D12" s="46">
        <v>0</v>
      </c>
      <c r="E12" s="46">
        <v>0</v>
      </c>
      <c r="F12" s="46">
        <v>0</v>
      </c>
      <c r="G12" s="46">
        <v>0</v>
      </c>
      <c r="H12" s="46">
        <v>0</v>
      </c>
      <c r="I12" s="46">
        <v>1</v>
      </c>
      <c r="J12" s="46">
        <v>0</v>
      </c>
      <c r="K12" s="46">
        <v>0</v>
      </c>
      <c r="L12" s="46">
        <v>0</v>
      </c>
      <c r="M12" s="46">
        <v>0</v>
      </c>
      <c r="N12" s="46">
        <v>0</v>
      </c>
      <c r="O12" s="46">
        <v>41</v>
      </c>
      <c r="P12" s="46">
        <v>0</v>
      </c>
      <c r="Q12" s="46">
        <v>0</v>
      </c>
      <c r="R12" s="46">
        <v>0</v>
      </c>
      <c r="S12" s="46">
        <v>42</v>
      </c>
      <c r="V12" s="46">
        <v>2</v>
      </c>
      <c r="W12" s="46">
        <f>J5</f>
        <v>0</v>
      </c>
      <c r="X12" s="46">
        <f>J6</f>
        <v>0</v>
      </c>
      <c r="Y12" s="4">
        <f>J7</f>
        <v>1</v>
      </c>
      <c r="Z12" s="4">
        <f>J8</f>
        <v>4</v>
      </c>
      <c r="AA12" s="4">
        <f>J9</f>
        <v>4</v>
      </c>
      <c r="AB12" s="46">
        <f>J10</f>
        <v>1</v>
      </c>
      <c r="AC12" s="4">
        <f>J11</f>
        <v>20</v>
      </c>
      <c r="AD12" s="46">
        <f>J12</f>
        <v>0</v>
      </c>
      <c r="AE12" s="4">
        <f>J13</f>
        <v>6</v>
      </c>
      <c r="AF12" s="2">
        <f>J14</f>
        <v>5</v>
      </c>
      <c r="AG12" s="2">
        <f>J15</f>
        <v>3</v>
      </c>
      <c r="AH12" s="2">
        <f>J16</f>
        <v>16</v>
      </c>
      <c r="AI12" s="46">
        <f>J17</f>
        <v>12</v>
      </c>
      <c r="AJ12" s="2">
        <f>J18</f>
        <v>0</v>
      </c>
      <c r="AK12" s="46">
        <f>J19</f>
        <v>0</v>
      </c>
      <c r="AL12" s="46">
        <f>J20</f>
        <v>3</v>
      </c>
      <c r="AM12" s="3">
        <f>J21</f>
        <v>0</v>
      </c>
      <c r="AN12" s="3">
        <f>J22</f>
        <v>2</v>
      </c>
      <c r="AO12" s="46">
        <f>J23</f>
        <v>6</v>
      </c>
      <c r="AP12" s="46">
        <f>J24</f>
        <v>1</v>
      </c>
      <c r="AQ12" s="46">
        <f>J25</f>
        <v>5</v>
      </c>
      <c r="AR12" s="2">
        <f>J26</f>
        <v>0</v>
      </c>
      <c r="AU12" s="46">
        <v>2</v>
      </c>
      <c r="AV12" s="29">
        <f t="shared" ref="AV12:BQ12" si="16">PRODUCT(W12*100*1/W21)</f>
        <v>0</v>
      </c>
      <c r="AW12" s="29">
        <f t="shared" si="16"/>
        <v>0</v>
      </c>
      <c r="AX12" s="31">
        <f t="shared" si="16"/>
        <v>2.3809523809523809</v>
      </c>
      <c r="AY12" s="31">
        <f t="shared" si="16"/>
        <v>9.5238095238095237</v>
      </c>
      <c r="AZ12" s="31">
        <f t="shared" si="16"/>
        <v>9.5238095238095237</v>
      </c>
      <c r="BA12" s="29">
        <f t="shared" si="16"/>
        <v>2.3809523809523809</v>
      </c>
      <c r="BB12" s="31">
        <f t="shared" si="16"/>
        <v>47.61904761904762</v>
      </c>
      <c r="BC12" s="29">
        <f t="shared" si="16"/>
        <v>0</v>
      </c>
      <c r="BD12" s="31">
        <f t="shared" si="16"/>
        <v>14.285714285714286</v>
      </c>
      <c r="BE12" s="30">
        <f t="shared" si="16"/>
        <v>11.904761904761905</v>
      </c>
      <c r="BF12" s="30">
        <f t="shared" si="16"/>
        <v>7.6923076923076925</v>
      </c>
      <c r="BG12" s="30">
        <f t="shared" si="16"/>
        <v>42.10526315789474</v>
      </c>
      <c r="BH12" s="49">
        <f t="shared" si="16"/>
        <v>30.76923076923077</v>
      </c>
      <c r="BI12" s="30">
        <f t="shared" si="16"/>
        <v>0</v>
      </c>
      <c r="BJ12" s="29">
        <f t="shared" si="16"/>
        <v>0</v>
      </c>
      <c r="BK12" s="29">
        <f t="shared" si="16"/>
        <v>7.1428571428571432</v>
      </c>
      <c r="BL12" s="32">
        <f t="shared" si="16"/>
        <v>0</v>
      </c>
      <c r="BM12" s="32">
        <f t="shared" si="16"/>
        <v>4.7619047619047619</v>
      </c>
      <c r="BN12" s="29">
        <f t="shared" si="16"/>
        <v>14.285714285714286</v>
      </c>
      <c r="BO12" s="29">
        <f t="shared" si="16"/>
        <v>2.3809523809523809</v>
      </c>
      <c r="BP12" s="29">
        <f t="shared" si="16"/>
        <v>11.904761904761905</v>
      </c>
      <c r="BQ12" s="30">
        <f t="shared" si="16"/>
        <v>0</v>
      </c>
      <c r="BT12" s="46">
        <v>2</v>
      </c>
      <c r="BU12" s="29">
        <f t="shared" ref="BU12:CP12" si="17">AV5+AV6+AV7+AV8+AV9+AV10+AV11+AV12</f>
        <v>0</v>
      </c>
      <c r="BV12" s="29">
        <f t="shared" si="17"/>
        <v>2.3809523809523809</v>
      </c>
      <c r="BW12" s="31">
        <f t="shared" si="17"/>
        <v>9.5238095238095237</v>
      </c>
      <c r="BX12" s="31">
        <f t="shared" si="17"/>
        <v>19.047619047619047</v>
      </c>
      <c r="BY12" s="31">
        <f t="shared" si="17"/>
        <v>19.047619047619047</v>
      </c>
      <c r="BZ12" s="29">
        <f t="shared" si="17"/>
        <v>2.3809523809523809</v>
      </c>
      <c r="CA12" s="31">
        <f t="shared" si="17"/>
        <v>83.333333333333343</v>
      </c>
      <c r="CB12" s="29">
        <f t="shared" si="17"/>
        <v>2.3809523809523809</v>
      </c>
      <c r="CC12" s="31">
        <f t="shared" si="17"/>
        <v>76.19047619047619</v>
      </c>
      <c r="CD12" s="30">
        <f t="shared" si="17"/>
        <v>80.952380952380963</v>
      </c>
      <c r="CE12" s="30">
        <f t="shared" si="17"/>
        <v>100.00000000000001</v>
      </c>
      <c r="CF12" s="30">
        <f t="shared" si="17"/>
        <v>55.263157894736842</v>
      </c>
      <c r="CG12" s="49">
        <f t="shared" si="17"/>
        <v>89.743589743589752</v>
      </c>
      <c r="CH12" s="30">
        <f t="shared" si="17"/>
        <v>97.435897435897431</v>
      </c>
      <c r="CI12" s="29">
        <f t="shared" si="17"/>
        <v>0</v>
      </c>
      <c r="CJ12" s="29">
        <f t="shared" si="17"/>
        <v>14.285714285714285</v>
      </c>
      <c r="CK12" s="32">
        <f t="shared" si="17"/>
        <v>95.238095238095241</v>
      </c>
      <c r="CL12" s="32">
        <f t="shared" si="17"/>
        <v>95.238095238095241</v>
      </c>
      <c r="CM12" s="29">
        <f t="shared" si="17"/>
        <v>92.857142857142875</v>
      </c>
      <c r="CN12" s="29">
        <f t="shared" si="17"/>
        <v>4.7619047619047619</v>
      </c>
      <c r="CO12" s="29">
        <f t="shared" si="17"/>
        <v>19.047619047619047</v>
      </c>
      <c r="CP12" s="30">
        <f t="shared" si="17"/>
        <v>0</v>
      </c>
      <c r="CT12" s="9"/>
      <c r="CU12" s="9"/>
      <c r="CV12" s="9"/>
      <c r="CW12" s="9"/>
      <c r="CX12" s="9"/>
      <c r="CY12" s="9"/>
      <c r="CZ12" s="9"/>
      <c r="DA12" s="9"/>
      <c r="DB12" s="9"/>
      <c r="DC12" s="9"/>
      <c r="DD12" s="9"/>
      <c r="DE12" s="9"/>
      <c r="DF12" s="9"/>
      <c r="DG12" s="9"/>
      <c r="DH12" s="9"/>
      <c r="DI12" s="9"/>
      <c r="DJ12" s="9"/>
      <c r="DK12" s="9"/>
      <c r="DL12" s="9"/>
      <c r="DM12" s="9"/>
      <c r="DN12" s="9"/>
      <c r="DO12" s="9"/>
      <c r="DP12" s="9"/>
    </row>
    <row r="13" spans="1:120" x14ac:dyDescent="0.25">
      <c r="B13" s="46" t="s">
        <v>10</v>
      </c>
      <c r="C13" s="4">
        <v>0</v>
      </c>
      <c r="D13" s="4">
        <v>0</v>
      </c>
      <c r="E13" s="4">
        <v>2</v>
      </c>
      <c r="F13" s="4">
        <v>0</v>
      </c>
      <c r="G13" s="4">
        <v>4</v>
      </c>
      <c r="H13" s="4">
        <v>10</v>
      </c>
      <c r="I13" s="4">
        <v>10</v>
      </c>
      <c r="J13" s="4">
        <v>6</v>
      </c>
      <c r="K13" s="4">
        <v>3</v>
      </c>
      <c r="L13" s="3">
        <v>5</v>
      </c>
      <c r="M13" s="3">
        <v>2</v>
      </c>
      <c r="N13" s="3">
        <v>0</v>
      </c>
      <c r="O13" s="3">
        <v>0</v>
      </c>
      <c r="P13" s="3">
        <v>0</v>
      </c>
      <c r="Q13" s="3">
        <v>0</v>
      </c>
      <c r="R13" s="3">
        <v>0</v>
      </c>
      <c r="S13" s="46">
        <v>42</v>
      </c>
      <c r="V13" s="46">
        <v>4</v>
      </c>
      <c r="W13" s="46">
        <f>K5</f>
        <v>0</v>
      </c>
      <c r="X13" s="46">
        <f>K6</f>
        <v>0</v>
      </c>
      <c r="Y13" s="4">
        <f>K7</f>
        <v>24</v>
      </c>
      <c r="Z13" s="4">
        <f>K8</f>
        <v>21</v>
      </c>
      <c r="AA13" s="4">
        <f>K9</f>
        <v>20</v>
      </c>
      <c r="AB13" s="46">
        <f>K10</f>
        <v>1</v>
      </c>
      <c r="AC13" s="4">
        <f>K11</f>
        <v>3</v>
      </c>
      <c r="AD13" s="46">
        <f>K12</f>
        <v>0</v>
      </c>
      <c r="AE13" s="4">
        <f>K13</f>
        <v>3</v>
      </c>
      <c r="AF13" s="4">
        <f>K14</f>
        <v>4</v>
      </c>
      <c r="AG13" s="3">
        <f>K15</f>
        <v>0</v>
      </c>
      <c r="AH13" s="2">
        <f>K16</f>
        <v>12</v>
      </c>
      <c r="AI13" s="46">
        <f>K17</f>
        <v>3</v>
      </c>
      <c r="AJ13" s="3">
        <f>K18</f>
        <v>1</v>
      </c>
      <c r="AK13" s="46">
        <f>K19</f>
        <v>1</v>
      </c>
      <c r="AL13" s="46">
        <f>K20</f>
        <v>10</v>
      </c>
      <c r="AM13" s="3">
        <f>K21</f>
        <v>1</v>
      </c>
      <c r="AN13" s="3">
        <f>K22</f>
        <v>0</v>
      </c>
      <c r="AO13" s="46">
        <f>K23</f>
        <v>1</v>
      </c>
      <c r="AP13" s="46">
        <f>K24</f>
        <v>1</v>
      </c>
      <c r="AQ13" s="46">
        <f>K25</f>
        <v>11</v>
      </c>
      <c r="AR13" s="2">
        <f>K26</f>
        <v>0</v>
      </c>
      <c r="AU13" s="46">
        <v>4</v>
      </c>
      <c r="AV13" s="29">
        <f t="shared" ref="AV13:BQ13" si="18">PRODUCT(W13*100*1/W21)</f>
        <v>0</v>
      </c>
      <c r="AW13" s="29">
        <f t="shared" si="18"/>
        <v>0</v>
      </c>
      <c r="AX13" s="31">
        <f t="shared" si="18"/>
        <v>57.142857142857146</v>
      </c>
      <c r="AY13" s="31">
        <f t="shared" si="18"/>
        <v>50</v>
      </c>
      <c r="AZ13" s="31">
        <f t="shared" si="18"/>
        <v>47.61904761904762</v>
      </c>
      <c r="BA13" s="29">
        <f t="shared" si="18"/>
        <v>2.3809523809523809</v>
      </c>
      <c r="BB13" s="31">
        <f t="shared" si="18"/>
        <v>7.1428571428571432</v>
      </c>
      <c r="BC13" s="29">
        <f t="shared" si="18"/>
        <v>0</v>
      </c>
      <c r="BD13" s="31">
        <f t="shared" si="18"/>
        <v>7.1428571428571432</v>
      </c>
      <c r="BE13" s="31">
        <f t="shared" si="18"/>
        <v>9.5238095238095237</v>
      </c>
      <c r="BF13" s="32">
        <f t="shared" si="18"/>
        <v>0</v>
      </c>
      <c r="BG13" s="30">
        <f t="shared" si="18"/>
        <v>31.578947368421051</v>
      </c>
      <c r="BH13" s="49">
        <f t="shared" si="18"/>
        <v>7.6923076923076925</v>
      </c>
      <c r="BI13" s="32">
        <f t="shared" si="18"/>
        <v>2.5641025641025643</v>
      </c>
      <c r="BJ13" s="29">
        <f t="shared" si="18"/>
        <v>2.3809523809523809</v>
      </c>
      <c r="BK13" s="29">
        <f t="shared" si="18"/>
        <v>23.80952380952381</v>
      </c>
      <c r="BL13" s="32">
        <f t="shared" si="18"/>
        <v>2.3809523809523809</v>
      </c>
      <c r="BM13" s="32">
        <f t="shared" si="18"/>
        <v>0</v>
      </c>
      <c r="BN13" s="29">
        <f t="shared" si="18"/>
        <v>2.3809523809523809</v>
      </c>
      <c r="BO13" s="29">
        <f t="shared" si="18"/>
        <v>2.3809523809523809</v>
      </c>
      <c r="BP13" s="29">
        <f t="shared" si="18"/>
        <v>26.19047619047619</v>
      </c>
      <c r="BQ13" s="30">
        <f t="shared" si="18"/>
        <v>0</v>
      </c>
      <c r="BT13" s="46">
        <v>4</v>
      </c>
      <c r="BU13" s="29">
        <f t="shared" ref="BU13:CP13" si="19">AV5+AV6+AV7+AV8+AV9+AV10+AV11+AV12+AV13</f>
        <v>0</v>
      </c>
      <c r="BV13" s="29">
        <f t="shared" si="19"/>
        <v>2.3809523809523809</v>
      </c>
      <c r="BW13" s="31">
        <f t="shared" si="19"/>
        <v>66.666666666666671</v>
      </c>
      <c r="BX13" s="31">
        <f t="shared" si="19"/>
        <v>69.047619047619051</v>
      </c>
      <c r="BY13" s="31">
        <f t="shared" si="19"/>
        <v>66.666666666666671</v>
      </c>
      <c r="BZ13" s="29">
        <f t="shared" si="19"/>
        <v>4.7619047619047619</v>
      </c>
      <c r="CA13" s="31">
        <f t="shared" si="19"/>
        <v>90.476190476190482</v>
      </c>
      <c r="CB13" s="29">
        <f t="shared" si="19"/>
        <v>2.3809523809523809</v>
      </c>
      <c r="CC13" s="31">
        <f t="shared" si="19"/>
        <v>83.333333333333329</v>
      </c>
      <c r="CD13" s="31">
        <f t="shared" si="19"/>
        <v>90.476190476190482</v>
      </c>
      <c r="CE13" s="32">
        <f t="shared" si="19"/>
        <v>100.00000000000001</v>
      </c>
      <c r="CF13" s="30">
        <f t="shared" si="19"/>
        <v>86.84210526315789</v>
      </c>
      <c r="CG13" s="49">
        <f t="shared" si="19"/>
        <v>97.435897435897445</v>
      </c>
      <c r="CH13" s="32">
        <f t="shared" si="19"/>
        <v>100</v>
      </c>
      <c r="CI13" s="29">
        <f t="shared" si="19"/>
        <v>2.3809523809523809</v>
      </c>
      <c r="CJ13" s="29">
        <f t="shared" si="19"/>
        <v>38.095238095238095</v>
      </c>
      <c r="CK13" s="32">
        <f t="shared" si="19"/>
        <v>97.61904761904762</v>
      </c>
      <c r="CL13" s="32">
        <f t="shared" si="19"/>
        <v>95.238095238095241</v>
      </c>
      <c r="CM13" s="29">
        <f t="shared" si="19"/>
        <v>95.238095238095255</v>
      </c>
      <c r="CN13" s="29">
        <f t="shared" si="19"/>
        <v>7.1428571428571423</v>
      </c>
      <c r="CO13" s="29">
        <f t="shared" si="19"/>
        <v>45.238095238095241</v>
      </c>
      <c r="CP13" s="30">
        <f t="shared" si="19"/>
        <v>0</v>
      </c>
      <c r="CT13" s="9"/>
      <c r="CU13" s="9"/>
      <c r="CV13" s="9"/>
      <c r="CW13" s="9"/>
      <c r="CX13" s="9"/>
      <c r="CY13" s="9"/>
      <c r="CZ13" s="9"/>
      <c r="DA13" s="9"/>
      <c r="DB13" s="9"/>
      <c r="DC13" s="9"/>
      <c r="DD13" s="9"/>
      <c r="DE13" s="9"/>
      <c r="DF13" s="9"/>
      <c r="DG13" s="9"/>
      <c r="DH13" s="9"/>
      <c r="DI13" s="9"/>
      <c r="DJ13" s="9"/>
      <c r="DK13" s="9"/>
      <c r="DL13" s="9"/>
      <c r="DM13" s="9"/>
      <c r="DN13" s="9"/>
      <c r="DO13" s="9"/>
      <c r="DP13" s="9"/>
    </row>
    <row r="14" spans="1:120" x14ac:dyDescent="0.25">
      <c r="B14" s="46" t="s">
        <v>11</v>
      </c>
      <c r="C14" s="2">
        <v>0</v>
      </c>
      <c r="D14" s="2">
        <v>0</v>
      </c>
      <c r="E14" s="2">
        <v>10</v>
      </c>
      <c r="F14" s="2">
        <v>0</v>
      </c>
      <c r="G14" s="2">
        <v>9</v>
      </c>
      <c r="H14" s="2">
        <v>6</v>
      </c>
      <c r="I14" s="2">
        <v>4</v>
      </c>
      <c r="J14" s="2">
        <v>5</v>
      </c>
      <c r="K14" s="4">
        <v>4</v>
      </c>
      <c r="L14" s="4">
        <v>3</v>
      </c>
      <c r="M14" s="3">
        <v>0</v>
      </c>
      <c r="N14" s="3">
        <v>1</v>
      </c>
      <c r="O14" s="3">
        <v>0</v>
      </c>
      <c r="P14" s="3">
        <v>0</v>
      </c>
      <c r="Q14" s="3">
        <v>0</v>
      </c>
      <c r="R14" s="3">
        <v>0</v>
      </c>
      <c r="S14" s="46">
        <v>42</v>
      </c>
      <c r="V14" s="46">
        <v>8</v>
      </c>
      <c r="W14" s="46">
        <f>L5</f>
        <v>0</v>
      </c>
      <c r="X14" s="46">
        <f>L6</f>
        <v>0</v>
      </c>
      <c r="Y14" s="4">
        <f>L7</f>
        <v>7</v>
      </c>
      <c r="Z14" s="4">
        <f>L8</f>
        <v>8</v>
      </c>
      <c r="AA14" s="4">
        <f>L9</f>
        <v>9</v>
      </c>
      <c r="AB14" s="46">
        <f>L10</f>
        <v>6</v>
      </c>
      <c r="AC14" s="4">
        <f>L11</f>
        <v>1</v>
      </c>
      <c r="AD14" s="46">
        <f>L12</f>
        <v>0</v>
      </c>
      <c r="AE14" s="3">
        <f>L13</f>
        <v>5</v>
      </c>
      <c r="AF14" s="4">
        <f>L14</f>
        <v>3</v>
      </c>
      <c r="AG14" s="3">
        <f>L15</f>
        <v>0</v>
      </c>
      <c r="AH14" s="2">
        <f>L16</f>
        <v>4</v>
      </c>
      <c r="AI14" s="46">
        <f>L17</f>
        <v>1</v>
      </c>
      <c r="AJ14" s="3">
        <f>L18</f>
        <v>0</v>
      </c>
      <c r="AK14" s="46">
        <f>L19</f>
        <v>0</v>
      </c>
      <c r="AL14" s="46">
        <f>L20</f>
        <v>18</v>
      </c>
      <c r="AM14" s="3">
        <f>L21</f>
        <v>1</v>
      </c>
      <c r="AN14" s="3">
        <f>L22</f>
        <v>0</v>
      </c>
      <c r="AO14" s="46">
        <f>L23</f>
        <v>2</v>
      </c>
      <c r="AP14" s="46">
        <f>L24</f>
        <v>4</v>
      </c>
      <c r="AQ14" s="46">
        <f>L25</f>
        <v>15</v>
      </c>
      <c r="AR14" s="2">
        <f>L26</f>
        <v>0</v>
      </c>
      <c r="AU14" s="46">
        <v>8</v>
      </c>
      <c r="AV14" s="29">
        <f t="shared" ref="AV14:BQ14" si="20">PRODUCT(W14*100*1/W21)</f>
        <v>0</v>
      </c>
      <c r="AW14" s="29">
        <f t="shared" si="20"/>
        <v>0</v>
      </c>
      <c r="AX14" s="31">
        <f t="shared" si="20"/>
        <v>16.666666666666668</v>
      </c>
      <c r="AY14" s="31">
        <f t="shared" si="20"/>
        <v>19.047619047619047</v>
      </c>
      <c r="AZ14" s="31">
        <f t="shared" si="20"/>
        <v>21.428571428571427</v>
      </c>
      <c r="BA14" s="29">
        <f t="shared" si="20"/>
        <v>14.285714285714286</v>
      </c>
      <c r="BB14" s="31">
        <f t="shared" si="20"/>
        <v>2.3809523809523809</v>
      </c>
      <c r="BC14" s="29">
        <f t="shared" si="20"/>
        <v>0</v>
      </c>
      <c r="BD14" s="32">
        <f t="shared" si="20"/>
        <v>11.904761904761905</v>
      </c>
      <c r="BE14" s="31">
        <f t="shared" si="20"/>
        <v>7.1428571428571432</v>
      </c>
      <c r="BF14" s="32">
        <f t="shared" si="20"/>
        <v>0</v>
      </c>
      <c r="BG14" s="30">
        <f t="shared" si="20"/>
        <v>10.526315789473685</v>
      </c>
      <c r="BH14" s="51">
        <f t="shared" si="20"/>
        <v>2.5641025641025643</v>
      </c>
      <c r="BI14" s="32">
        <f t="shared" si="20"/>
        <v>0</v>
      </c>
      <c r="BJ14" s="29">
        <f t="shared" si="20"/>
        <v>0</v>
      </c>
      <c r="BK14" s="29">
        <f t="shared" si="20"/>
        <v>42.857142857142854</v>
      </c>
      <c r="BL14" s="32">
        <f t="shared" si="20"/>
        <v>2.3809523809523809</v>
      </c>
      <c r="BM14" s="32">
        <f t="shared" si="20"/>
        <v>0</v>
      </c>
      <c r="BN14" s="29">
        <f t="shared" si="20"/>
        <v>4.7619047619047619</v>
      </c>
      <c r="BO14" s="29">
        <f t="shared" si="20"/>
        <v>9.5238095238095237</v>
      </c>
      <c r="BP14" s="29">
        <f t="shared" si="20"/>
        <v>35.714285714285715</v>
      </c>
      <c r="BQ14" s="30">
        <f t="shared" si="20"/>
        <v>0</v>
      </c>
      <c r="BT14" s="46">
        <v>8</v>
      </c>
      <c r="BU14" s="29">
        <f t="shared" ref="BU14:CP14" si="21">AV5+AV6+AV7+AV8+AV9+AV10+AV11+AV12+AV13+AV14</f>
        <v>0</v>
      </c>
      <c r="BV14" s="29">
        <f t="shared" si="21"/>
        <v>2.3809523809523809</v>
      </c>
      <c r="BW14" s="31">
        <f t="shared" si="21"/>
        <v>83.333333333333343</v>
      </c>
      <c r="BX14" s="31">
        <f t="shared" si="21"/>
        <v>88.095238095238102</v>
      </c>
      <c r="BY14" s="31">
        <f t="shared" si="21"/>
        <v>88.095238095238102</v>
      </c>
      <c r="BZ14" s="29">
        <f t="shared" si="21"/>
        <v>19.047619047619047</v>
      </c>
      <c r="CA14" s="31">
        <f t="shared" si="21"/>
        <v>92.857142857142861</v>
      </c>
      <c r="CB14" s="29">
        <f t="shared" si="21"/>
        <v>2.3809523809523809</v>
      </c>
      <c r="CC14" s="32">
        <f t="shared" si="21"/>
        <v>95.238095238095241</v>
      </c>
      <c r="CD14" s="31">
        <f t="shared" si="21"/>
        <v>97.61904761904762</v>
      </c>
      <c r="CE14" s="32">
        <f t="shared" si="21"/>
        <v>100.00000000000001</v>
      </c>
      <c r="CF14" s="30">
        <f t="shared" si="21"/>
        <v>97.368421052631575</v>
      </c>
      <c r="CG14" s="51">
        <f t="shared" si="21"/>
        <v>100.00000000000001</v>
      </c>
      <c r="CH14" s="32">
        <f t="shared" si="21"/>
        <v>100</v>
      </c>
      <c r="CI14" s="29">
        <f t="shared" si="21"/>
        <v>2.3809523809523809</v>
      </c>
      <c r="CJ14" s="29">
        <f t="shared" si="21"/>
        <v>80.952380952380949</v>
      </c>
      <c r="CK14" s="32">
        <f t="shared" si="21"/>
        <v>100</v>
      </c>
      <c r="CL14" s="32">
        <f t="shared" si="21"/>
        <v>95.238095238095241</v>
      </c>
      <c r="CM14" s="29">
        <f t="shared" si="21"/>
        <v>100.00000000000001</v>
      </c>
      <c r="CN14" s="29">
        <f t="shared" si="21"/>
        <v>16.666666666666664</v>
      </c>
      <c r="CO14" s="29">
        <f t="shared" si="21"/>
        <v>80.952380952380963</v>
      </c>
      <c r="CP14" s="30">
        <f t="shared" si="21"/>
        <v>0</v>
      </c>
      <c r="CT14" s="9"/>
      <c r="CU14" s="9"/>
      <c r="CV14" s="9"/>
      <c r="CW14" s="9"/>
      <c r="CX14" s="9"/>
      <c r="CY14" s="9"/>
      <c r="CZ14" s="9"/>
      <c r="DA14" s="9"/>
      <c r="DB14" s="9"/>
      <c r="DC14" s="9"/>
      <c r="DD14" s="9"/>
      <c r="DE14" s="9"/>
      <c r="DF14" s="9"/>
      <c r="DG14" s="9"/>
      <c r="DH14" s="9"/>
      <c r="DI14" s="9"/>
      <c r="DJ14" s="9"/>
      <c r="DK14" s="9"/>
      <c r="DL14" s="9"/>
      <c r="DM14" s="9"/>
      <c r="DN14" s="9"/>
      <c r="DO14" s="9"/>
      <c r="DP14" s="9"/>
    </row>
    <row r="15" spans="1:120" x14ac:dyDescent="0.25">
      <c r="B15" s="46" t="s">
        <v>12</v>
      </c>
      <c r="C15" s="2">
        <v>0</v>
      </c>
      <c r="D15" s="2">
        <v>0</v>
      </c>
      <c r="E15" s="2">
        <v>0</v>
      </c>
      <c r="F15" s="2">
        <v>1</v>
      </c>
      <c r="G15" s="2">
        <v>1</v>
      </c>
      <c r="H15" s="2">
        <v>2</v>
      </c>
      <c r="I15" s="2">
        <v>32</v>
      </c>
      <c r="J15" s="2">
        <v>3</v>
      </c>
      <c r="K15" s="3">
        <v>0</v>
      </c>
      <c r="L15" s="3">
        <v>0</v>
      </c>
      <c r="M15" s="3">
        <v>0</v>
      </c>
      <c r="N15" s="3">
        <v>0</v>
      </c>
      <c r="O15" s="3">
        <v>0</v>
      </c>
      <c r="P15" s="3">
        <v>0</v>
      </c>
      <c r="Q15" s="3">
        <v>0</v>
      </c>
      <c r="R15" s="3">
        <v>0</v>
      </c>
      <c r="S15" s="46">
        <v>39</v>
      </c>
      <c r="V15" s="46">
        <v>16</v>
      </c>
      <c r="W15" s="46">
        <f>M5</f>
        <v>0</v>
      </c>
      <c r="X15" s="46">
        <f>M6</f>
        <v>0</v>
      </c>
      <c r="Y15" s="4">
        <f>M7</f>
        <v>4</v>
      </c>
      <c r="Z15" s="4">
        <f>M8</f>
        <v>2</v>
      </c>
      <c r="AA15" s="4">
        <f>M9</f>
        <v>3</v>
      </c>
      <c r="AB15" s="46">
        <f>M10</f>
        <v>34</v>
      </c>
      <c r="AC15" s="3">
        <f>M11</f>
        <v>1</v>
      </c>
      <c r="AD15" s="46">
        <f>M12</f>
        <v>0</v>
      </c>
      <c r="AE15" s="3">
        <f>M13</f>
        <v>2</v>
      </c>
      <c r="AF15" s="3">
        <f>M14</f>
        <v>0</v>
      </c>
      <c r="AG15" s="3">
        <f>M15</f>
        <v>0</v>
      </c>
      <c r="AH15" s="2">
        <f>M16</f>
        <v>1</v>
      </c>
      <c r="AI15" s="46">
        <f>M17</f>
        <v>0</v>
      </c>
      <c r="AJ15" s="3">
        <f>M18</f>
        <v>0</v>
      </c>
      <c r="AK15" s="46">
        <f>M19</f>
        <v>1</v>
      </c>
      <c r="AL15" s="46">
        <f>M20</f>
        <v>3</v>
      </c>
      <c r="AM15" s="3">
        <f>M21</f>
        <v>0</v>
      </c>
      <c r="AN15" s="3">
        <f>M22</f>
        <v>2</v>
      </c>
      <c r="AO15" s="46">
        <f>M23</f>
        <v>0</v>
      </c>
      <c r="AP15" s="46">
        <f>M24</f>
        <v>35</v>
      </c>
      <c r="AQ15" s="46">
        <f>M25</f>
        <v>8</v>
      </c>
      <c r="AR15" s="3">
        <f>M26</f>
        <v>15</v>
      </c>
      <c r="AU15" s="46">
        <v>16</v>
      </c>
      <c r="AV15" s="29">
        <f t="shared" ref="AV15:BQ15" si="22">PRODUCT(W15*100*1/W21)</f>
        <v>0</v>
      </c>
      <c r="AW15" s="29">
        <f t="shared" si="22"/>
        <v>0</v>
      </c>
      <c r="AX15" s="31">
        <f t="shared" si="22"/>
        <v>9.5238095238095237</v>
      </c>
      <c r="AY15" s="31">
        <f t="shared" si="22"/>
        <v>4.7619047619047619</v>
      </c>
      <c r="AZ15" s="31">
        <f t="shared" si="22"/>
        <v>7.1428571428571432</v>
      </c>
      <c r="BA15" s="29">
        <f t="shared" si="22"/>
        <v>80.952380952380949</v>
      </c>
      <c r="BB15" s="32">
        <f t="shared" si="22"/>
        <v>2.3809523809523809</v>
      </c>
      <c r="BC15" s="29">
        <f t="shared" si="22"/>
        <v>0</v>
      </c>
      <c r="BD15" s="32">
        <f t="shared" si="22"/>
        <v>4.7619047619047619</v>
      </c>
      <c r="BE15" s="32">
        <f t="shared" si="22"/>
        <v>0</v>
      </c>
      <c r="BF15" s="32">
        <f t="shared" si="22"/>
        <v>0</v>
      </c>
      <c r="BG15" s="30">
        <f t="shared" si="22"/>
        <v>2.6315789473684212</v>
      </c>
      <c r="BH15" s="51">
        <f t="shared" si="22"/>
        <v>0</v>
      </c>
      <c r="BI15" s="32">
        <f t="shared" si="22"/>
        <v>0</v>
      </c>
      <c r="BJ15" s="29">
        <f t="shared" si="22"/>
        <v>2.3809523809523809</v>
      </c>
      <c r="BK15" s="29">
        <f t="shared" si="22"/>
        <v>7.1428571428571432</v>
      </c>
      <c r="BL15" s="32">
        <f t="shared" si="22"/>
        <v>0</v>
      </c>
      <c r="BM15" s="32">
        <f t="shared" si="22"/>
        <v>4.7619047619047619</v>
      </c>
      <c r="BN15" s="29">
        <f t="shared" si="22"/>
        <v>0</v>
      </c>
      <c r="BO15" s="29">
        <f t="shared" si="22"/>
        <v>83.333333333333329</v>
      </c>
      <c r="BP15" s="29">
        <f t="shared" si="22"/>
        <v>19.047619047619047</v>
      </c>
      <c r="BQ15" s="32">
        <f t="shared" si="22"/>
        <v>35.714285714285715</v>
      </c>
      <c r="BT15" s="46">
        <v>16</v>
      </c>
      <c r="BU15" s="29">
        <f t="shared" ref="BU15:CP15" si="23">AV5+AV6+AV7+AV8+AV9+AV10+AV11+AV12+AV13+AV14+AV15</f>
        <v>0</v>
      </c>
      <c r="BV15" s="29">
        <f t="shared" si="23"/>
        <v>2.3809523809523809</v>
      </c>
      <c r="BW15" s="31">
        <f t="shared" si="23"/>
        <v>92.857142857142861</v>
      </c>
      <c r="BX15" s="31">
        <f t="shared" si="23"/>
        <v>92.857142857142861</v>
      </c>
      <c r="BY15" s="31">
        <f t="shared" si="23"/>
        <v>95.238095238095241</v>
      </c>
      <c r="BZ15" s="29">
        <f t="shared" si="23"/>
        <v>100</v>
      </c>
      <c r="CA15" s="32">
        <f t="shared" si="23"/>
        <v>95.238095238095241</v>
      </c>
      <c r="CB15" s="29">
        <f t="shared" si="23"/>
        <v>2.3809523809523809</v>
      </c>
      <c r="CC15" s="32">
        <f t="shared" si="23"/>
        <v>100</v>
      </c>
      <c r="CD15" s="32">
        <f t="shared" si="23"/>
        <v>97.61904761904762</v>
      </c>
      <c r="CE15" s="32">
        <f t="shared" si="23"/>
        <v>100.00000000000001</v>
      </c>
      <c r="CF15" s="30">
        <f t="shared" si="23"/>
        <v>100</v>
      </c>
      <c r="CG15" s="51">
        <f t="shared" si="23"/>
        <v>100.00000000000001</v>
      </c>
      <c r="CH15" s="32">
        <f t="shared" si="23"/>
        <v>100</v>
      </c>
      <c r="CI15" s="29">
        <f t="shared" si="23"/>
        <v>4.7619047619047619</v>
      </c>
      <c r="CJ15" s="29">
        <f t="shared" si="23"/>
        <v>88.095238095238088</v>
      </c>
      <c r="CK15" s="32">
        <f t="shared" si="23"/>
        <v>100</v>
      </c>
      <c r="CL15" s="32">
        <f t="shared" si="23"/>
        <v>100</v>
      </c>
      <c r="CM15" s="29">
        <f t="shared" si="23"/>
        <v>100.00000000000001</v>
      </c>
      <c r="CN15" s="29">
        <f t="shared" si="23"/>
        <v>100</v>
      </c>
      <c r="CO15" s="29">
        <f t="shared" si="23"/>
        <v>100.00000000000001</v>
      </c>
      <c r="CP15" s="32">
        <f t="shared" si="23"/>
        <v>35.714285714285715</v>
      </c>
      <c r="CT15" s="9"/>
      <c r="CU15" s="9"/>
      <c r="CV15" s="9"/>
      <c r="CW15" s="9"/>
      <c r="CX15" s="9"/>
      <c r="CY15" s="9"/>
      <c r="CZ15" s="9"/>
      <c r="DA15" s="9"/>
      <c r="DB15" s="9"/>
      <c r="DC15" s="9"/>
      <c r="DD15" s="9"/>
      <c r="DE15" s="9"/>
      <c r="DF15" s="9"/>
      <c r="DG15" s="9"/>
      <c r="DH15" s="9"/>
      <c r="DI15" s="9"/>
      <c r="DJ15" s="9"/>
      <c r="DK15" s="9"/>
      <c r="DL15" s="9"/>
      <c r="DM15" s="9"/>
      <c r="DN15" s="9"/>
      <c r="DO15" s="9"/>
      <c r="DP15" s="9"/>
    </row>
    <row r="16" spans="1:120" x14ac:dyDescent="0.25">
      <c r="B16" s="46" t="s">
        <v>13</v>
      </c>
      <c r="C16" s="2">
        <v>0</v>
      </c>
      <c r="D16" s="2">
        <v>0</v>
      </c>
      <c r="E16" s="2">
        <v>0</v>
      </c>
      <c r="F16" s="2">
        <v>0</v>
      </c>
      <c r="G16" s="2">
        <v>0</v>
      </c>
      <c r="H16" s="2">
        <v>0</v>
      </c>
      <c r="I16" s="2">
        <v>5</v>
      </c>
      <c r="J16" s="2">
        <v>16</v>
      </c>
      <c r="K16" s="2">
        <v>12</v>
      </c>
      <c r="L16" s="2">
        <v>4</v>
      </c>
      <c r="M16" s="2">
        <v>1</v>
      </c>
      <c r="N16" s="3">
        <v>0</v>
      </c>
      <c r="O16" s="3">
        <v>0</v>
      </c>
      <c r="P16" s="3">
        <v>0</v>
      </c>
      <c r="Q16" s="3">
        <v>0</v>
      </c>
      <c r="R16" s="3">
        <v>0</v>
      </c>
      <c r="S16" s="46">
        <v>38</v>
      </c>
      <c r="V16" s="46">
        <v>32</v>
      </c>
      <c r="W16" s="46">
        <f>N5</f>
        <v>1</v>
      </c>
      <c r="X16" s="46">
        <f>N6</f>
        <v>1</v>
      </c>
      <c r="Y16" s="3">
        <f>N7</f>
        <v>0</v>
      </c>
      <c r="Z16" s="3">
        <f>N8</f>
        <v>0</v>
      </c>
      <c r="AA16" s="3">
        <f>N9</f>
        <v>2</v>
      </c>
      <c r="AB16" s="46">
        <f>N10</f>
        <v>0</v>
      </c>
      <c r="AC16" s="3">
        <f>N11</f>
        <v>2</v>
      </c>
      <c r="AD16" s="46">
        <f>N12</f>
        <v>0</v>
      </c>
      <c r="AE16" s="3">
        <f>N13</f>
        <v>0</v>
      </c>
      <c r="AF16" s="3">
        <f>N14</f>
        <v>1</v>
      </c>
      <c r="AG16" s="3">
        <f>N15</f>
        <v>0</v>
      </c>
      <c r="AH16" s="3">
        <f>N16</f>
        <v>0</v>
      </c>
      <c r="AI16" s="46">
        <f>N17</f>
        <v>0</v>
      </c>
      <c r="AJ16" s="3">
        <f>N18</f>
        <v>0</v>
      </c>
      <c r="AK16" s="46">
        <f>N19</f>
        <v>9</v>
      </c>
      <c r="AL16" s="46">
        <f>N20</f>
        <v>5</v>
      </c>
      <c r="AM16" s="3">
        <f>N21</f>
        <v>0</v>
      </c>
      <c r="AN16" s="3">
        <f>N22</f>
        <v>0</v>
      </c>
      <c r="AO16" s="46">
        <f>N23</f>
        <v>0</v>
      </c>
      <c r="AP16" s="46">
        <f>N24</f>
        <v>0</v>
      </c>
      <c r="AQ16" s="46">
        <f>N25</f>
        <v>0</v>
      </c>
      <c r="AR16" s="3">
        <f>N26</f>
        <v>22</v>
      </c>
      <c r="AU16" s="46">
        <v>32</v>
      </c>
      <c r="AV16" s="29">
        <f t="shared" ref="AV16:BQ16" si="24">PRODUCT(W16*100*1/W21)</f>
        <v>2.3809523809523809</v>
      </c>
      <c r="AW16" s="29">
        <f t="shared" si="24"/>
        <v>2.3809523809523809</v>
      </c>
      <c r="AX16" s="32">
        <f t="shared" si="24"/>
        <v>0</v>
      </c>
      <c r="AY16" s="32">
        <f t="shared" si="24"/>
        <v>0</v>
      </c>
      <c r="AZ16" s="32">
        <f t="shared" si="24"/>
        <v>4.7619047619047619</v>
      </c>
      <c r="BA16" s="29">
        <f t="shared" si="24"/>
        <v>0</v>
      </c>
      <c r="BB16" s="32">
        <f t="shared" si="24"/>
        <v>4.7619047619047619</v>
      </c>
      <c r="BC16" s="29">
        <f t="shared" si="24"/>
        <v>0</v>
      </c>
      <c r="BD16" s="32">
        <f t="shared" si="24"/>
        <v>0</v>
      </c>
      <c r="BE16" s="32">
        <f t="shared" si="24"/>
        <v>2.3809523809523809</v>
      </c>
      <c r="BF16" s="32">
        <f t="shared" si="24"/>
        <v>0</v>
      </c>
      <c r="BG16" s="32">
        <f t="shared" si="24"/>
        <v>0</v>
      </c>
      <c r="BH16" s="51">
        <f t="shared" si="24"/>
        <v>0</v>
      </c>
      <c r="BI16" s="32">
        <f t="shared" si="24"/>
        <v>0</v>
      </c>
      <c r="BJ16" s="29">
        <f t="shared" si="24"/>
        <v>21.428571428571427</v>
      </c>
      <c r="BK16" s="29">
        <f t="shared" si="24"/>
        <v>11.904761904761905</v>
      </c>
      <c r="BL16" s="32">
        <f t="shared" si="24"/>
        <v>0</v>
      </c>
      <c r="BM16" s="32">
        <f t="shared" si="24"/>
        <v>0</v>
      </c>
      <c r="BN16" s="29">
        <f t="shared" si="24"/>
        <v>0</v>
      </c>
      <c r="BO16" s="29">
        <f t="shared" si="24"/>
        <v>0</v>
      </c>
      <c r="BP16" s="29">
        <f t="shared" si="24"/>
        <v>0</v>
      </c>
      <c r="BQ16" s="32">
        <f t="shared" si="24"/>
        <v>52.38095238095238</v>
      </c>
      <c r="BT16" s="46">
        <v>32</v>
      </c>
      <c r="BU16" s="29">
        <f t="shared" ref="BU16:CP16" si="25">AV5+AV6+AV7+AV8+AV9+AV10+AV11+AV12+AV13+AV14+AV15+AV16</f>
        <v>2.3809523809523809</v>
      </c>
      <c r="BV16" s="29">
        <f t="shared" si="25"/>
        <v>4.7619047619047619</v>
      </c>
      <c r="BW16" s="32">
        <f t="shared" si="25"/>
        <v>92.857142857142861</v>
      </c>
      <c r="BX16" s="32">
        <f t="shared" si="25"/>
        <v>92.857142857142861</v>
      </c>
      <c r="BY16" s="32">
        <f t="shared" si="25"/>
        <v>100</v>
      </c>
      <c r="BZ16" s="29">
        <f t="shared" si="25"/>
        <v>100</v>
      </c>
      <c r="CA16" s="32">
        <f t="shared" si="25"/>
        <v>100</v>
      </c>
      <c r="CB16" s="29">
        <f t="shared" si="25"/>
        <v>2.3809523809523809</v>
      </c>
      <c r="CC16" s="32">
        <f t="shared" si="25"/>
        <v>100</v>
      </c>
      <c r="CD16" s="32">
        <f t="shared" si="25"/>
        <v>100</v>
      </c>
      <c r="CE16" s="32">
        <f t="shared" si="25"/>
        <v>100.00000000000001</v>
      </c>
      <c r="CF16" s="32">
        <f t="shared" si="25"/>
        <v>100</v>
      </c>
      <c r="CG16" s="51">
        <f t="shared" si="25"/>
        <v>100.00000000000001</v>
      </c>
      <c r="CH16" s="32">
        <f t="shared" si="25"/>
        <v>100</v>
      </c>
      <c r="CI16" s="29">
        <f t="shared" si="25"/>
        <v>26.19047619047619</v>
      </c>
      <c r="CJ16" s="29">
        <f t="shared" si="25"/>
        <v>100</v>
      </c>
      <c r="CK16" s="32">
        <f t="shared" si="25"/>
        <v>100</v>
      </c>
      <c r="CL16" s="32">
        <f t="shared" si="25"/>
        <v>100</v>
      </c>
      <c r="CM16" s="29">
        <f t="shared" si="25"/>
        <v>100.00000000000001</v>
      </c>
      <c r="CN16" s="29">
        <f t="shared" si="25"/>
        <v>100</v>
      </c>
      <c r="CO16" s="29">
        <f t="shared" si="25"/>
        <v>100.00000000000001</v>
      </c>
      <c r="CP16" s="32">
        <f t="shared" si="25"/>
        <v>88.095238095238102</v>
      </c>
      <c r="CT16" s="9"/>
      <c r="CU16" s="9"/>
      <c r="CV16" s="9"/>
      <c r="CW16" s="9"/>
      <c r="CX16" s="9"/>
      <c r="CY16" s="9"/>
      <c r="CZ16" s="9"/>
      <c r="DA16" s="9"/>
      <c r="DB16" s="9"/>
      <c r="DC16" s="9"/>
      <c r="DD16" s="9"/>
      <c r="DE16" s="9"/>
      <c r="DF16" s="9"/>
      <c r="DG16" s="9"/>
      <c r="DH16" s="9"/>
      <c r="DI16" s="9"/>
      <c r="DJ16" s="9"/>
      <c r="DK16" s="9"/>
      <c r="DL16" s="9"/>
      <c r="DM16" s="9"/>
      <c r="DN16" s="9"/>
      <c r="DO16" s="9"/>
      <c r="DP16" s="9"/>
    </row>
    <row r="17" spans="2:120" x14ac:dyDescent="0.25">
      <c r="B17" s="46" t="s">
        <v>14</v>
      </c>
      <c r="C17" s="46">
        <v>0</v>
      </c>
      <c r="D17" s="46">
        <v>0</v>
      </c>
      <c r="E17" s="46">
        <v>1</v>
      </c>
      <c r="F17" s="46">
        <v>0</v>
      </c>
      <c r="G17" s="46">
        <v>1</v>
      </c>
      <c r="H17" s="46">
        <v>7</v>
      </c>
      <c r="I17" s="46">
        <v>14</v>
      </c>
      <c r="J17" s="46">
        <v>12</v>
      </c>
      <c r="K17" s="46">
        <v>3</v>
      </c>
      <c r="L17" s="46">
        <v>1</v>
      </c>
      <c r="M17" s="46">
        <v>0</v>
      </c>
      <c r="N17" s="46">
        <v>0</v>
      </c>
      <c r="O17" s="46">
        <v>0</v>
      </c>
      <c r="P17" s="46">
        <v>0</v>
      </c>
      <c r="Q17" s="46">
        <v>0</v>
      </c>
      <c r="R17" s="46">
        <v>0</v>
      </c>
      <c r="S17" s="46">
        <v>39</v>
      </c>
      <c r="V17" s="46">
        <v>64</v>
      </c>
      <c r="W17" s="46">
        <f>O5</f>
        <v>41</v>
      </c>
      <c r="X17" s="46">
        <f>O6</f>
        <v>40</v>
      </c>
      <c r="Y17" s="3">
        <f>O7</f>
        <v>1</v>
      </c>
      <c r="Z17" s="3">
        <f>O8</f>
        <v>2</v>
      </c>
      <c r="AA17" s="3">
        <f>O9</f>
        <v>0</v>
      </c>
      <c r="AB17" s="46">
        <f>O10</f>
        <v>0</v>
      </c>
      <c r="AC17" s="3">
        <f>O11</f>
        <v>0</v>
      </c>
      <c r="AD17" s="46">
        <f>O12</f>
        <v>41</v>
      </c>
      <c r="AE17" s="3">
        <f>O13</f>
        <v>0</v>
      </c>
      <c r="AF17" s="3">
        <f>O14</f>
        <v>0</v>
      </c>
      <c r="AG17" s="3">
        <f>O15</f>
        <v>0</v>
      </c>
      <c r="AH17" s="3">
        <f>O16</f>
        <v>0</v>
      </c>
      <c r="AI17" s="46">
        <f>O17</f>
        <v>0</v>
      </c>
      <c r="AJ17" s="3">
        <f>O18</f>
        <v>0</v>
      </c>
      <c r="AK17" s="46">
        <f>O19</f>
        <v>15</v>
      </c>
      <c r="AL17" s="46">
        <f>O20</f>
        <v>0</v>
      </c>
      <c r="AM17" s="3">
        <f>O21</f>
        <v>0</v>
      </c>
      <c r="AN17" s="3">
        <f>O22</f>
        <v>0</v>
      </c>
      <c r="AO17" s="46">
        <f>O23</f>
        <v>0</v>
      </c>
      <c r="AP17" s="46">
        <f>O24</f>
        <v>0</v>
      </c>
      <c r="AQ17" s="46">
        <f>O25</f>
        <v>0</v>
      </c>
      <c r="AR17" s="3">
        <f>O26</f>
        <v>4</v>
      </c>
      <c r="AU17" s="46">
        <v>64</v>
      </c>
      <c r="AV17" s="29">
        <f t="shared" ref="AV17:BQ17" si="26">PRODUCT(W17*100*1/W21)</f>
        <v>97.61904761904762</v>
      </c>
      <c r="AW17" s="29">
        <f t="shared" si="26"/>
        <v>95.238095238095241</v>
      </c>
      <c r="AX17" s="32">
        <f t="shared" si="26"/>
        <v>2.3809523809523809</v>
      </c>
      <c r="AY17" s="32">
        <f t="shared" si="26"/>
        <v>4.7619047619047619</v>
      </c>
      <c r="AZ17" s="32">
        <f t="shared" si="26"/>
        <v>0</v>
      </c>
      <c r="BA17" s="29">
        <f t="shared" si="26"/>
        <v>0</v>
      </c>
      <c r="BB17" s="32">
        <f t="shared" si="26"/>
        <v>0</v>
      </c>
      <c r="BC17" s="29">
        <f t="shared" si="26"/>
        <v>97.61904761904762</v>
      </c>
      <c r="BD17" s="32">
        <f t="shared" si="26"/>
        <v>0</v>
      </c>
      <c r="BE17" s="32">
        <f t="shared" si="26"/>
        <v>0</v>
      </c>
      <c r="BF17" s="32">
        <f t="shared" si="26"/>
        <v>0</v>
      </c>
      <c r="BG17" s="32">
        <f t="shared" si="26"/>
        <v>0</v>
      </c>
      <c r="BH17" s="51">
        <f t="shared" si="26"/>
        <v>0</v>
      </c>
      <c r="BI17" s="32">
        <f t="shared" si="26"/>
        <v>0</v>
      </c>
      <c r="BJ17" s="29">
        <f t="shared" si="26"/>
        <v>35.714285714285715</v>
      </c>
      <c r="BK17" s="29">
        <f t="shared" si="26"/>
        <v>0</v>
      </c>
      <c r="BL17" s="32">
        <f t="shared" si="26"/>
        <v>0</v>
      </c>
      <c r="BM17" s="32">
        <f t="shared" si="26"/>
        <v>0</v>
      </c>
      <c r="BN17" s="29">
        <f t="shared" si="26"/>
        <v>0</v>
      </c>
      <c r="BO17" s="29">
        <f t="shared" si="26"/>
        <v>0</v>
      </c>
      <c r="BP17" s="29">
        <f t="shared" si="26"/>
        <v>0</v>
      </c>
      <c r="BQ17" s="32">
        <f t="shared" si="26"/>
        <v>9.5238095238095237</v>
      </c>
      <c r="BT17" s="46">
        <v>64</v>
      </c>
      <c r="BU17" s="29">
        <f t="shared" ref="BU17:CP17" si="27">AV5+AV6+AV7+AV8+AV9+AV10+AV11+AV12+AV13+AV14+AV15+AV16+AV17</f>
        <v>100</v>
      </c>
      <c r="BV17" s="29">
        <f t="shared" si="27"/>
        <v>100</v>
      </c>
      <c r="BW17" s="32">
        <f t="shared" si="27"/>
        <v>95.238095238095241</v>
      </c>
      <c r="BX17" s="32">
        <f t="shared" si="27"/>
        <v>97.61904761904762</v>
      </c>
      <c r="BY17" s="32">
        <f t="shared" si="27"/>
        <v>100</v>
      </c>
      <c r="BZ17" s="29">
        <f t="shared" si="27"/>
        <v>100</v>
      </c>
      <c r="CA17" s="32">
        <f t="shared" si="27"/>
        <v>100</v>
      </c>
      <c r="CB17" s="29">
        <f t="shared" si="27"/>
        <v>100</v>
      </c>
      <c r="CC17" s="32">
        <f t="shared" si="27"/>
        <v>100</v>
      </c>
      <c r="CD17" s="32">
        <f t="shared" si="27"/>
        <v>100</v>
      </c>
      <c r="CE17" s="32">
        <f t="shared" si="27"/>
        <v>100.00000000000001</v>
      </c>
      <c r="CF17" s="32">
        <f t="shared" si="27"/>
        <v>100</v>
      </c>
      <c r="CG17" s="51">
        <f t="shared" si="27"/>
        <v>100.00000000000001</v>
      </c>
      <c r="CH17" s="32">
        <f t="shared" si="27"/>
        <v>100</v>
      </c>
      <c r="CI17" s="29">
        <f t="shared" si="27"/>
        <v>61.904761904761905</v>
      </c>
      <c r="CJ17" s="29">
        <f t="shared" si="27"/>
        <v>100</v>
      </c>
      <c r="CK17" s="32">
        <f t="shared" si="27"/>
        <v>100</v>
      </c>
      <c r="CL17" s="32">
        <f t="shared" si="27"/>
        <v>100</v>
      </c>
      <c r="CM17" s="29">
        <f t="shared" si="27"/>
        <v>100.00000000000001</v>
      </c>
      <c r="CN17" s="29">
        <f t="shared" si="27"/>
        <v>100</v>
      </c>
      <c r="CO17" s="29">
        <f t="shared" si="27"/>
        <v>100.00000000000001</v>
      </c>
      <c r="CP17" s="32">
        <f t="shared" si="27"/>
        <v>97.61904761904762</v>
      </c>
      <c r="CT17" s="9"/>
      <c r="CU17" s="9"/>
      <c r="CV17" s="9"/>
      <c r="CW17" s="9"/>
      <c r="CX17" s="9"/>
      <c r="CY17" s="9"/>
      <c r="CZ17" s="9"/>
      <c r="DA17" s="9"/>
      <c r="DB17" s="9"/>
      <c r="DC17" s="9"/>
      <c r="DD17" s="9"/>
      <c r="DE17" s="9"/>
      <c r="DF17" s="9"/>
      <c r="DG17" s="9"/>
      <c r="DH17" s="9"/>
      <c r="DI17" s="9"/>
      <c r="DJ17" s="9"/>
      <c r="DK17" s="9"/>
      <c r="DL17" s="9"/>
      <c r="DM17" s="9"/>
      <c r="DN17" s="9"/>
      <c r="DO17" s="9"/>
      <c r="DP17" s="9"/>
    </row>
    <row r="18" spans="2:120" x14ac:dyDescent="0.25">
      <c r="B18" s="46" t="s">
        <v>15</v>
      </c>
      <c r="C18" s="2">
        <v>0</v>
      </c>
      <c r="D18" s="2">
        <v>0</v>
      </c>
      <c r="E18" s="2">
        <v>0</v>
      </c>
      <c r="F18" s="2">
        <v>0</v>
      </c>
      <c r="G18" s="2">
        <v>12</v>
      </c>
      <c r="H18" s="2">
        <v>24</v>
      </c>
      <c r="I18" s="2">
        <v>2</v>
      </c>
      <c r="J18" s="2">
        <v>0</v>
      </c>
      <c r="K18" s="3">
        <v>1</v>
      </c>
      <c r="L18" s="3">
        <v>0</v>
      </c>
      <c r="M18" s="3">
        <v>0</v>
      </c>
      <c r="N18" s="3">
        <v>0</v>
      </c>
      <c r="O18" s="3">
        <v>0</v>
      </c>
      <c r="P18" s="3">
        <v>0</v>
      </c>
      <c r="Q18" s="3">
        <v>0</v>
      </c>
      <c r="R18" s="3">
        <v>0</v>
      </c>
      <c r="S18" s="46">
        <v>39</v>
      </c>
      <c r="V18" s="46">
        <v>128</v>
      </c>
      <c r="W18" s="46">
        <f>P5</f>
        <v>0</v>
      </c>
      <c r="X18" s="46">
        <f>P6</f>
        <v>0</v>
      </c>
      <c r="Y18" s="3">
        <f>P7</f>
        <v>2</v>
      </c>
      <c r="Z18" s="3">
        <f>P8</f>
        <v>1</v>
      </c>
      <c r="AA18" s="3">
        <f>P9</f>
        <v>0</v>
      </c>
      <c r="AB18" s="46">
        <f>P10</f>
        <v>0</v>
      </c>
      <c r="AC18" s="3">
        <f>P11</f>
        <v>0</v>
      </c>
      <c r="AD18" s="46">
        <f>P12</f>
        <v>0</v>
      </c>
      <c r="AE18" s="3">
        <f>P13</f>
        <v>0</v>
      </c>
      <c r="AF18" s="3">
        <f>P14</f>
        <v>0</v>
      </c>
      <c r="AG18" s="3">
        <f>P15</f>
        <v>0</v>
      </c>
      <c r="AH18" s="3">
        <f>P16</f>
        <v>0</v>
      </c>
      <c r="AI18" s="46">
        <f>P17</f>
        <v>0</v>
      </c>
      <c r="AJ18" s="3">
        <f>P18</f>
        <v>0</v>
      </c>
      <c r="AK18" s="46">
        <f>P19</f>
        <v>12</v>
      </c>
      <c r="AL18" s="46">
        <f>P20</f>
        <v>0</v>
      </c>
      <c r="AM18" s="3">
        <f>P21</f>
        <v>0</v>
      </c>
      <c r="AN18" s="3">
        <f>P22</f>
        <v>0</v>
      </c>
      <c r="AO18" s="46">
        <f>P23</f>
        <v>0</v>
      </c>
      <c r="AP18" s="46">
        <f>P24</f>
        <v>0</v>
      </c>
      <c r="AQ18" s="46">
        <f>P25</f>
        <v>0</v>
      </c>
      <c r="AR18" s="3">
        <f>P26</f>
        <v>0</v>
      </c>
      <c r="AU18" s="46">
        <v>128</v>
      </c>
      <c r="AV18" s="29">
        <f t="shared" ref="AV18:BQ18" si="28">PRODUCT(W18*100*1/W21)</f>
        <v>0</v>
      </c>
      <c r="AW18" s="29">
        <f t="shared" si="28"/>
        <v>0</v>
      </c>
      <c r="AX18" s="32">
        <f t="shared" si="28"/>
        <v>4.7619047619047619</v>
      </c>
      <c r="AY18" s="32">
        <f t="shared" si="28"/>
        <v>2.3809523809523809</v>
      </c>
      <c r="AZ18" s="32">
        <f t="shared" si="28"/>
        <v>0</v>
      </c>
      <c r="BA18" s="29">
        <f t="shared" si="28"/>
        <v>0</v>
      </c>
      <c r="BB18" s="32">
        <f t="shared" si="28"/>
        <v>0</v>
      </c>
      <c r="BC18" s="29">
        <f t="shared" si="28"/>
        <v>0</v>
      </c>
      <c r="BD18" s="32">
        <f t="shared" si="28"/>
        <v>0</v>
      </c>
      <c r="BE18" s="32">
        <f t="shared" si="28"/>
        <v>0</v>
      </c>
      <c r="BF18" s="32">
        <f t="shared" si="28"/>
        <v>0</v>
      </c>
      <c r="BG18" s="32">
        <f t="shared" si="28"/>
        <v>0</v>
      </c>
      <c r="BH18" s="51">
        <f t="shared" si="28"/>
        <v>0</v>
      </c>
      <c r="BI18" s="32">
        <f t="shared" si="28"/>
        <v>0</v>
      </c>
      <c r="BJ18" s="29">
        <f t="shared" si="28"/>
        <v>28.571428571428573</v>
      </c>
      <c r="BK18" s="29">
        <f t="shared" si="28"/>
        <v>0</v>
      </c>
      <c r="BL18" s="32">
        <f t="shared" si="28"/>
        <v>0</v>
      </c>
      <c r="BM18" s="32">
        <f t="shared" si="28"/>
        <v>0</v>
      </c>
      <c r="BN18" s="29">
        <f t="shared" si="28"/>
        <v>0</v>
      </c>
      <c r="BO18" s="29">
        <f t="shared" si="28"/>
        <v>0</v>
      </c>
      <c r="BP18" s="29">
        <f t="shared" si="28"/>
        <v>0</v>
      </c>
      <c r="BQ18" s="32">
        <f t="shared" si="28"/>
        <v>0</v>
      </c>
      <c r="BT18" s="46">
        <v>128</v>
      </c>
      <c r="BU18" s="29">
        <f t="shared" ref="BU18:CP18" si="29">AV5+AV6+AV7+AV8+AV9+AV10+AV11+AV12+AV13+AV14+AV15+AV16+AV17+AV18</f>
        <v>100</v>
      </c>
      <c r="BV18" s="29">
        <f t="shared" si="29"/>
        <v>100</v>
      </c>
      <c r="BW18" s="32">
        <f t="shared" si="29"/>
        <v>100</v>
      </c>
      <c r="BX18" s="32">
        <f t="shared" si="29"/>
        <v>100</v>
      </c>
      <c r="BY18" s="32">
        <f t="shared" si="29"/>
        <v>100</v>
      </c>
      <c r="BZ18" s="29">
        <f t="shared" si="29"/>
        <v>100</v>
      </c>
      <c r="CA18" s="32">
        <f t="shared" si="29"/>
        <v>100</v>
      </c>
      <c r="CB18" s="29">
        <f t="shared" si="29"/>
        <v>100</v>
      </c>
      <c r="CC18" s="32">
        <f t="shared" si="29"/>
        <v>100</v>
      </c>
      <c r="CD18" s="32">
        <f t="shared" si="29"/>
        <v>100</v>
      </c>
      <c r="CE18" s="32">
        <f t="shared" si="29"/>
        <v>100.00000000000001</v>
      </c>
      <c r="CF18" s="32">
        <f t="shared" si="29"/>
        <v>100</v>
      </c>
      <c r="CG18" s="51">
        <f t="shared" si="29"/>
        <v>100.00000000000001</v>
      </c>
      <c r="CH18" s="32">
        <f t="shared" si="29"/>
        <v>100</v>
      </c>
      <c r="CI18" s="29">
        <f t="shared" si="29"/>
        <v>90.476190476190482</v>
      </c>
      <c r="CJ18" s="29">
        <f t="shared" si="29"/>
        <v>100</v>
      </c>
      <c r="CK18" s="32">
        <f t="shared" si="29"/>
        <v>100</v>
      </c>
      <c r="CL18" s="32">
        <f t="shared" si="29"/>
        <v>100</v>
      </c>
      <c r="CM18" s="29">
        <f t="shared" si="29"/>
        <v>100.00000000000001</v>
      </c>
      <c r="CN18" s="29">
        <f t="shared" si="29"/>
        <v>100</v>
      </c>
      <c r="CO18" s="29">
        <f t="shared" si="29"/>
        <v>100.00000000000001</v>
      </c>
      <c r="CP18" s="32">
        <f t="shared" si="29"/>
        <v>97.61904761904762</v>
      </c>
      <c r="CT18" s="9"/>
      <c r="CU18" s="9"/>
      <c r="CV18" s="9"/>
      <c r="CW18" s="9"/>
      <c r="CX18" s="9"/>
      <c r="CY18" s="9"/>
      <c r="CZ18" s="9"/>
      <c r="DA18" s="9"/>
      <c r="DB18" s="9"/>
      <c r="DC18" s="9"/>
      <c r="DD18" s="9"/>
      <c r="DE18" s="9"/>
      <c r="DF18" s="9"/>
      <c r="DG18" s="9"/>
      <c r="DH18" s="9"/>
      <c r="DI18" s="9"/>
      <c r="DJ18" s="9"/>
      <c r="DK18" s="9"/>
      <c r="DL18" s="9"/>
      <c r="DM18" s="9"/>
      <c r="DN18" s="9"/>
      <c r="DO18" s="9"/>
      <c r="DP18" s="9"/>
    </row>
    <row r="19" spans="2:120" x14ac:dyDescent="0.25">
      <c r="B19" s="46" t="s">
        <v>16</v>
      </c>
      <c r="C19" s="46">
        <v>0</v>
      </c>
      <c r="D19" s="46">
        <v>0</v>
      </c>
      <c r="E19" s="46">
        <v>0</v>
      </c>
      <c r="F19" s="46">
        <v>0</v>
      </c>
      <c r="G19" s="46">
        <v>0</v>
      </c>
      <c r="H19" s="46">
        <v>0</v>
      </c>
      <c r="I19" s="46">
        <v>0</v>
      </c>
      <c r="J19" s="46">
        <v>0</v>
      </c>
      <c r="K19" s="46">
        <v>1</v>
      </c>
      <c r="L19" s="46">
        <v>0</v>
      </c>
      <c r="M19" s="46">
        <v>1</v>
      </c>
      <c r="N19" s="46">
        <v>9</v>
      </c>
      <c r="O19" s="46">
        <v>15</v>
      </c>
      <c r="P19" s="46">
        <v>12</v>
      </c>
      <c r="Q19" s="46">
        <v>4</v>
      </c>
      <c r="R19" s="46">
        <v>0</v>
      </c>
      <c r="S19" s="46">
        <v>42</v>
      </c>
      <c r="V19" s="46">
        <v>256</v>
      </c>
      <c r="W19" s="46">
        <f>Q5</f>
        <v>0</v>
      </c>
      <c r="X19" s="46">
        <f>Q6</f>
        <v>0</v>
      </c>
      <c r="Y19" s="3">
        <f>Q7</f>
        <v>0</v>
      </c>
      <c r="Z19" s="3">
        <f>Q8</f>
        <v>0</v>
      </c>
      <c r="AA19" s="3">
        <f>Q9</f>
        <v>0</v>
      </c>
      <c r="AB19" s="46">
        <f>Q10</f>
        <v>0</v>
      </c>
      <c r="AC19" s="3">
        <f>Q11</f>
        <v>0</v>
      </c>
      <c r="AD19" s="46">
        <f>Q12</f>
        <v>0</v>
      </c>
      <c r="AE19" s="3">
        <f>Q13</f>
        <v>0</v>
      </c>
      <c r="AF19" s="3">
        <f>Q14</f>
        <v>0</v>
      </c>
      <c r="AG19" s="3">
        <f>Q15</f>
        <v>0</v>
      </c>
      <c r="AH19" s="3">
        <f>Q16</f>
        <v>0</v>
      </c>
      <c r="AI19" s="46">
        <f>Q17</f>
        <v>0</v>
      </c>
      <c r="AJ19" s="3">
        <f>Q18</f>
        <v>0</v>
      </c>
      <c r="AK19" s="46">
        <f>Q19</f>
        <v>4</v>
      </c>
      <c r="AL19" s="46">
        <f>Q20</f>
        <v>0</v>
      </c>
      <c r="AM19" s="3">
        <f>Q21</f>
        <v>0</v>
      </c>
      <c r="AN19" s="3">
        <f>Q22</f>
        <v>0</v>
      </c>
      <c r="AO19" s="46">
        <f>Q23</f>
        <v>0</v>
      </c>
      <c r="AP19" s="46">
        <f>Q24</f>
        <v>0</v>
      </c>
      <c r="AQ19" s="46">
        <f>Q25</f>
        <v>0</v>
      </c>
      <c r="AR19" s="3">
        <f>Q26</f>
        <v>1</v>
      </c>
      <c r="AU19" s="46">
        <v>256</v>
      </c>
      <c r="AV19" s="29">
        <f t="shared" ref="AV19:BQ19" si="30">PRODUCT(W19*100*1/W21)</f>
        <v>0</v>
      </c>
      <c r="AW19" s="29">
        <f t="shared" si="30"/>
        <v>0</v>
      </c>
      <c r="AX19" s="32">
        <f t="shared" si="30"/>
        <v>0</v>
      </c>
      <c r="AY19" s="32">
        <f t="shared" si="30"/>
        <v>0</v>
      </c>
      <c r="AZ19" s="32">
        <f t="shared" si="30"/>
        <v>0</v>
      </c>
      <c r="BA19" s="29">
        <f t="shared" si="30"/>
        <v>0</v>
      </c>
      <c r="BB19" s="32">
        <f t="shared" si="30"/>
        <v>0</v>
      </c>
      <c r="BC19" s="29">
        <f t="shared" si="30"/>
        <v>0</v>
      </c>
      <c r="BD19" s="32">
        <f t="shared" si="30"/>
        <v>0</v>
      </c>
      <c r="BE19" s="32">
        <f t="shared" si="30"/>
        <v>0</v>
      </c>
      <c r="BF19" s="32">
        <f t="shared" si="30"/>
        <v>0</v>
      </c>
      <c r="BG19" s="32">
        <f t="shared" si="30"/>
        <v>0</v>
      </c>
      <c r="BH19" s="51">
        <f t="shared" si="30"/>
        <v>0</v>
      </c>
      <c r="BI19" s="32">
        <f t="shared" si="30"/>
        <v>0</v>
      </c>
      <c r="BJ19" s="29">
        <f t="shared" si="30"/>
        <v>9.5238095238095237</v>
      </c>
      <c r="BK19" s="29">
        <f t="shared" si="30"/>
        <v>0</v>
      </c>
      <c r="BL19" s="32">
        <f t="shared" si="30"/>
        <v>0</v>
      </c>
      <c r="BM19" s="32">
        <f t="shared" si="30"/>
        <v>0</v>
      </c>
      <c r="BN19" s="29">
        <f t="shared" si="30"/>
        <v>0</v>
      </c>
      <c r="BO19" s="29">
        <f t="shared" si="30"/>
        <v>0</v>
      </c>
      <c r="BP19" s="29">
        <f t="shared" si="30"/>
        <v>0</v>
      </c>
      <c r="BQ19" s="32">
        <f t="shared" si="30"/>
        <v>2.3809523809523809</v>
      </c>
      <c r="BT19" s="46">
        <v>256</v>
      </c>
      <c r="BU19" s="29">
        <f t="shared" ref="BU19:CP19" si="31">AV5+AV6+AV7+AV8+AV9+AV10+AV11+AV12+AV13+AV14+AV15+AV16+AV17+AV18+AV19</f>
        <v>100</v>
      </c>
      <c r="BV19" s="29">
        <f t="shared" si="31"/>
        <v>100</v>
      </c>
      <c r="BW19" s="32">
        <f t="shared" si="31"/>
        <v>100</v>
      </c>
      <c r="BX19" s="32">
        <f t="shared" si="31"/>
        <v>100</v>
      </c>
      <c r="BY19" s="32">
        <f t="shared" si="31"/>
        <v>100</v>
      </c>
      <c r="BZ19" s="29">
        <f t="shared" si="31"/>
        <v>100</v>
      </c>
      <c r="CA19" s="32">
        <f t="shared" si="31"/>
        <v>100</v>
      </c>
      <c r="CB19" s="29">
        <f t="shared" si="31"/>
        <v>100</v>
      </c>
      <c r="CC19" s="32">
        <f t="shared" si="31"/>
        <v>100</v>
      </c>
      <c r="CD19" s="32">
        <f t="shared" si="31"/>
        <v>100</v>
      </c>
      <c r="CE19" s="32">
        <f t="shared" si="31"/>
        <v>100.00000000000001</v>
      </c>
      <c r="CF19" s="32">
        <f t="shared" si="31"/>
        <v>100</v>
      </c>
      <c r="CG19" s="51">
        <f t="shared" si="31"/>
        <v>100.00000000000001</v>
      </c>
      <c r="CH19" s="32">
        <f t="shared" si="31"/>
        <v>100</v>
      </c>
      <c r="CI19" s="29">
        <f t="shared" si="31"/>
        <v>100</v>
      </c>
      <c r="CJ19" s="29">
        <f t="shared" si="31"/>
        <v>100</v>
      </c>
      <c r="CK19" s="32">
        <f t="shared" si="31"/>
        <v>100</v>
      </c>
      <c r="CL19" s="32">
        <f t="shared" si="31"/>
        <v>100</v>
      </c>
      <c r="CM19" s="29">
        <f t="shared" si="31"/>
        <v>100.00000000000001</v>
      </c>
      <c r="CN19" s="29">
        <f t="shared" si="31"/>
        <v>100</v>
      </c>
      <c r="CO19" s="29">
        <f t="shared" si="31"/>
        <v>100.00000000000001</v>
      </c>
      <c r="CP19" s="32">
        <f t="shared" si="31"/>
        <v>100</v>
      </c>
      <c r="CT19" s="9"/>
      <c r="CU19" s="9"/>
      <c r="CV19" s="9"/>
      <c r="CW19" s="9"/>
      <c r="CX19" s="9"/>
      <c r="CY19" s="9"/>
      <c r="CZ19" s="9"/>
      <c r="DA19" s="9"/>
      <c r="DB19" s="9"/>
      <c r="DC19" s="9"/>
      <c r="DD19" s="9"/>
      <c r="DE19" s="9"/>
      <c r="DF19" s="9"/>
      <c r="DG19" s="9"/>
      <c r="DH19" s="9"/>
      <c r="DI19" s="9"/>
      <c r="DJ19" s="9"/>
      <c r="DK19" s="9"/>
      <c r="DL19" s="9"/>
      <c r="DM19" s="9"/>
      <c r="DN19" s="9"/>
      <c r="DO19" s="9"/>
      <c r="DP19" s="9"/>
    </row>
    <row r="20" spans="2:120" x14ac:dyDescent="0.25">
      <c r="B20" s="46" t="s">
        <v>17</v>
      </c>
      <c r="C20" s="46">
        <v>0</v>
      </c>
      <c r="D20" s="46">
        <v>0</v>
      </c>
      <c r="E20" s="46">
        <v>1</v>
      </c>
      <c r="F20" s="46">
        <v>0</v>
      </c>
      <c r="G20" s="46">
        <v>0</v>
      </c>
      <c r="H20" s="46">
        <v>2</v>
      </c>
      <c r="I20" s="46">
        <v>0</v>
      </c>
      <c r="J20" s="46">
        <v>3</v>
      </c>
      <c r="K20" s="46">
        <v>10</v>
      </c>
      <c r="L20" s="46">
        <v>18</v>
      </c>
      <c r="M20" s="46">
        <v>3</v>
      </c>
      <c r="N20" s="46">
        <v>5</v>
      </c>
      <c r="O20" s="46">
        <v>0</v>
      </c>
      <c r="P20" s="46">
        <v>0</v>
      </c>
      <c r="Q20" s="46">
        <v>0</v>
      </c>
      <c r="R20" s="46">
        <v>0</v>
      </c>
      <c r="S20" s="46">
        <v>42</v>
      </c>
      <c r="V20" s="46">
        <v>512</v>
      </c>
      <c r="W20" s="46">
        <f>R5</f>
        <v>0</v>
      </c>
      <c r="X20" s="46">
        <f>R6</f>
        <v>0</v>
      </c>
      <c r="Y20" s="3">
        <f>R7</f>
        <v>0</v>
      </c>
      <c r="Z20" s="3">
        <f>R8</f>
        <v>0</v>
      </c>
      <c r="AA20" s="3">
        <f>R9</f>
        <v>0</v>
      </c>
      <c r="AB20" s="46">
        <f>R10</f>
        <v>0</v>
      </c>
      <c r="AC20" s="3">
        <f>R11</f>
        <v>0</v>
      </c>
      <c r="AD20" s="46">
        <f>R12</f>
        <v>0</v>
      </c>
      <c r="AE20" s="3">
        <f>R13</f>
        <v>0</v>
      </c>
      <c r="AF20" s="3">
        <f>R14</f>
        <v>0</v>
      </c>
      <c r="AG20" s="3">
        <f>R15</f>
        <v>0</v>
      </c>
      <c r="AH20" s="3">
        <f>R16</f>
        <v>0</v>
      </c>
      <c r="AI20" s="46">
        <f>R17</f>
        <v>0</v>
      </c>
      <c r="AJ20" s="3">
        <f>R18</f>
        <v>0</v>
      </c>
      <c r="AK20" s="46">
        <f>R19</f>
        <v>0</v>
      </c>
      <c r="AL20" s="46">
        <f>R20</f>
        <v>0</v>
      </c>
      <c r="AM20" s="3">
        <f>R21</f>
        <v>0</v>
      </c>
      <c r="AN20" s="3">
        <f>R22</f>
        <v>0</v>
      </c>
      <c r="AO20" s="46">
        <f>R23</f>
        <v>0</v>
      </c>
      <c r="AP20" s="46">
        <f>R24</f>
        <v>0</v>
      </c>
      <c r="AQ20" s="46">
        <f>R25</f>
        <v>0</v>
      </c>
      <c r="AR20" s="3">
        <f>R26</f>
        <v>0</v>
      </c>
      <c r="AU20" s="46">
        <v>512</v>
      </c>
      <c r="AV20" s="29">
        <f t="shared" ref="AV20:BQ20" si="32">PRODUCT(W20*100*1/W21)</f>
        <v>0</v>
      </c>
      <c r="AW20" s="29">
        <f t="shared" si="32"/>
        <v>0</v>
      </c>
      <c r="AX20" s="32">
        <f t="shared" si="32"/>
        <v>0</v>
      </c>
      <c r="AY20" s="32">
        <f t="shared" si="32"/>
        <v>0</v>
      </c>
      <c r="AZ20" s="32">
        <f t="shared" si="32"/>
        <v>0</v>
      </c>
      <c r="BA20" s="29">
        <f t="shared" si="32"/>
        <v>0</v>
      </c>
      <c r="BB20" s="32">
        <f t="shared" si="32"/>
        <v>0</v>
      </c>
      <c r="BC20" s="29">
        <f t="shared" si="32"/>
        <v>0</v>
      </c>
      <c r="BD20" s="32">
        <f t="shared" si="32"/>
        <v>0</v>
      </c>
      <c r="BE20" s="32">
        <f t="shared" si="32"/>
        <v>0</v>
      </c>
      <c r="BF20" s="32">
        <f t="shared" si="32"/>
        <v>0</v>
      </c>
      <c r="BG20" s="32">
        <f t="shared" si="32"/>
        <v>0</v>
      </c>
      <c r="BH20" s="51">
        <f t="shared" si="32"/>
        <v>0</v>
      </c>
      <c r="BI20" s="32">
        <f t="shared" si="32"/>
        <v>0</v>
      </c>
      <c r="BJ20" s="29">
        <f t="shared" si="32"/>
        <v>0</v>
      </c>
      <c r="BK20" s="29">
        <f t="shared" si="32"/>
        <v>0</v>
      </c>
      <c r="BL20" s="32">
        <f t="shared" si="32"/>
        <v>0</v>
      </c>
      <c r="BM20" s="32">
        <f t="shared" si="32"/>
        <v>0</v>
      </c>
      <c r="BN20" s="29">
        <f t="shared" si="32"/>
        <v>0</v>
      </c>
      <c r="BO20" s="29">
        <f t="shared" si="32"/>
        <v>0</v>
      </c>
      <c r="BP20" s="29">
        <f t="shared" si="32"/>
        <v>0</v>
      </c>
      <c r="BQ20" s="32">
        <f t="shared" si="32"/>
        <v>0</v>
      </c>
      <c r="BT20" s="46">
        <v>512</v>
      </c>
      <c r="BU20" s="29">
        <f t="shared" ref="BU20:CP20" si="33">AV5+AV6+AV7+AV8+AV9+AV10+AV11+AV12+AV13+AV14+AV15+AV16+AV17+AV18+AV19+AV20</f>
        <v>100</v>
      </c>
      <c r="BV20" s="29">
        <f t="shared" si="33"/>
        <v>100</v>
      </c>
      <c r="BW20" s="32">
        <f t="shared" si="33"/>
        <v>100</v>
      </c>
      <c r="BX20" s="32">
        <f t="shared" si="33"/>
        <v>100</v>
      </c>
      <c r="BY20" s="32">
        <f t="shared" si="33"/>
        <v>100</v>
      </c>
      <c r="BZ20" s="29">
        <f t="shared" si="33"/>
        <v>100</v>
      </c>
      <c r="CA20" s="32">
        <f t="shared" si="33"/>
        <v>100</v>
      </c>
      <c r="CB20" s="29">
        <f t="shared" si="33"/>
        <v>100</v>
      </c>
      <c r="CC20" s="32">
        <f t="shared" si="33"/>
        <v>100</v>
      </c>
      <c r="CD20" s="32">
        <f t="shared" si="33"/>
        <v>100</v>
      </c>
      <c r="CE20" s="32">
        <f t="shared" si="33"/>
        <v>100.00000000000001</v>
      </c>
      <c r="CF20" s="32">
        <f t="shared" si="33"/>
        <v>100</v>
      </c>
      <c r="CG20" s="51">
        <f t="shared" si="33"/>
        <v>100.00000000000001</v>
      </c>
      <c r="CH20" s="32">
        <f t="shared" si="33"/>
        <v>100</v>
      </c>
      <c r="CI20" s="29">
        <f t="shared" si="33"/>
        <v>100</v>
      </c>
      <c r="CJ20" s="29">
        <f t="shared" si="33"/>
        <v>100</v>
      </c>
      <c r="CK20" s="32">
        <f t="shared" si="33"/>
        <v>100</v>
      </c>
      <c r="CL20" s="32">
        <f t="shared" si="33"/>
        <v>100</v>
      </c>
      <c r="CM20" s="29">
        <f t="shared" si="33"/>
        <v>100.00000000000001</v>
      </c>
      <c r="CN20" s="29">
        <f t="shared" si="33"/>
        <v>100</v>
      </c>
      <c r="CO20" s="29">
        <f t="shared" si="33"/>
        <v>100.00000000000001</v>
      </c>
      <c r="CP20" s="32">
        <f t="shared" si="33"/>
        <v>100</v>
      </c>
      <c r="CT20" s="9"/>
      <c r="CU20" s="9"/>
      <c r="CV20" s="9"/>
      <c r="CW20" s="9"/>
      <c r="CX20" s="9"/>
      <c r="CY20" s="9"/>
      <c r="CZ20" s="9"/>
      <c r="DA20" s="9"/>
      <c r="DB20" s="9"/>
      <c r="DC20" s="9"/>
      <c r="DD20" s="9"/>
      <c r="DE20" s="9"/>
      <c r="DF20" s="9"/>
      <c r="DG20" s="9"/>
      <c r="DH20" s="9"/>
      <c r="DI20" s="9"/>
      <c r="DJ20" s="9"/>
      <c r="DK20" s="9"/>
      <c r="DL20" s="9"/>
      <c r="DM20" s="9"/>
      <c r="DN20" s="9"/>
      <c r="DO20" s="9"/>
      <c r="DP20" s="9"/>
    </row>
    <row r="21" spans="2:120" x14ac:dyDescent="0.25">
      <c r="B21" s="46" t="s">
        <v>18</v>
      </c>
      <c r="C21" s="4">
        <v>0</v>
      </c>
      <c r="D21" s="4">
        <v>1</v>
      </c>
      <c r="E21" s="4">
        <v>5</v>
      </c>
      <c r="F21" s="4">
        <v>22</v>
      </c>
      <c r="G21" s="4">
        <v>9</v>
      </c>
      <c r="H21" s="4">
        <v>1</v>
      </c>
      <c r="I21" s="3">
        <v>2</v>
      </c>
      <c r="J21" s="3">
        <v>0</v>
      </c>
      <c r="K21" s="3">
        <v>1</v>
      </c>
      <c r="L21" s="3">
        <v>1</v>
      </c>
      <c r="M21" s="3">
        <v>0</v>
      </c>
      <c r="N21" s="3">
        <v>0</v>
      </c>
      <c r="O21" s="3">
        <v>0</v>
      </c>
      <c r="P21" s="3">
        <v>0</v>
      </c>
      <c r="Q21" s="3">
        <v>0</v>
      </c>
      <c r="R21" s="3">
        <v>0</v>
      </c>
      <c r="S21" s="46">
        <v>42</v>
      </c>
      <c r="V21" s="46" t="s">
        <v>1</v>
      </c>
      <c r="W21" s="46">
        <f>S5</f>
        <v>42</v>
      </c>
      <c r="X21" s="46">
        <f>S6</f>
        <v>42</v>
      </c>
      <c r="Y21" s="46">
        <f>S7</f>
        <v>42</v>
      </c>
      <c r="Z21" s="46">
        <f>S8</f>
        <v>42</v>
      </c>
      <c r="AA21" s="46">
        <f>S9</f>
        <v>42</v>
      </c>
      <c r="AB21" s="46">
        <f>S10</f>
        <v>42</v>
      </c>
      <c r="AC21" s="46">
        <f>S11</f>
        <v>42</v>
      </c>
      <c r="AD21" s="46">
        <f>S12</f>
        <v>42</v>
      </c>
      <c r="AE21" s="46">
        <f>S13</f>
        <v>42</v>
      </c>
      <c r="AF21" s="46">
        <f>S14</f>
        <v>42</v>
      </c>
      <c r="AG21" s="46">
        <f>S15</f>
        <v>39</v>
      </c>
      <c r="AH21" s="46">
        <f>S16</f>
        <v>38</v>
      </c>
      <c r="AI21" s="46">
        <f>S17</f>
        <v>39</v>
      </c>
      <c r="AJ21" s="46">
        <f>S18</f>
        <v>39</v>
      </c>
      <c r="AK21" s="46">
        <f>S19</f>
        <v>42</v>
      </c>
      <c r="AL21" s="46">
        <f>S20</f>
        <v>42</v>
      </c>
      <c r="AM21" s="46">
        <f>S21</f>
        <v>42</v>
      </c>
      <c r="AN21" s="46">
        <f>S22</f>
        <v>42</v>
      </c>
      <c r="AO21" s="46">
        <f>S23</f>
        <v>42</v>
      </c>
      <c r="AP21" s="46">
        <f>S24</f>
        <v>42</v>
      </c>
      <c r="AQ21" s="46">
        <f>S25</f>
        <v>42</v>
      </c>
      <c r="AR21" s="8">
        <f>S26</f>
        <v>42</v>
      </c>
      <c r="AU21" s="46" t="s">
        <v>44</v>
      </c>
      <c r="AV21" s="29">
        <f t="shared" ref="AV21:BQ21" si="34">SUM(AV5:AV20)</f>
        <v>100</v>
      </c>
      <c r="AW21" s="29">
        <f t="shared" si="34"/>
        <v>100</v>
      </c>
      <c r="AX21" s="29">
        <f t="shared" si="34"/>
        <v>100</v>
      </c>
      <c r="AY21" s="29">
        <f t="shared" si="34"/>
        <v>100</v>
      </c>
      <c r="AZ21" s="29">
        <f t="shared" si="34"/>
        <v>100</v>
      </c>
      <c r="BA21" s="29">
        <f t="shared" si="34"/>
        <v>100</v>
      </c>
      <c r="BB21" s="29">
        <f t="shared" si="34"/>
        <v>100</v>
      </c>
      <c r="BC21" s="29">
        <f t="shared" si="34"/>
        <v>100</v>
      </c>
      <c r="BD21" s="29">
        <f t="shared" si="34"/>
        <v>100</v>
      </c>
      <c r="BE21" s="29">
        <f t="shared" si="34"/>
        <v>100</v>
      </c>
      <c r="BF21" s="29">
        <f t="shared" si="34"/>
        <v>100.00000000000001</v>
      </c>
      <c r="BG21" s="29">
        <f t="shared" si="34"/>
        <v>100</v>
      </c>
      <c r="BH21" s="29">
        <f t="shared" si="34"/>
        <v>100.00000000000001</v>
      </c>
      <c r="BI21" s="29">
        <f t="shared" si="34"/>
        <v>100</v>
      </c>
      <c r="BJ21" s="29">
        <f t="shared" si="34"/>
        <v>100</v>
      </c>
      <c r="BK21" s="29">
        <f t="shared" si="34"/>
        <v>100</v>
      </c>
      <c r="BL21" s="29">
        <f t="shared" si="34"/>
        <v>100</v>
      </c>
      <c r="BM21" s="29">
        <f t="shared" si="34"/>
        <v>100</v>
      </c>
      <c r="BN21" s="29">
        <f t="shared" si="34"/>
        <v>100.00000000000001</v>
      </c>
      <c r="BO21" s="29">
        <f t="shared" si="34"/>
        <v>100</v>
      </c>
      <c r="BP21" s="29">
        <f t="shared" si="34"/>
        <v>100.00000000000001</v>
      </c>
      <c r="BQ21" s="29">
        <f t="shared" si="34"/>
        <v>100</v>
      </c>
      <c r="CR21" s="9"/>
      <c r="CS21" s="9"/>
      <c r="CT21" s="9"/>
      <c r="CU21" s="9"/>
      <c r="CV21" s="9"/>
      <c r="CW21" s="9"/>
      <c r="CX21" s="9"/>
      <c r="CY21" s="9"/>
      <c r="CZ21" s="9"/>
      <c r="DA21" s="9"/>
      <c r="DB21" s="9"/>
      <c r="DC21" s="9"/>
      <c r="DD21" s="9"/>
      <c r="DE21" s="9"/>
      <c r="DF21" s="9"/>
      <c r="DG21" s="9"/>
      <c r="DH21" s="9"/>
      <c r="DI21" s="9"/>
      <c r="DJ21" s="9"/>
      <c r="DK21" s="9"/>
      <c r="DL21" s="9"/>
      <c r="DM21" s="9"/>
      <c r="DN21" s="9"/>
      <c r="DO21" s="9"/>
    </row>
    <row r="22" spans="2:120" x14ac:dyDescent="0.25">
      <c r="B22" s="46" t="s">
        <v>19</v>
      </c>
      <c r="C22" s="4">
        <v>0</v>
      </c>
      <c r="D22" s="4">
        <v>2</v>
      </c>
      <c r="E22" s="4">
        <v>0</v>
      </c>
      <c r="F22" s="4">
        <v>1</v>
      </c>
      <c r="G22" s="4">
        <v>5</v>
      </c>
      <c r="H22" s="4">
        <v>23</v>
      </c>
      <c r="I22" s="4">
        <v>7</v>
      </c>
      <c r="J22" s="3">
        <v>2</v>
      </c>
      <c r="K22" s="3">
        <v>0</v>
      </c>
      <c r="L22" s="3">
        <v>0</v>
      </c>
      <c r="M22" s="3">
        <v>2</v>
      </c>
      <c r="N22" s="3">
        <v>0</v>
      </c>
      <c r="O22" s="3">
        <v>0</v>
      </c>
      <c r="P22" s="3">
        <v>0</v>
      </c>
      <c r="Q22" s="3">
        <v>0</v>
      </c>
      <c r="R22" s="3">
        <v>0</v>
      </c>
      <c r="S22" s="46">
        <v>42</v>
      </c>
      <c r="AV22" s="29"/>
      <c r="AW22" s="29"/>
      <c r="AX22" s="29"/>
      <c r="AY22" s="29"/>
      <c r="AZ22" s="29"/>
      <c r="BA22" s="29"/>
      <c r="BB22" s="29"/>
      <c r="BC22" s="29"/>
      <c r="BD22" s="29"/>
      <c r="BE22" s="29"/>
      <c r="BF22" s="29"/>
      <c r="BG22" s="29"/>
      <c r="BH22" s="29"/>
      <c r="BI22" s="29"/>
      <c r="BJ22" s="29"/>
      <c r="BK22" s="29"/>
      <c r="BL22" s="29"/>
      <c r="BM22" s="29"/>
      <c r="BN22" s="29"/>
      <c r="BO22" s="29"/>
      <c r="BP22" s="29"/>
      <c r="CQ22" s="9"/>
      <c r="CR22" s="9"/>
      <c r="CS22" s="9"/>
      <c r="CT22" s="9"/>
      <c r="CU22" s="9"/>
      <c r="CV22" s="9"/>
      <c r="CW22" s="9"/>
      <c r="CX22" s="9"/>
      <c r="CY22" s="9"/>
      <c r="CZ22" s="9"/>
      <c r="DA22" s="9"/>
      <c r="DB22" s="9"/>
      <c r="DC22" s="9"/>
      <c r="DD22" s="9"/>
      <c r="DE22" s="9"/>
      <c r="DF22" s="9"/>
      <c r="DG22" s="9"/>
      <c r="DH22" s="9"/>
      <c r="DI22" s="9"/>
      <c r="DJ22" s="9"/>
      <c r="DK22" s="9"/>
      <c r="DL22" s="9"/>
      <c r="DM22" s="9"/>
    </row>
    <row r="23" spans="2:120" x14ac:dyDescent="0.25">
      <c r="B23" s="46" t="s">
        <v>20</v>
      </c>
      <c r="C23" s="46">
        <v>0</v>
      </c>
      <c r="D23" s="46">
        <v>0</v>
      </c>
      <c r="E23" s="46">
        <v>0</v>
      </c>
      <c r="F23" s="46">
        <v>1</v>
      </c>
      <c r="G23" s="46">
        <v>5</v>
      </c>
      <c r="H23" s="46">
        <v>3</v>
      </c>
      <c r="I23" s="46">
        <v>24</v>
      </c>
      <c r="J23" s="46">
        <v>6</v>
      </c>
      <c r="K23" s="46">
        <v>1</v>
      </c>
      <c r="L23" s="46">
        <v>2</v>
      </c>
      <c r="M23" s="46">
        <v>0</v>
      </c>
      <c r="N23" s="46">
        <v>0</v>
      </c>
      <c r="O23" s="46">
        <v>0</v>
      </c>
      <c r="P23" s="46">
        <v>0</v>
      </c>
      <c r="Q23" s="46">
        <v>0</v>
      </c>
      <c r="R23" s="46">
        <v>0</v>
      </c>
      <c r="S23" s="46">
        <v>42</v>
      </c>
      <c r="CQ23" s="9"/>
      <c r="CR23" s="9"/>
      <c r="CS23" s="9"/>
      <c r="CT23" s="9"/>
      <c r="CU23" s="9"/>
      <c r="CV23" s="9"/>
      <c r="CW23" s="9"/>
      <c r="CX23" s="9"/>
      <c r="CY23" s="9"/>
      <c r="CZ23" s="9"/>
      <c r="DA23" s="9"/>
      <c r="DB23" s="9"/>
      <c r="DC23" s="9"/>
      <c r="DD23" s="9"/>
      <c r="DE23" s="9"/>
      <c r="DF23" s="9"/>
      <c r="DG23" s="9"/>
      <c r="DH23" s="9"/>
      <c r="DI23" s="9"/>
      <c r="DJ23" s="9"/>
      <c r="DK23" s="9"/>
      <c r="DL23" s="9"/>
      <c r="DM23" s="9"/>
    </row>
    <row r="24" spans="2:120" x14ac:dyDescent="0.25">
      <c r="B24" s="46" t="s">
        <v>21</v>
      </c>
      <c r="C24" s="46">
        <v>0</v>
      </c>
      <c r="D24" s="46">
        <v>0</v>
      </c>
      <c r="E24" s="46">
        <v>0</v>
      </c>
      <c r="F24" s="46">
        <v>0</v>
      </c>
      <c r="G24" s="46">
        <v>1</v>
      </c>
      <c r="H24" s="46">
        <v>0</v>
      </c>
      <c r="I24" s="46">
        <v>0</v>
      </c>
      <c r="J24" s="46">
        <v>1</v>
      </c>
      <c r="K24" s="46">
        <v>1</v>
      </c>
      <c r="L24" s="46">
        <v>4</v>
      </c>
      <c r="M24" s="46">
        <v>35</v>
      </c>
      <c r="N24" s="46">
        <v>0</v>
      </c>
      <c r="O24" s="46">
        <v>0</v>
      </c>
      <c r="P24" s="46">
        <v>0</v>
      </c>
      <c r="Q24" s="46">
        <v>0</v>
      </c>
      <c r="R24" s="46">
        <v>0</v>
      </c>
      <c r="S24" s="46">
        <v>42</v>
      </c>
      <c r="CQ24" s="9"/>
      <c r="CR24" s="9"/>
      <c r="CS24" s="9"/>
      <c r="CT24" s="9"/>
      <c r="CU24" s="9"/>
      <c r="CV24" s="9"/>
      <c r="CW24" s="9"/>
      <c r="CX24" s="9"/>
      <c r="CY24" s="9"/>
      <c r="CZ24" s="9"/>
      <c r="DA24" s="9"/>
      <c r="DB24" s="9"/>
      <c r="DC24" s="9"/>
      <c r="DD24" s="9"/>
      <c r="DE24" s="9"/>
      <c r="DF24" s="9"/>
      <c r="DG24" s="9"/>
      <c r="DH24" s="9"/>
      <c r="DI24" s="9"/>
      <c r="DJ24" s="9"/>
      <c r="DK24" s="9"/>
      <c r="DL24" s="9"/>
      <c r="DM24" s="9"/>
    </row>
    <row r="25" spans="2:120" x14ac:dyDescent="0.25">
      <c r="B25" s="46" t="s">
        <v>22</v>
      </c>
      <c r="C25" s="46">
        <v>0</v>
      </c>
      <c r="D25" s="46">
        <v>0</v>
      </c>
      <c r="E25" s="46">
        <v>0</v>
      </c>
      <c r="F25" s="46">
        <v>0</v>
      </c>
      <c r="G25" s="46">
        <v>0</v>
      </c>
      <c r="H25" s="46">
        <v>0</v>
      </c>
      <c r="I25" s="46">
        <v>3</v>
      </c>
      <c r="J25" s="46">
        <v>5</v>
      </c>
      <c r="K25" s="46">
        <v>11</v>
      </c>
      <c r="L25" s="46">
        <v>15</v>
      </c>
      <c r="M25" s="46">
        <v>8</v>
      </c>
      <c r="N25" s="46">
        <v>0</v>
      </c>
      <c r="O25" s="46">
        <v>0</v>
      </c>
      <c r="P25" s="46">
        <v>0</v>
      </c>
      <c r="Q25" s="46">
        <v>0</v>
      </c>
      <c r="R25" s="46">
        <v>0</v>
      </c>
      <c r="S25" s="46">
        <v>42</v>
      </c>
      <c r="CQ25" s="9"/>
      <c r="CR25" s="9"/>
      <c r="CS25" s="9"/>
      <c r="CT25" s="9"/>
      <c r="CU25" s="9"/>
      <c r="CV25" s="9"/>
      <c r="CW25" s="9"/>
      <c r="CX25" s="9"/>
      <c r="CY25" s="9"/>
      <c r="CZ25" s="9"/>
      <c r="DA25" s="9"/>
      <c r="DB25" s="9"/>
      <c r="DC25" s="9"/>
      <c r="DD25" s="9"/>
      <c r="DE25" s="9"/>
      <c r="DF25" s="9"/>
      <c r="DG25" s="9"/>
      <c r="DH25" s="9"/>
      <c r="DI25" s="9"/>
      <c r="DJ25" s="9"/>
      <c r="DK25" s="9"/>
      <c r="DL25" s="9"/>
      <c r="DM25" s="9"/>
    </row>
    <row r="26" spans="2:120" x14ac:dyDescent="0.25">
      <c r="B26" s="46" t="s">
        <v>90</v>
      </c>
      <c r="C26" s="2">
        <v>0</v>
      </c>
      <c r="D26" s="2">
        <v>0</v>
      </c>
      <c r="E26" s="2">
        <v>0</v>
      </c>
      <c r="F26" s="2">
        <v>0</v>
      </c>
      <c r="G26" s="2">
        <v>0</v>
      </c>
      <c r="H26" s="2">
        <v>0</v>
      </c>
      <c r="I26" s="2">
        <v>0</v>
      </c>
      <c r="J26" s="2">
        <v>0</v>
      </c>
      <c r="K26" s="2">
        <v>0</v>
      </c>
      <c r="L26" s="2">
        <v>0</v>
      </c>
      <c r="M26" s="3">
        <v>15</v>
      </c>
      <c r="N26" s="3">
        <v>22</v>
      </c>
      <c r="O26" s="3">
        <v>4</v>
      </c>
      <c r="P26" s="3">
        <v>0</v>
      </c>
      <c r="Q26" s="3">
        <v>1</v>
      </c>
      <c r="R26" s="3">
        <v>0</v>
      </c>
      <c r="S26" s="46">
        <v>42</v>
      </c>
      <c r="CQ26" s="9"/>
      <c r="CR26" s="9"/>
      <c r="CS26" s="9"/>
      <c r="CT26" s="9"/>
      <c r="CU26" s="9"/>
      <c r="CV26" s="9"/>
      <c r="CW26" s="9"/>
      <c r="CX26" s="9"/>
      <c r="CY26" s="9"/>
      <c r="CZ26" s="9"/>
      <c r="DA26" s="9"/>
      <c r="DB26" s="9"/>
      <c r="DC26" s="9"/>
      <c r="DD26" s="9"/>
      <c r="DE26" s="9"/>
      <c r="DF26" s="9"/>
      <c r="DG26" s="9"/>
      <c r="DH26" s="9"/>
      <c r="DI26" s="9"/>
      <c r="DJ26" s="9"/>
      <c r="DK26" s="9"/>
      <c r="DL26" s="9"/>
      <c r="DM26" s="9"/>
    </row>
    <row r="27" spans="2:120" x14ac:dyDescent="0.25">
      <c r="B27" s="46" t="s">
        <v>86</v>
      </c>
      <c r="C27" s="46">
        <v>0</v>
      </c>
      <c r="D27" s="46">
        <v>0</v>
      </c>
      <c r="E27" s="46">
        <v>0</v>
      </c>
      <c r="F27" s="46">
        <v>0</v>
      </c>
      <c r="G27" s="46">
        <v>0</v>
      </c>
      <c r="H27" s="46">
        <v>0</v>
      </c>
      <c r="I27" s="46">
        <v>0</v>
      </c>
      <c r="J27" s="46">
        <v>0</v>
      </c>
      <c r="K27" s="46">
        <v>0</v>
      </c>
      <c r="L27" s="46">
        <v>1</v>
      </c>
      <c r="M27" s="46">
        <v>36</v>
      </c>
      <c r="N27" s="46">
        <v>0</v>
      </c>
      <c r="O27" s="46">
        <v>0</v>
      </c>
      <c r="P27" s="46">
        <v>0</v>
      </c>
      <c r="Q27" s="46">
        <v>0</v>
      </c>
      <c r="R27" s="46">
        <v>0</v>
      </c>
      <c r="S27" s="46">
        <v>37</v>
      </c>
      <c r="CQ27" s="9"/>
      <c r="CR27" s="9"/>
      <c r="CS27" s="9"/>
      <c r="CT27" s="9"/>
      <c r="CU27" s="9"/>
      <c r="CV27" s="9"/>
      <c r="CW27" s="9"/>
      <c r="CX27" s="9"/>
      <c r="CY27" s="9"/>
      <c r="CZ27" s="9"/>
      <c r="DA27" s="9"/>
      <c r="DB27" s="9"/>
      <c r="DC27" s="9"/>
      <c r="DD27" s="9"/>
      <c r="DE27" s="9"/>
      <c r="DF27" s="9"/>
      <c r="DG27" s="9"/>
      <c r="DH27" s="9"/>
      <c r="DI27" s="9"/>
      <c r="DJ27" s="9"/>
      <c r="DK27" s="9"/>
      <c r="DL27" s="9"/>
      <c r="DM27" s="9"/>
    </row>
    <row r="28" spans="2:120" x14ac:dyDescent="0.25">
      <c r="B28" s="46" t="s">
        <v>102</v>
      </c>
      <c r="C28" s="46">
        <v>0</v>
      </c>
      <c r="D28" s="46">
        <v>0</v>
      </c>
      <c r="E28" s="46">
        <v>0</v>
      </c>
      <c r="F28" s="46">
        <v>1</v>
      </c>
      <c r="G28" s="46">
        <v>0</v>
      </c>
      <c r="H28" s="46">
        <v>2</v>
      </c>
      <c r="I28" s="46">
        <v>18</v>
      </c>
      <c r="J28" s="46">
        <v>18</v>
      </c>
      <c r="K28" s="46">
        <v>2</v>
      </c>
      <c r="L28" s="46">
        <v>1</v>
      </c>
      <c r="M28" s="46">
        <v>0</v>
      </c>
      <c r="N28" s="46">
        <v>0</v>
      </c>
      <c r="O28" s="46">
        <v>0</v>
      </c>
      <c r="P28" s="46">
        <v>0</v>
      </c>
      <c r="Q28" s="46">
        <v>0</v>
      </c>
      <c r="R28" s="46">
        <v>0</v>
      </c>
      <c r="S28" s="46">
        <v>42</v>
      </c>
      <c r="CQ28" s="9"/>
      <c r="CR28" s="9"/>
      <c r="CS28" s="9"/>
      <c r="CT28" s="9"/>
      <c r="CU28" s="9"/>
      <c r="CV28" s="9"/>
      <c r="CW28" s="9"/>
      <c r="CX28" s="9"/>
      <c r="CY28" s="9"/>
      <c r="CZ28" s="9"/>
      <c r="DA28" s="9"/>
      <c r="DB28" s="9"/>
      <c r="DC28" s="9"/>
      <c r="DD28" s="9"/>
      <c r="DE28" s="9"/>
      <c r="DF28" s="9"/>
      <c r="DG28" s="9"/>
      <c r="DH28" s="9"/>
      <c r="DI28" s="9"/>
      <c r="DJ28" s="9"/>
      <c r="DK28" s="9"/>
      <c r="DL28" s="9"/>
      <c r="DM28" s="9"/>
    </row>
    <row r="29" spans="2:120" x14ac:dyDescent="0.25">
      <c r="CQ29" s="9"/>
      <c r="CR29" s="9"/>
      <c r="CS29" s="9"/>
      <c r="CT29" s="9"/>
      <c r="CU29" s="9"/>
      <c r="CV29" s="9"/>
      <c r="CW29" s="9"/>
      <c r="CX29" s="9"/>
      <c r="CY29" s="9"/>
      <c r="CZ29" s="9"/>
      <c r="DA29" s="9"/>
      <c r="DB29" s="9"/>
      <c r="DC29" s="9"/>
      <c r="DD29" s="9"/>
      <c r="DE29" s="9"/>
      <c r="DF29" s="9"/>
      <c r="DG29" s="9"/>
      <c r="DH29" s="9"/>
      <c r="DI29" s="9"/>
      <c r="DJ29" s="9"/>
      <c r="DK29" s="9"/>
      <c r="DL29" s="9"/>
      <c r="DM29" s="9"/>
    </row>
    <row r="30" spans="2:120" x14ac:dyDescent="0.25">
      <c r="CQ30" s="9"/>
      <c r="CR30" s="9"/>
      <c r="CS30" s="9"/>
      <c r="CT30" s="9"/>
      <c r="CU30" s="9"/>
      <c r="CV30" s="9"/>
      <c r="CW30" s="9"/>
      <c r="CX30" s="9"/>
      <c r="CY30" s="9"/>
      <c r="CZ30" s="9"/>
      <c r="DA30" s="9"/>
      <c r="DB30" s="9"/>
      <c r="DC30" s="9"/>
      <c r="DD30" s="9"/>
      <c r="DE30" s="9"/>
      <c r="DF30" s="9"/>
      <c r="DG30" s="9"/>
      <c r="DH30" s="9"/>
      <c r="DI30" s="9"/>
      <c r="DJ30" s="9"/>
      <c r="DK30" s="9"/>
      <c r="DL30" s="9"/>
      <c r="DM30" s="9"/>
    </row>
    <row r="31" spans="2:120" x14ac:dyDescent="0.25">
      <c r="CQ31" s="9"/>
      <c r="CR31" s="9"/>
      <c r="CS31" s="9"/>
      <c r="CT31" s="9"/>
      <c r="CU31" s="9"/>
      <c r="CV31" s="9"/>
      <c r="CW31" s="9"/>
      <c r="CX31" s="9"/>
      <c r="CY31" s="9"/>
      <c r="CZ31" s="9"/>
      <c r="DA31" s="9"/>
      <c r="DB31" s="9"/>
      <c r="DC31" s="9"/>
      <c r="DD31" s="9"/>
      <c r="DE31" s="9"/>
      <c r="DF31" s="9"/>
      <c r="DG31" s="9"/>
      <c r="DH31" s="9"/>
      <c r="DI31" s="9"/>
      <c r="DJ31" s="9"/>
      <c r="DK31" s="9"/>
      <c r="DL31" s="9"/>
      <c r="DM31" s="9"/>
    </row>
  </sheetData>
  <pageMargins left="0.7" right="0.7" top="0.78740157499999996" bottom="0.78740157499999996"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31"/>
  <sheetViews>
    <sheetView zoomScale="75" zoomScaleNormal="75" workbookViewId="0">
      <selection activeCell="L39" sqref="L39"/>
    </sheetView>
  </sheetViews>
  <sheetFormatPr baseColWidth="10" defaultRowHeight="15" x14ac:dyDescent="0.25"/>
  <sheetData>
    <row r="1" spans="1:118" s="1" customFormat="1" x14ac:dyDescent="0.25">
      <c r="A1" s="1" t="s">
        <v>99</v>
      </c>
      <c r="V1" s="1" t="str">
        <f>A1</f>
        <v xml:space="preserve">Stenotrophomonas maltophilia  </v>
      </c>
      <c r="AT1" s="1" t="str">
        <f>A1</f>
        <v xml:space="preserve">Stenotrophomonas maltophilia  </v>
      </c>
      <c r="BR1" s="1" t="str">
        <f>A1</f>
        <v xml:space="preserve">Stenotrophomonas maltophilia  </v>
      </c>
      <c r="CQ1" s="9"/>
      <c r="CR1" s="9"/>
      <c r="CS1" s="9"/>
      <c r="CT1" s="9"/>
      <c r="CU1" s="9"/>
      <c r="CV1" s="9"/>
      <c r="CW1" s="9"/>
      <c r="CX1" s="9"/>
      <c r="CY1" s="9"/>
      <c r="CZ1" s="9"/>
      <c r="DA1" s="9"/>
      <c r="DB1" s="9"/>
      <c r="DC1" s="9"/>
      <c r="DD1" s="9"/>
      <c r="DE1" s="9"/>
      <c r="DF1" s="9"/>
      <c r="DG1" s="9"/>
      <c r="DH1" s="9"/>
      <c r="DI1" s="9"/>
      <c r="DJ1" s="9"/>
      <c r="DK1" s="9"/>
      <c r="DL1" s="9"/>
      <c r="DM1" s="9"/>
      <c r="DN1" s="9"/>
    </row>
    <row r="2" spans="1:118" s="1" customFormat="1" ht="18.75" x14ac:dyDescent="0.25">
      <c r="B2" s="1" t="s">
        <v>0</v>
      </c>
      <c r="C2" s="1">
        <v>1.5625E-2</v>
      </c>
      <c r="D2" s="1">
        <v>3.125E-2</v>
      </c>
      <c r="E2" s="1">
        <v>6.25E-2</v>
      </c>
      <c r="F2" s="1">
        <v>0.125</v>
      </c>
      <c r="G2" s="1">
        <v>0.25</v>
      </c>
      <c r="H2" s="1">
        <v>0.5</v>
      </c>
      <c r="I2" s="1">
        <v>1</v>
      </c>
      <c r="J2" s="1">
        <v>2</v>
      </c>
      <c r="K2" s="1">
        <v>4</v>
      </c>
      <c r="L2" s="1">
        <v>8</v>
      </c>
      <c r="M2" s="1">
        <v>16</v>
      </c>
      <c r="N2" s="1">
        <v>32</v>
      </c>
      <c r="O2" s="1">
        <v>64</v>
      </c>
      <c r="P2" s="1">
        <v>128</v>
      </c>
      <c r="Q2" s="1">
        <v>256</v>
      </c>
      <c r="R2" s="1">
        <v>512</v>
      </c>
      <c r="S2" s="1" t="s">
        <v>1</v>
      </c>
      <c r="V2" s="1" t="s">
        <v>0</v>
      </c>
      <c r="W2" s="1" t="str">
        <f>B3</f>
        <v>Ampicillin</v>
      </c>
      <c r="X2" s="1" t="str">
        <f>B4</f>
        <v>Ampicillin/ Sulbactam</v>
      </c>
      <c r="Y2" s="1" t="str">
        <f>B5</f>
        <v>Piperacillin</v>
      </c>
      <c r="Z2" s="1" t="str">
        <f>B6</f>
        <v>Piperacillin/ Tazobactam</v>
      </c>
      <c r="AA2" s="1" t="str">
        <f>B7</f>
        <v>Aztreonam</v>
      </c>
      <c r="AB2" s="1" t="str">
        <f>B8</f>
        <v>Cefotaxim</v>
      </c>
      <c r="AC2" s="1" t="str">
        <f>B9</f>
        <v>Ceftazidim</v>
      </c>
      <c r="AD2" s="1" t="str">
        <f>B10</f>
        <v>Cefuroxim</v>
      </c>
      <c r="AE2" s="1" t="str">
        <f>B11</f>
        <v>Imipenem</v>
      </c>
      <c r="AF2" s="1" t="str">
        <f>B12</f>
        <v>Meropenem</v>
      </c>
      <c r="AG2" s="1" t="str">
        <f>B13</f>
        <v>Colistin</v>
      </c>
      <c r="AH2" s="1" t="str">
        <f>B14</f>
        <v>Amikacin</v>
      </c>
      <c r="AI2" s="1" t="str">
        <f>B15</f>
        <v>Gentamicin</v>
      </c>
      <c r="AJ2" s="1" t="str">
        <f>B16</f>
        <v>Tobramycin</v>
      </c>
      <c r="AK2" s="1" t="str">
        <f>B17</f>
        <v>Fosfomycin</v>
      </c>
      <c r="AL2" s="1" t="str">
        <f>B18</f>
        <v>Cotrimoxazol</v>
      </c>
      <c r="AM2" s="1" t="str">
        <f>B19</f>
        <v>Ciprofloxacin</v>
      </c>
      <c r="AN2" s="1" t="str">
        <f>B20</f>
        <v>Levofloxacin</v>
      </c>
      <c r="AO2" s="1" t="str">
        <f>B21</f>
        <v>Moxifloxacin</v>
      </c>
      <c r="AP2" s="1" t="str">
        <f>B22</f>
        <v>Doxycyclin</v>
      </c>
      <c r="AQ2" s="1" t="str">
        <f>B23</f>
        <v>Tigecyclin</v>
      </c>
      <c r="AU2" s="1" t="str">
        <f t="shared" ref="AU2:BO2" si="0">W2</f>
        <v>Ampicillin</v>
      </c>
      <c r="AV2" s="1" t="str">
        <f t="shared" si="0"/>
        <v>Ampicillin/ Sulbactam</v>
      </c>
      <c r="AW2" s="1" t="str">
        <f t="shared" si="0"/>
        <v>Piperacillin</v>
      </c>
      <c r="AX2" s="1" t="str">
        <f t="shared" si="0"/>
        <v>Piperacillin/ Tazobactam</v>
      </c>
      <c r="AY2" s="1" t="str">
        <f t="shared" si="0"/>
        <v>Aztreonam</v>
      </c>
      <c r="AZ2" s="1" t="str">
        <f t="shared" si="0"/>
        <v>Cefotaxim</v>
      </c>
      <c r="BA2" s="1" t="str">
        <f t="shared" si="0"/>
        <v>Ceftazidim</v>
      </c>
      <c r="BB2" s="1" t="str">
        <f t="shared" si="0"/>
        <v>Cefuroxim</v>
      </c>
      <c r="BC2" s="1" t="str">
        <f t="shared" si="0"/>
        <v>Imipenem</v>
      </c>
      <c r="BD2" s="1" t="str">
        <f t="shared" si="0"/>
        <v>Meropenem</v>
      </c>
      <c r="BE2" s="1" t="str">
        <f t="shared" si="0"/>
        <v>Colistin</v>
      </c>
      <c r="BF2" s="1" t="str">
        <f t="shared" si="0"/>
        <v>Amikacin</v>
      </c>
      <c r="BG2" s="1" t="str">
        <f t="shared" si="0"/>
        <v>Gentamicin</v>
      </c>
      <c r="BH2" s="1" t="str">
        <f t="shared" si="0"/>
        <v>Tobramycin</v>
      </c>
      <c r="BI2" s="1" t="str">
        <f t="shared" si="0"/>
        <v>Fosfomycin</v>
      </c>
      <c r="BJ2" s="1" t="str">
        <f t="shared" si="0"/>
        <v>Cotrimoxazol</v>
      </c>
      <c r="BK2" s="1" t="str">
        <f t="shared" si="0"/>
        <v>Ciprofloxacin</v>
      </c>
      <c r="BL2" s="1" t="str">
        <f t="shared" si="0"/>
        <v>Levofloxacin</v>
      </c>
      <c r="BM2" s="1" t="str">
        <f t="shared" si="0"/>
        <v>Moxifloxacin</v>
      </c>
      <c r="BN2" s="1" t="str">
        <f t="shared" si="0"/>
        <v>Doxycyclin</v>
      </c>
      <c r="BO2" s="1" t="str">
        <f t="shared" si="0"/>
        <v>Tigecyclin</v>
      </c>
      <c r="BR2" s="1" t="s">
        <v>0</v>
      </c>
      <c r="BS2" s="1" t="str">
        <f t="shared" ref="BS2:CM2" si="1">W2</f>
        <v>Ampicillin</v>
      </c>
      <c r="BT2" s="1" t="str">
        <f t="shared" si="1"/>
        <v>Ampicillin/ Sulbactam</v>
      </c>
      <c r="BU2" s="1" t="str">
        <f t="shared" si="1"/>
        <v>Piperacillin</v>
      </c>
      <c r="BV2" s="1" t="str">
        <f t="shared" si="1"/>
        <v>Piperacillin/ Tazobactam</v>
      </c>
      <c r="BW2" s="1" t="str">
        <f t="shared" si="1"/>
        <v>Aztreonam</v>
      </c>
      <c r="BX2" s="1" t="str">
        <f t="shared" si="1"/>
        <v>Cefotaxim</v>
      </c>
      <c r="BY2" s="1" t="str">
        <f t="shared" si="1"/>
        <v>Ceftazidim</v>
      </c>
      <c r="BZ2" s="1" t="str">
        <f t="shared" si="1"/>
        <v>Cefuroxim</v>
      </c>
      <c r="CA2" s="1" t="str">
        <f t="shared" si="1"/>
        <v>Imipenem</v>
      </c>
      <c r="CB2" s="1" t="str">
        <f t="shared" si="1"/>
        <v>Meropenem</v>
      </c>
      <c r="CC2" s="1" t="str">
        <f t="shared" si="1"/>
        <v>Colistin</v>
      </c>
      <c r="CD2" s="1" t="str">
        <f t="shared" si="1"/>
        <v>Amikacin</v>
      </c>
      <c r="CE2" s="1" t="str">
        <f t="shared" si="1"/>
        <v>Gentamicin</v>
      </c>
      <c r="CF2" s="1" t="str">
        <f t="shared" si="1"/>
        <v>Tobramycin</v>
      </c>
      <c r="CG2" s="1" t="str">
        <f t="shared" si="1"/>
        <v>Fosfomycin</v>
      </c>
      <c r="CH2" s="1" t="str">
        <f t="shared" si="1"/>
        <v>Cotrimoxazol</v>
      </c>
      <c r="CI2" s="1" t="str">
        <f t="shared" si="1"/>
        <v>Ciprofloxacin</v>
      </c>
      <c r="CJ2" s="1" t="str">
        <f t="shared" si="1"/>
        <v>Levofloxacin</v>
      </c>
      <c r="CK2" s="1" t="str">
        <f t="shared" si="1"/>
        <v>Moxifloxacin</v>
      </c>
      <c r="CL2" s="1" t="str">
        <f t="shared" si="1"/>
        <v>Doxycyclin</v>
      </c>
      <c r="CM2" s="1" t="str">
        <f t="shared" si="1"/>
        <v>Tigecyclin</v>
      </c>
      <c r="CQ2" s="18"/>
      <c r="CR2" s="19" t="s">
        <v>45</v>
      </c>
      <c r="CS2" s="19" t="s">
        <v>50</v>
      </c>
      <c r="CT2" s="19" t="s">
        <v>51</v>
      </c>
      <c r="CU2" s="19" t="s">
        <v>52</v>
      </c>
      <c r="CV2" s="19" t="s">
        <v>53</v>
      </c>
      <c r="CW2" s="19" t="s">
        <v>54</v>
      </c>
      <c r="CX2" s="19" t="s">
        <v>55</v>
      </c>
      <c r="CY2" s="19" t="s">
        <v>68</v>
      </c>
      <c r="CZ2" s="19" t="s">
        <v>56</v>
      </c>
      <c r="DA2" s="19" t="s">
        <v>57</v>
      </c>
      <c r="DB2" s="19" t="s">
        <v>58</v>
      </c>
      <c r="DC2" s="19" t="s">
        <v>59</v>
      </c>
      <c r="DD2" s="19" t="s">
        <v>60</v>
      </c>
      <c r="DE2" s="19" t="s">
        <v>61</v>
      </c>
      <c r="DF2" s="19" t="s">
        <v>62</v>
      </c>
      <c r="DG2" s="19" t="s">
        <v>63</v>
      </c>
      <c r="DH2" s="19" t="s">
        <v>64</v>
      </c>
      <c r="DI2" s="19" t="s">
        <v>65</v>
      </c>
      <c r="DJ2" s="19" t="s">
        <v>66</v>
      </c>
      <c r="DK2" s="19" t="s">
        <v>67</v>
      </c>
      <c r="DL2" s="19" t="s">
        <v>69</v>
      </c>
      <c r="DM2" s="9"/>
      <c r="DN2" s="9"/>
    </row>
    <row r="3" spans="1:118" s="1" customFormat="1" ht="18.75" x14ac:dyDescent="0.25">
      <c r="B3" s="1" t="s">
        <v>2</v>
      </c>
      <c r="C3" s="1">
        <v>0</v>
      </c>
      <c r="D3" s="1">
        <v>0</v>
      </c>
      <c r="E3" s="1">
        <v>0</v>
      </c>
      <c r="F3" s="1">
        <v>0</v>
      </c>
      <c r="G3" s="1">
        <v>0</v>
      </c>
      <c r="H3" s="1">
        <v>0</v>
      </c>
      <c r="I3" s="1">
        <v>0</v>
      </c>
      <c r="J3" s="1">
        <v>0</v>
      </c>
      <c r="K3" s="1">
        <v>0</v>
      </c>
      <c r="L3" s="1">
        <v>0</v>
      </c>
      <c r="M3" s="1">
        <v>1</v>
      </c>
      <c r="N3" s="1">
        <v>0</v>
      </c>
      <c r="O3" s="1">
        <v>14</v>
      </c>
      <c r="P3" s="1">
        <v>0</v>
      </c>
      <c r="Q3" s="1">
        <v>0</v>
      </c>
      <c r="R3" s="1">
        <v>0</v>
      </c>
      <c r="S3" s="1">
        <v>15</v>
      </c>
      <c r="V3" s="1">
        <v>1.5625E-2</v>
      </c>
      <c r="W3" s="1">
        <f>C3</f>
        <v>0</v>
      </c>
      <c r="X3" s="1">
        <f>C4</f>
        <v>0</v>
      </c>
      <c r="Y3" s="1">
        <f>C5</f>
        <v>0</v>
      </c>
      <c r="Z3" s="1">
        <f>C6</f>
        <v>0</v>
      </c>
      <c r="AA3" s="1">
        <f>C7</f>
        <v>0</v>
      </c>
      <c r="AB3" s="1">
        <f>C8</f>
        <v>0</v>
      </c>
      <c r="AC3" s="1">
        <f>C9</f>
        <v>0</v>
      </c>
      <c r="AD3" s="1">
        <f>C10</f>
        <v>0</v>
      </c>
      <c r="AE3" s="6">
        <f>C11</f>
        <v>0</v>
      </c>
      <c r="AF3" s="6">
        <f>C12</f>
        <v>0</v>
      </c>
      <c r="AG3" s="6">
        <f>C13</f>
        <v>0</v>
      </c>
      <c r="AH3" s="6">
        <f>C14</f>
        <v>0</v>
      </c>
      <c r="AI3" s="6">
        <f>C15</f>
        <v>0</v>
      </c>
      <c r="AJ3" s="6">
        <f>C16</f>
        <v>0</v>
      </c>
      <c r="AK3" s="42">
        <f>C17</f>
        <v>0</v>
      </c>
      <c r="AL3" s="4">
        <f>C18</f>
        <v>0</v>
      </c>
      <c r="AM3" s="6">
        <f>C19</f>
        <v>0</v>
      </c>
      <c r="AN3" s="6">
        <f>C20</f>
        <v>0</v>
      </c>
      <c r="AO3" s="1">
        <f>C21</f>
        <v>0</v>
      </c>
      <c r="AP3" s="1">
        <f>C22</f>
        <v>0</v>
      </c>
      <c r="AQ3" s="1">
        <f>C23</f>
        <v>0</v>
      </c>
      <c r="AT3" s="1">
        <v>1.4999999999999999E-2</v>
      </c>
      <c r="AU3" s="29">
        <f t="shared" ref="AU3:BO3" si="2">PRODUCT(W3*100*1/W19)</f>
        <v>0</v>
      </c>
      <c r="AV3" s="29">
        <f t="shared" si="2"/>
        <v>0</v>
      </c>
      <c r="AW3" s="29">
        <f t="shared" si="2"/>
        <v>0</v>
      </c>
      <c r="AX3" s="29">
        <f t="shared" si="2"/>
        <v>0</v>
      </c>
      <c r="AY3" s="29">
        <f t="shared" si="2"/>
        <v>0</v>
      </c>
      <c r="AZ3" s="29">
        <f t="shared" si="2"/>
        <v>0</v>
      </c>
      <c r="BA3" s="29">
        <f t="shared" si="2"/>
        <v>0</v>
      </c>
      <c r="BB3" s="29">
        <f t="shared" si="2"/>
        <v>0</v>
      </c>
      <c r="BC3" s="36">
        <f t="shared" si="2"/>
        <v>0</v>
      </c>
      <c r="BD3" s="36">
        <f t="shared" si="2"/>
        <v>0</v>
      </c>
      <c r="BE3" s="36">
        <f t="shared" si="2"/>
        <v>0</v>
      </c>
      <c r="BF3" s="36">
        <f t="shared" si="2"/>
        <v>0</v>
      </c>
      <c r="BG3" s="36">
        <f t="shared" si="2"/>
        <v>0</v>
      </c>
      <c r="BH3" s="36">
        <f t="shared" si="2"/>
        <v>0</v>
      </c>
      <c r="BI3" s="43">
        <f t="shared" si="2"/>
        <v>0</v>
      </c>
      <c r="BJ3" s="31">
        <f t="shared" si="2"/>
        <v>0</v>
      </c>
      <c r="BK3" s="36">
        <f t="shared" si="2"/>
        <v>0</v>
      </c>
      <c r="BL3" s="36">
        <f t="shared" si="2"/>
        <v>0</v>
      </c>
      <c r="BM3" s="29">
        <f t="shared" si="2"/>
        <v>0</v>
      </c>
      <c r="BN3" s="29">
        <f t="shared" si="2"/>
        <v>0</v>
      </c>
      <c r="BO3" s="29">
        <f t="shared" si="2"/>
        <v>0</v>
      </c>
      <c r="BR3" s="1">
        <v>1.4999999999999999E-2</v>
      </c>
      <c r="BS3" s="29">
        <f t="shared" ref="BS3:CM3" si="3">AU3</f>
        <v>0</v>
      </c>
      <c r="BT3" s="29">
        <f t="shared" si="3"/>
        <v>0</v>
      </c>
      <c r="BU3" s="29">
        <f t="shared" si="3"/>
        <v>0</v>
      </c>
      <c r="BV3" s="29">
        <f t="shared" si="3"/>
        <v>0</v>
      </c>
      <c r="BW3" s="29">
        <f t="shared" si="3"/>
        <v>0</v>
      </c>
      <c r="BX3" s="29">
        <f t="shared" si="3"/>
        <v>0</v>
      </c>
      <c r="BY3" s="29">
        <f t="shared" si="3"/>
        <v>0</v>
      </c>
      <c r="BZ3" s="29">
        <f t="shared" si="3"/>
        <v>0</v>
      </c>
      <c r="CA3" s="36">
        <f t="shared" si="3"/>
        <v>0</v>
      </c>
      <c r="CB3" s="36">
        <f t="shared" si="3"/>
        <v>0</v>
      </c>
      <c r="CC3" s="36">
        <f t="shared" si="3"/>
        <v>0</v>
      </c>
      <c r="CD3" s="36">
        <f t="shared" si="3"/>
        <v>0</v>
      </c>
      <c r="CE3" s="36">
        <f t="shared" si="3"/>
        <v>0</v>
      </c>
      <c r="CF3" s="36">
        <f t="shared" si="3"/>
        <v>0</v>
      </c>
      <c r="CG3" s="43">
        <f t="shared" si="3"/>
        <v>0</v>
      </c>
      <c r="CH3" s="31">
        <f t="shared" si="3"/>
        <v>0</v>
      </c>
      <c r="CI3" s="36">
        <f t="shared" si="3"/>
        <v>0</v>
      </c>
      <c r="CJ3" s="36">
        <f t="shared" si="3"/>
        <v>0</v>
      </c>
      <c r="CK3" s="29">
        <f t="shared" si="3"/>
        <v>0</v>
      </c>
      <c r="CL3" s="29">
        <f t="shared" si="3"/>
        <v>0</v>
      </c>
      <c r="CM3" s="29">
        <f t="shared" si="3"/>
        <v>0</v>
      </c>
      <c r="CQ3" s="19" t="s">
        <v>46</v>
      </c>
      <c r="CR3" s="18">
        <f>S3</f>
        <v>15</v>
      </c>
      <c r="CS3" s="18">
        <f>S4</f>
        <v>15</v>
      </c>
      <c r="CT3" s="18">
        <f>S5</f>
        <v>15</v>
      </c>
      <c r="CU3" s="18">
        <f>S6</f>
        <v>15</v>
      </c>
      <c r="CV3" s="18">
        <f>S7</f>
        <v>15</v>
      </c>
      <c r="CW3" s="18">
        <f>S8</f>
        <v>15</v>
      </c>
      <c r="CX3" s="18">
        <f>S9</f>
        <v>15</v>
      </c>
      <c r="CY3" s="18">
        <f>S10</f>
        <v>15</v>
      </c>
      <c r="CZ3" s="18">
        <f>S11</f>
        <v>15</v>
      </c>
      <c r="DA3" s="18">
        <f>S12</f>
        <v>15</v>
      </c>
      <c r="DB3" s="18">
        <f>S13</f>
        <v>14</v>
      </c>
      <c r="DC3" s="18">
        <f>S14</f>
        <v>14</v>
      </c>
      <c r="DD3" s="18">
        <f>S15</f>
        <v>14</v>
      </c>
      <c r="DE3" s="18">
        <f>S16</f>
        <v>14</v>
      </c>
      <c r="DF3" s="18">
        <f>S17</f>
        <v>15</v>
      </c>
      <c r="DG3" s="18">
        <f>S18</f>
        <v>15</v>
      </c>
      <c r="DH3" s="18">
        <f>S19</f>
        <v>15</v>
      </c>
      <c r="DI3" s="18">
        <f>S20</f>
        <v>15</v>
      </c>
      <c r="DJ3" s="18">
        <f>S21</f>
        <v>15</v>
      </c>
      <c r="DK3" s="18">
        <f>S22</f>
        <v>15</v>
      </c>
      <c r="DL3" s="18">
        <f>S23</f>
        <v>15</v>
      </c>
      <c r="DM3" s="9"/>
      <c r="DN3" s="9"/>
    </row>
    <row r="4" spans="1:118" s="1" customFormat="1" ht="18.75" x14ac:dyDescent="0.25">
      <c r="B4" s="1" t="s">
        <v>3</v>
      </c>
      <c r="C4" s="1">
        <v>0</v>
      </c>
      <c r="D4" s="1">
        <v>0</v>
      </c>
      <c r="E4" s="1">
        <v>0</v>
      </c>
      <c r="F4" s="1">
        <v>0</v>
      </c>
      <c r="G4" s="1">
        <v>0</v>
      </c>
      <c r="H4" s="1">
        <v>0</v>
      </c>
      <c r="I4" s="1">
        <v>0</v>
      </c>
      <c r="J4" s="1">
        <v>1</v>
      </c>
      <c r="K4" s="1">
        <v>1</v>
      </c>
      <c r="L4" s="1">
        <v>0</v>
      </c>
      <c r="M4" s="1">
        <v>0</v>
      </c>
      <c r="N4" s="1">
        <v>1</v>
      </c>
      <c r="O4" s="1">
        <v>12</v>
      </c>
      <c r="P4" s="1">
        <v>0</v>
      </c>
      <c r="Q4" s="1">
        <v>0</v>
      </c>
      <c r="R4" s="1">
        <v>0</v>
      </c>
      <c r="S4" s="1">
        <v>15</v>
      </c>
      <c r="V4" s="1">
        <v>3.125E-2</v>
      </c>
      <c r="W4" s="1">
        <f>D3</f>
        <v>0</v>
      </c>
      <c r="X4" s="1">
        <f>D4</f>
        <v>0</v>
      </c>
      <c r="Y4" s="1">
        <f>D5</f>
        <v>0</v>
      </c>
      <c r="Z4" s="1">
        <f>D6</f>
        <v>0</v>
      </c>
      <c r="AA4" s="1">
        <f>D7</f>
        <v>0</v>
      </c>
      <c r="AB4" s="1">
        <f>D8</f>
        <v>0</v>
      </c>
      <c r="AC4" s="1">
        <f>D9</f>
        <v>0</v>
      </c>
      <c r="AD4" s="1">
        <f>D10</f>
        <v>0</v>
      </c>
      <c r="AE4" s="6">
        <f>D11</f>
        <v>0</v>
      </c>
      <c r="AF4" s="6">
        <f>D12</f>
        <v>0</v>
      </c>
      <c r="AG4" s="6">
        <f>D13</f>
        <v>0</v>
      </c>
      <c r="AH4" s="6">
        <f>D14</f>
        <v>0</v>
      </c>
      <c r="AI4" s="6">
        <f>D15</f>
        <v>0</v>
      </c>
      <c r="AJ4" s="6">
        <f>D16</f>
        <v>0</v>
      </c>
      <c r="AK4" s="42">
        <f>D17</f>
        <v>0</v>
      </c>
      <c r="AL4" s="4">
        <f>D18</f>
        <v>0</v>
      </c>
      <c r="AM4" s="6">
        <f>D19</f>
        <v>0</v>
      </c>
      <c r="AN4" s="6">
        <f>D20</f>
        <v>0</v>
      </c>
      <c r="AO4" s="1">
        <f>D21</f>
        <v>0</v>
      </c>
      <c r="AP4" s="1">
        <f>D22</f>
        <v>0</v>
      </c>
      <c r="AQ4" s="1">
        <f>D23</f>
        <v>0</v>
      </c>
      <c r="AT4" s="1">
        <v>3.1E-2</v>
      </c>
      <c r="AU4" s="29">
        <f t="shared" ref="AU4:BO4" si="4">PRODUCT(W4*100*1/W19)</f>
        <v>0</v>
      </c>
      <c r="AV4" s="29">
        <f t="shared" si="4"/>
        <v>0</v>
      </c>
      <c r="AW4" s="29">
        <f t="shared" si="4"/>
        <v>0</v>
      </c>
      <c r="AX4" s="29">
        <f t="shared" si="4"/>
        <v>0</v>
      </c>
      <c r="AY4" s="29">
        <f t="shared" si="4"/>
        <v>0</v>
      </c>
      <c r="AZ4" s="29">
        <f t="shared" si="4"/>
        <v>0</v>
      </c>
      <c r="BA4" s="29">
        <f t="shared" si="4"/>
        <v>0</v>
      </c>
      <c r="BB4" s="29">
        <f t="shared" si="4"/>
        <v>0</v>
      </c>
      <c r="BC4" s="36">
        <f t="shared" si="4"/>
        <v>0</v>
      </c>
      <c r="BD4" s="36">
        <f t="shared" si="4"/>
        <v>0</v>
      </c>
      <c r="BE4" s="36">
        <f t="shared" si="4"/>
        <v>0</v>
      </c>
      <c r="BF4" s="36">
        <f t="shared" si="4"/>
        <v>0</v>
      </c>
      <c r="BG4" s="36">
        <f t="shared" si="4"/>
        <v>0</v>
      </c>
      <c r="BH4" s="36">
        <f t="shared" si="4"/>
        <v>0</v>
      </c>
      <c r="BI4" s="43">
        <f t="shared" si="4"/>
        <v>0</v>
      </c>
      <c r="BJ4" s="31">
        <f t="shared" si="4"/>
        <v>0</v>
      </c>
      <c r="BK4" s="36">
        <f t="shared" si="4"/>
        <v>0</v>
      </c>
      <c r="BL4" s="36">
        <f t="shared" si="4"/>
        <v>0</v>
      </c>
      <c r="BM4" s="29">
        <f t="shared" si="4"/>
        <v>0</v>
      </c>
      <c r="BN4" s="29">
        <f t="shared" si="4"/>
        <v>0</v>
      </c>
      <c r="BO4" s="29">
        <f t="shared" si="4"/>
        <v>0</v>
      </c>
      <c r="BR4" s="1">
        <v>3.1E-2</v>
      </c>
      <c r="BS4" s="29">
        <f t="shared" ref="BS4:CM4" si="5">AU3+AU4</f>
        <v>0</v>
      </c>
      <c r="BT4" s="29">
        <f t="shared" si="5"/>
        <v>0</v>
      </c>
      <c r="BU4" s="29">
        <f t="shared" si="5"/>
        <v>0</v>
      </c>
      <c r="BV4" s="29">
        <f t="shared" si="5"/>
        <v>0</v>
      </c>
      <c r="BW4" s="29">
        <f t="shared" si="5"/>
        <v>0</v>
      </c>
      <c r="BX4" s="29">
        <f t="shared" si="5"/>
        <v>0</v>
      </c>
      <c r="BY4" s="29">
        <f t="shared" si="5"/>
        <v>0</v>
      </c>
      <c r="BZ4" s="29">
        <f t="shared" si="5"/>
        <v>0</v>
      </c>
      <c r="CA4" s="36">
        <f t="shared" si="5"/>
        <v>0</v>
      </c>
      <c r="CB4" s="36">
        <f t="shared" si="5"/>
        <v>0</v>
      </c>
      <c r="CC4" s="36">
        <f t="shared" si="5"/>
        <v>0</v>
      </c>
      <c r="CD4" s="36">
        <f t="shared" si="5"/>
        <v>0</v>
      </c>
      <c r="CE4" s="36">
        <f t="shared" si="5"/>
        <v>0</v>
      </c>
      <c r="CF4" s="36">
        <f t="shared" si="5"/>
        <v>0</v>
      </c>
      <c r="CG4" s="43">
        <f t="shared" si="5"/>
        <v>0</v>
      </c>
      <c r="CH4" s="31">
        <f t="shared" si="5"/>
        <v>0</v>
      </c>
      <c r="CI4" s="36">
        <f t="shared" si="5"/>
        <v>0</v>
      </c>
      <c r="CJ4" s="36">
        <f t="shared" si="5"/>
        <v>0</v>
      </c>
      <c r="CK4" s="29">
        <f t="shared" si="5"/>
        <v>0</v>
      </c>
      <c r="CL4" s="29">
        <f t="shared" si="5"/>
        <v>0</v>
      </c>
      <c r="CM4" s="29">
        <f t="shared" si="5"/>
        <v>0</v>
      </c>
      <c r="CQ4" s="19" t="s">
        <v>47</v>
      </c>
      <c r="CR4" s="20"/>
      <c r="CS4" s="20"/>
      <c r="CT4" s="20"/>
      <c r="CU4" s="20"/>
      <c r="CV4" s="20"/>
      <c r="CW4" s="20"/>
      <c r="CX4" s="20"/>
      <c r="CY4" s="20"/>
      <c r="CZ4" s="20"/>
      <c r="DA4" s="20"/>
      <c r="DB4" s="20"/>
      <c r="DC4" s="20"/>
      <c r="DD4" s="20"/>
      <c r="DE4" s="20"/>
      <c r="DF4" s="20"/>
      <c r="DG4" s="20"/>
      <c r="DH4" s="20"/>
      <c r="DI4" s="20"/>
      <c r="DJ4" s="20"/>
      <c r="DK4" s="20"/>
      <c r="DL4" s="20"/>
      <c r="DM4" s="9"/>
      <c r="DN4" s="9"/>
    </row>
    <row r="5" spans="1:118" s="1" customFormat="1" ht="18.75" x14ac:dyDescent="0.25">
      <c r="B5" s="1" t="s">
        <v>4</v>
      </c>
      <c r="C5" s="1">
        <v>0</v>
      </c>
      <c r="D5" s="1">
        <v>0</v>
      </c>
      <c r="E5" s="1">
        <v>0</v>
      </c>
      <c r="F5" s="1">
        <v>0</v>
      </c>
      <c r="G5" s="1">
        <v>0</v>
      </c>
      <c r="H5" s="1">
        <v>0</v>
      </c>
      <c r="I5" s="1">
        <v>0</v>
      </c>
      <c r="J5" s="1">
        <v>0</v>
      </c>
      <c r="K5" s="1">
        <v>0</v>
      </c>
      <c r="L5" s="1">
        <v>2</v>
      </c>
      <c r="M5" s="1">
        <v>0</v>
      </c>
      <c r="N5" s="1">
        <v>1</v>
      </c>
      <c r="O5" s="1">
        <v>0</v>
      </c>
      <c r="P5" s="1">
        <v>12</v>
      </c>
      <c r="Q5" s="1">
        <v>0</v>
      </c>
      <c r="R5" s="1">
        <v>0</v>
      </c>
      <c r="S5" s="1">
        <v>15</v>
      </c>
      <c r="V5" s="1">
        <v>6.25E-2</v>
      </c>
      <c r="W5" s="1">
        <f>E3</f>
        <v>0</v>
      </c>
      <c r="X5" s="1">
        <f>E4</f>
        <v>0</v>
      </c>
      <c r="Y5" s="1">
        <f>E5</f>
        <v>0</v>
      </c>
      <c r="Z5" s="1">
        <f>E6</f>
        <v>0</v>
      </c>
      <c r="AA5" s="1">
        <f>E7</f>
        <v>0</v>
      </c>
      <c r="AB5" s="1">
        <f>E8</f>
        <v>0</v>
      </c>
      <c r="AC5" s="1">
        <f>E9</f>
        <v>0</v>
      </c>
      <c r="AD5" s="1">
        <f>E10</f>
        <v>0</v>
      </c>
      <c r="AE5" s="6">
        <f>E11</f>
        <v>0</v>
      </c>
      <c r="AF5" s="6">
        <f>E12</f>
        <v>0</v>
      </c>
      <c r="AG5" s="6">
        <f>E13</f>
        <v>0</v>
      </c>
      <c r="AH5" s="6">
        <f>E14</f>
        <v>0</v>
      </c>
      <c r="AI5" s="6">
        <f>E15</f>
        <v>0</v>
      </c>
      <c r="AJ5" s="6">
        <f>E16</f>
        <v>0</v>
      </c>
      <c r="AK5" s="42">
        <f>E17</f>
        <v>0</v>
      </c>
      <c r="AL5" s="4">
        <f>E18</f>
        <v>9</v>
      </c>
      <c r="AM5" s="6">
        <f>E19</f>
        <v>0</v>
      </c>
      <c r="AN5" s="6">
        <f>E20</f>
        <v>0</v>
      </c>
      <c r="AO5" s="1">
        <f>E21</f>
        <v>0</v>
      </c>
      <c r="AP5" s="1">
        <f>E22</f>
        <v>0</v>
      </c>
      <c r="AQ5" s="1">
        <f>E23</f>
        <v>0</v>
      </c>
      <c r="AT5" s="1">
        <v>6.2E-2</v>
      </c>
      <c r="AU5" s="29">
        <f t="shared" ref="AU5:BO5" si="6">PRODUCT(W5*100*1/W19)</f>
        <v>0</v>
      </c>
      <c r="AV5" s="29">
        <f t="shared" si="6"/>
        <v>0</v>
      </c>
      <c r="AW5" s="29">
        <f t="shared" si="6"/>
        <v>0</v>
      </c>
      <c r="AX5" s="29">
        <f t="shared" si="6"/>
        <v>0</v>
      </c>
      <c r="AY5" s="29">
        <f t="shared" si="6"/>
        <v>0</v>
      </c>
      <c r="AZ5" s="29">
        <f t="shared" si="6"/>
        <v>0</v>
      </c>
      <c r="BA5" s="29">
        <f t="shared" si="6"/>
        <v>0</v>
      </c>
      <c r="BB5" s="29">
        <f t="shared" si="6"/>
        <v>0</v>
      </c>
      <c r="BC5" s="36">
        <f t="shared" si="6"/>
        <v>0</v>
      </c>
      <c r="BD5" s="36">
        <f t="shared" si="6"/>
        <v>0</v>
      </c>
      <c r="BE5" s="36">
        <f t="shared" si="6"/>
        <v>0</v>
      </c>
      <c r="BF5" s="36">
        <f t="shared" si="6"/>
        <v>0</v>
      </c>
      <c r="BG5" s="36">
        <f t="shared" si="6"/>
        <v>0</v>
      </c>
      <c r="BH5" s="36">
        <f t="shared" si="6"/>
        <v>0</v>
      </c>
      <c r="BI5" s="43">
        <f t="shared" si="6"/>
        <v>0</v>
      </c>
      <c r="BJ5" s="31">
        <f t="shared" si="6"/>
        <v>60</v>
      </c>
      <c r="BK5" s="36">
        <f t="shared" si="6"/>
        <v>0</v>
      </c>
      <c r="BL5" s="36">
        <f t="shared" si="6"/>
        <v>0</v>
      </c>
      <c r="BM5" s="29">
        <f t="shared" si="6"/>
        <v>0</v>
      </c>
      <c r="BN5" s="29">
        <f t="shared" si="6"/>
        <v>0</v>
      </c>
      <c r="BO5" s="29">
        <f t="shared" si="6"/>
        <v>0</v>
      </c>
      <c r="BR5" s="1">
        <v>6.2E-2</v>
      </c>
      <c r="BS5" s="29">
        <f t="shared" ref="BS5:CM5" si="7">AU3+AU4+AU5</f>
        <v>0</v>
      </c>
      <c r="BT5" s="29">
        <f t="shared" si="7"/>
        <v>0</v>
      </c>
      <c r="BU5" s="29">
        <f t="shared" si="7"/>
        <v>0</v>
      </c>
      <c r="BV5" s="29">
        <f t="shared" si="7"/>
        <v>0</v>
      </c>
      <c r="BW5" s="29">
        <f t="shared" si="7"/>
        <v>0</v>
      </c>
      <c r="BX5" s="29">
        <f t="shared" si="7"/>
        <v>0</v>
      </c>
      <c r="BY5" s="29">
        <f t="shared" si="7"/>
        <v>0</v>
      </c>
      <c r="BZ5" s="29">
        <f t="shared" si="7"/>
        <v>0</v>
      </c>
      <c r="CA5" s="36">
        <f t="shared" si="7"/>
        <v>0</v>
      </c>
      <c r="CB5" s="36">
        <f t="shared" si="7"/>
        <v>0</v>
      </c>
      <c r="CC5" s="36">
        <f t="shared" si="7"/>
        <v>0</v>
      </c>
      <c r="CD5" s="36">
        <f t="shared" si="7"/>
        <v>0</v>
      </c>
      <c r="CE5" s="36">
        <f t="shared" si="7"/>
        <v>0</v>
      </c>
      <c r="CF5" s="36">
        <f t="shared" si="7"/>
        <v>0</v>
      </c>
      <c r="CG5" s="43">
        <f t="shared" si="7"/>
        <v>0</v>
      </c>
      <c r="CH5" s="31">
        <f t="shared" si="7"/>
        <v>60</v>
      </c>
      <c r="CI5" s="36">
        <f t="shared" si="7"/>
        <v>0</v>
      </c>
      <c r="CJ5" s="36">
        <f t="shared" si="7"/>
        <v>0</v>
      </c>
      <c r="CK5" s="29">
        <f t="shared" si="7"/>
        <v>0</v>
      </c>
      <c r="CL5" s="29">
        <f t="shared" si="7"/>
        <v>0</v>
      </c>
      <c r="CM5" s="29">
        <f t="shared" si="7"/>
        <v>0</v>
      </c>
      <c r="CQ5" s="19" t="s">
        <v>48</v>
      </c>
      <c r="CR5" s="20"/>
      <c r="CS5" s="20"/>
      <c r="CT5" s="20"/>
      <c r="CU5" s="20"/>
      <c r="CV5" s="20"/>
      <c r="CW5" s="20"/>
      <c r="CX5" s="21"/>
      <c r="CY5" s="20"/>
      <c r="CZ5" s="20"/>
      <c r="DA5" s="20"/>
      <c r="DB5" s="20"/>
      <c r="DC5" s="20"/>
      <c r="DD5" s="20"/>
      <c r="DE5" s="20"/>
      <c r="DF5" s="20"/>
      <c r="DG5" s="20">
        <f>CH11</f>
        <v>100.00000000000001</v>
      </c>
      <c r="DH5" s="20"/>
      <c r="DI5" s="20"/>
      <c r="DJ5" s="20"/>
      <c r="DK5" s="20"/>
      <c r="DL5" s="20"/>
      <c r="DM5" s="9"/>
      <c r="DN5" s="9"/>
    </row>
    <row r="6" spans="1:118" s="1" customFormat="1" ht="18.75" x14ac:dyDescent="0.25">
      <c r="B6" s="1" t="s">
        <v>5</v>
      </c>
      <c r="C6" s="1">
        <v>0</v>
      </c>
      <c r="D6" s="1">
        <v>0</v>
      </c>
      <c r="E6" s="1">
        <v>0</v>
      </c>
      <c r="F6" s="1">
        <v>0</v>
      </c>
      <c r="G6" s="1">
        <v>0</v>
      </c>
      <c r="H6" s="1">
        <v>0</v>
      </c>
      <c r="I6" s="1">
        <v>0</v>
      </c>
      <c r="J6" s="1">
        <v>0</v>
      </c>
      <c r="K6" s="1">
        <v>0</v>
      </c>
      <c r="L6" s="1">
        <v>3</v>
      </c>
      <c r="M6" s="1">
        <v>0</v>
      </c>
      <c r="N6" s="1">
        <v>2</v>
      </c>
      <c r="O6" s="1">
        <v>1</v>
      </c>
      <c r="P6" s="1">
        <v>9</v>
      </c>
      <c r="Q6" s="1">
        <v>0</v>
      </c>
      <c r="R6" s="1">
        <v>0</v>
      </c>
      <c r="S6" s="1">
        <v>15</v>
      </c>
      <c r="V6" s="1">
        <v>0.125</v>
      </c>
      <c r="W6" s="1">
        <f>F3</f>
        <v>0</v>
      </c>
      <c r="X6" s="1">
        <f>F4</f>
        <v>0</v>
      </c>
      <c r="Y6" s="1">
        <f>F5</f>
        <v>0</v>
      </c>
      <c r="Z6" s="1">
        <f>F6</f>
        <v>0</v>
      </c>
      <c r="AA6" s="1">
        <f>F7</f>
        <v>0</v>
      </c>
      <c r="AB6" s="1">
        <f>F8</f>
        <v>0</v>
      </c>
      <c r="AC6" s="1">
        <f>F9</f>
        <v>0</v>
      </c>
      <c r="AD6" s="1">
        <f>F10</f>
        <v>0</v>
      </c>
      <c r="AE6" s="6">
        <f>F11</f>
        <v>0</v>
      </c>
      <c r="AF6" s="6">
        <f>F12</f>
        <v>0</v>
      </c>
      <c r="AG6" s="6">
        <f>F13</f>
        <v>0</v>
      </c>
      <c r="AH6" s="6">
        <f>F14</f>
        <v>0</v>
      </c>
      <c r="AI6" s="6">
        <f>F15</f>
        <v>0</v>
      </c>
      <c r="AJ6" s="6">
        <f>F16</f>
        <v>0</v>
      </c>
      <c r="AK6" s="42">
        <f>F17</f>
        <v>0</v>
      </c>
      <c r="AL6" s="4">
        <f>F18</f>
        <v>0</v>
      </c>
      <c r="AM6" s="6">
        <f>F19</f>
        <v>0</v>
      </c>
      <c r="AN6" s="6">
        <f>F20</f>
        <v>0</v>
      </c>
      <c r="AO6" s="1">
        <f>F21</f>
        <v>3</v>
      </c>
      <c r="AP6" s="1">
        <f>F22</f>
        <v>0</v>
      </c>
      <c r="AQ6" s="1">
        <f>F23</f>
        <v>2</v>
      </c>
      <c r="AT6" s="1">
        <v>0.125</v>
      </c>
      <c r="AU6" s="29">
        <f t="shared" ref="AU6:BO6" si="8">PRODUCT(W6*100*1/W19)</f>
        <v>0</v>
      </c>
      <c r="AV6" s="29">
        <f t="shared" si="8"/>
        <v>0</v>
      </c>
      <c r="AW6" s="29">
        <f t="shared" si="8"/>
        <v>0</v>
      </c>
      <c r="AX6" s="29">
        <f t="shared" si="8"/>
        <v>0</v>
      </c>
      <c r="AY6" s="29">
        <f t="shared" si="8"/>
        <v>0</v>
      </c>
      <c r="AZ6" s="29">
        <f t="shared" si="8"/>
        <v>0</v>
      </c>
      <c r="BA6" s="29">
        <f t="shared" si="8"/>
        <v>0</v>
      </c>
      <c r="BB6" s="29">
        <f t="shared" si="8"/>
        <v>0</v>
      </c>
      <c r="BC6" s="36">
        <f t="shared" si="8"/>
        <v>0</v>
      </c>
      <c r="BD6" s="36">
        <f t="shared" si="8"/>
        <v>0</v>
      </c>
      <c r="BE6" s="36">
        <f t="shared" si="8"/>
        <v>0</v>
      </c>
      <c r="BF6" s="36">
        <f t="shared" si="8"/>
        <v>0</v>
      </c>
      <c r="BG6" s="36">
        <f t="shared" si="8"/>
        <v>0</v>
      </c>
      <c r="BH6" s="36">
        <f t="shared" si="8"/>
        <v>0</v>
      </c>
      <c r="BI6" s="43">
        <f t="shared" si="8"/>
        <v>0</v>
      </c>
      <c r="BJ6" s="31">
        <f t="shared" si="8"/>
        <v>0</v>
      </c>
      <c r="BK6" s="36">
        <f t="shared" si="8"/>
        <v>0</v>
      </c>
      <c r="BL6" s="36">
        <f t="shared" si="8"/>
        <v>0</v>
      </c>
      <c r="BM6" s="29">
        <f t="shared" si="8"/>
        <v>20</v>
      </c>
      <c r="BN6" s="29">
        <f t="shared" si="8"/>
        <v>0</v>
      </c>
      <c r="BO6" s="29">
        <f t="shared" si="8"/>
        <v>13.333333333333334</v>
      </c>
      <c r="BR6" s="1">
        <v>0.125</v>
      </c>
      <c r="BS6" s="29">
        <f t="shared" ref="BS6:CM6" si="9">AU3+AU4+AU5+AU6</f>
        <v>0</v>
      </c>
      <c r="BT6" s="29">
        <f t="shared" si="9"/>
        <v>0</v>
      </c>
      <c r="BU6" s="29">
        <f t="shared" si="9"/>
        <v>0</v>
      </c>
      <c r="BV6" s="29">
        <f t="shared" si="9"/>
        <v>0</v>
      </c>
      <c r="BW6" s="29">
        <f t="shared" si="9"/>
        <v>0</v>
      </c>
      <c r="BX6" s="29">
        <f t="shared" si="9"/>
        <v>0</v>
      </c>
      <c r="BY6" s="29">
        <f t="shared" si="9"/>
        <v>0</v>
      </c>
      <c r="BZ6" s="29">
        <f t="shared" si="9"/>
        <v>0</v>
      </c>
      <c r="CA6" s="36">
        <f t="shared" si="9"/>
        <v>0</v>
      </c>
      <c r="CB6" s="36">
        <f t="shared" si="9"/>
        <v>0</v>
      </c>
      <c r="CC6" s="36">
        <f t="shared" si="9"/>
        <v>0</v>
      </c>
      <c r="CD6" s="36">
        <f t="shared" si="9"/>
        <v>0</v>
      </c>
      <c r="CE6" s="36">
        <f t="shared" si="9"/>
        <v>0</v>
      </c>
      <c r="CF6" s="36">
        <f t="shared" si="9"/>
        <v>0</v>
      </c>
      <c r="CG6" s="43">
        <f t="shared" si="9"/>
        <v>0</v>
      </c>
      <c r="CH6" s="31">
        <f t="shared" si="9"/>
        <v>60</v>
      </c>
      <c r="CI6" s="36">
        <f t="shared" si="9"/>
        <v>0</v>
      </c>
      <c r="CJ6" s="36">
        <f t="shared" si="9"/>
        <v>0</v>
      </c>
      <c r="CK6" s="29">
        <f t="shared" si="9"/>
        <v>20</v>
      </c>
      <c r="CL6" s="29">
        <f t="shared" si="9"/>
        <v>0</v>
      </c>
      <c r="CM6" s="29">
        <f t="shared" si="9"/>
        <v>13.333333333333334</v>
      </c>
      <c r="CQ6" s="19" t="s">
        <v>49</v>
      </c>
      <c r="CR6" s="20"/>
      <c r="CS6" s="20"/>
      <c r="CT6" s="20"/>
      <c r="CU6" s="20"/>
      <c r="CV6" s="20"/>
      <c r="CW6" s="20"/>
      <c r="CX6" s="20"/>
      <c r="CY6" s="20"/>
      <c r="CZ6" s="20"/>
      <c r="DA6" s="20"/>
      <c r="DB6" s="20"/>
      <c r="DC6" s="20"/>
      <c r="DD6" s="20"/>
      <c r="DE6" s="20"/>
      <c r="DF6" s="20"/>
      <c r="DG6" s="20">
        <f>CH18-CH11</f>
        <v>0</v>
      </c>
      <c r="DH6" s="20"/>
      <c r="DI6" s="20"/>
      <c r="DJ6" s="20"/>
      <c r="DK6" s="20"/>
      <c r="DL6" s="20"/>
      <c r="DM6" s="9"/>
      <c r="DN6" s="9"/>
    </row>
    <row r="7" spans="1:118" s="1" customFormat="1" x14ac:dyDescent="0.25">
      <c r="B7" s="1" t="s">
        <v>6</v>
      </c>
      <c r="C7" s="1">
        <v>0</v>
      </c>
      <c r="D7" s="1">
        <v>0</v>
      </c>
      <c r="E7" s="1">
        <v>0</v>
      </c>
      <c r="F7" s="1">
        <v>0</v>
      </c>
      <c r="G7" s="1">
        <v>0</v>
      </c>
      <c r="H7" s="1">
        <v>0</v>
      </c>
      <c r="I7" s="1">
        <v>0</v>
      </c>
      <c r="J7" s="1">
        <v>0</v>
      </c>
      <c r="K7" s="1">
        <v>0</v>
      </c>
      <c r="L7" s="1">
        <v>1</v>
      </c>
      <c r="M7" s="1">
        <v>0</v>
      </c>
      <c r="N7" s="1">
        <v>14</v>
      </c>
      <c r="O7" s="1">
        <v>0</v>
      </c>
      <c r="P7" s="1">
        <v>0</v>
      </c>
      <c r="Q7" s="1">
        <v>0</v>
      </c>
      <c r="R7" s="1">
        <v>0</v>
      </c>
      <c r="S7" s="1">
        <v>15</v>
      </c>
      <c r="V7" s="1">
        <v>0.25</v>
      </c>
      <c r="W7" s="1">
        <f>G3</f>
        <v>0</v>
      </c>
      <c r="X7" s="1">
        <f>G4</f>
        <v>0</v>
      </c>
      <c r="Y7" s="1">
        <f>G5</f>
        <v>0</v>
      </c>
      <c r="Z7" s="1">
        <f>G6</f>
        <v>0</v>
      </c>
      <c r="AA7" s="1">
        <f>G7</f>
        <v>0</v>
      </c>
      <c r="AB7" s="1">
        <f>G8</f>
        <v>0</v>
      </c>
      <c r="AC7" s="1">
        <f>G9</f>
        <v>0</v>
      </c>
      <c r="AD7" s="1">
        <f>G10</f>
        <v>0</v>
      </c>
      <c r="AE7" s="6">
        <f>G11</f>
        <v>0</v>
      </c>
      <c r="AF7" s="6">
        <f>G12</f>
        <v>0</v>
      </c>
      <c r="AG7" s="6">
        <f>G13</f>
        <v>0</v>
      </c>
      <c r="AH7" s="6">
        <f>G14</f>
        <v>1</v>
      </c>
      <c r="AI7" s="6">
        <f>G15</f>
        <v>1</v>
      </c>
      <c r="AJ7" s="6">
        <f>G16</f>
        <v>0</v>
      </c>
      <c r="AK7" s="42">
        <f>G17</f>
        <v>0</v>
      </c>
      <c r="AL7" s="4">
        <f>G18</f>
        <v>2</v>
      </c>
      <c r="AM7" s="6">
        <f>G19</f>
        <v>0</v>
      </c>
      <c r="AN7" s="6">
        <f>G20</f>
        <v>2</v>
      </c>
      <c r="AO7" s="1">
        <f>G21</f>
        <v>6</v>
      </c>
      <c r="AP7" s="1">
        <f>G22</f>
        <v>0</v>
      </c>
      <c r="AQ7" s="1">
        <f>G23</f>
        <v>10</v>
      </c>
      <c r="AT7" s="1">
        <v>0.25</v>
      </c>
      <c r="AU7" s="29">
        <f t="shared" ref="AU7:BO7" si="10">PRODUCT(W7*100*1/W19)</f>
        <v>0</v>
      </c>
      <c r="AV7" s="29">
        <f t="shared" si="10"/>
        <v>0</v>
      </c>
      <c r="AW7" s="29">
        <f t="shared" si="10"/>
        <v>0</v>
      </c>
      <c r="AX7" s="29">
        <f t="shared" si="10"/>
        <v>0</v>
      </c>
      <c r="AY7" s="29">
        <f t="shared" si="10"/>
        <v>0</v>
      </c>
      <c r="AZ7" s="29">
        <f t="shared" si="10"/>
        <v>0</v>
      </c>
      <c r="BA7" s="29">
        <f t="shared" si="10"/>
        <v>0</v>
      </c>
      <c r="BB7" s="29">
        <f t="shared" si="10"/>
        <v>0</v>
      </c>
      <c r="BC7" s="36">
        <f t="shared" si="10"/>
        <v>0</v>
      </c>
      <c r="BD7" s="36">
        <f t="shared" si="10"/>
        <v>0</v>
      </c>
      <c r="BE7" s="36">
        <f t="shared" si="10"/>
        <v>0</v>
      </c>
      <c r="BF7" s="36">
        <f t="shared" si="10"/>
        <v>7.1428571428571432</v>
      </c>
      <c r="BG7" s="36">
        <f t="shared" si="10"/>
        <v>7.1428571428571432</v>
      </c>
      <c r="BH7" s="36">
        <f t="shared" si="10"/>
        <v>0</v>
      </c>
      <c r="BI7" s="43">
        <f t="shared" si="10"/>
        <v>0</v>
      </c>
      <c r="BJ7" s="31">
        <f t="shared" si="10"/>
        <v>13.333333333333334</v>
      </c>
      <c r="BK7" s="36">
        <f t="shared" si="10"/>
        <v>0</v>
      </c>
      <c r="BL7" s="36">
        <f t="shared" si="10"/>
        <v>13.333333333333334</v>
      </c>
      <c r="BM7" s="29">
        <f t="shared" si="10"/>
        <v>40</v>
      </c>
      <c r="BN7" s="29">
        <f t="shared" si="10"/>
        <v>0</v>
      </c>
      <c r="BO7" s="29">
        <f t="shared" si="10"/>
        <v>66.666666666666671</v>
      </c>
      <c r="BR7" s="1">
        <v>0.25</v>
      </c>
      <c r="BS7" s="29">
        <f t="shared" ref="BS7:CM7" si="11">AU3+AU4+AU5+AU6+AU7</f>
        <v>0</v>
      </c>
      <c r="BT7" s="29">
        <f t="shared" si="11"/>
        <v>0</v>
      </c>
      <c r="BU7" s="29">
        <f t="shared" si="11"/>
        <v>0</v>
      </c>
      <c r="BV7" s="29">
        <f t="shared" si="11"/>
        <v>0</v>
      </c>
      <c r="BW7" s="29">
        <f t="shared" si="11"/>
        <v>0</v>
      </c>
      <c r="BX7" s="29">
        <f t="shared" si="11"/>
        <v>0</v>
      </c>
      <c r="BY7" s="29">
        <f t="shared" si="11"/>
        <v>0</v>
      </c>
      <c r="BZ7" s="29">
        <f t="shared" si="11"/>
        <v>0</v>
      </c>
      <c r="CA7" s="36">
        <f t="shared" si="11"/>
        <v>0</v>
      </c>
      <c r="CB7" s="36">
        <f t="shared" si="11"/>
        <v>0</v>
      </c>
      <c r="CC7" s="36">
        <f t="shared" si="11"/>
        <v>0</v>
      </c>
      <c r="CD7" s="36">
        <f t="shared" si="11"/>
        <v>7.1428571428571432</v>
      </c>
      <c r="CE7" s="36">
        <f t="shared" si="11"/>
        <v>7.1428571428571432</v>
      </c>
      <c r="CF7" s="36">
        <f t="shared" si="11"/>
        <v>0</v>
      </c>
      <c r="CG7" s="43">
        <f t="shared" si="11"/>
        <v>0</v>
      </c>
      <c r="CH7" s="31">
        <f t="shared" si="11"/>
        <v>73.333333333333329</v>
      </c>
      <c r="CI7" s="36">
        <f t="shared" si="11"/>
        <v>0</v>
      </c>
      <c r="CJ7" s="36">
        <f t="shared" si="11"/>
        <v>13.333333333333334</v>
      </c>
      <c r="CK7" s="29">
        <f t="shared" si="11"/>
        <v>60</v>
      </c>
      <c r="CL7" s="29">
        <f t="shared" si="11"/>
        <v>0</v>
      </c>
      <c r="CM7" s="29">
        <f t="shared" si="11"/>
        <v>80</v>
      </c>
      <c r="CQ7" s="9"/>
      <c r="CR7" s="9"/>
      <c r="CS7" s="9"/>
      <c r="CT7" s="9"/>
      <c r="CU7" s="9"/>
      <c r="CV7" s="9"/>
      <c r="CW7" s="9"/>
      <c r="CX7" s="9"/>
      <c r="CY7" s="9"/>
      <c r="CZ7" s="9"/>
      <c r="DA7" s="9"/>
      <c r="DB7" s="9"/>
      <c r="DC7" s="9"/>
      <c r="DD7" s="9"/>
      <c r="DE7" s="9"/>
      <c r="DF7" s="9"/>
      <c r="DG7" s="9"/>
      <c r="DH7" s="9"/>
      <c r="DI7" s="9"/>
      <c r="DJ7" s="9"/>
      <c r="DK7" s="9"/>
      <c r="DL7" s="9"/>
      <c r="DM7" s="9"/>
      <c r="DN7" s="9"/>
    </row>
    <row r="8" spans="1:118" s="1" customFormat="1" x14ac:dyDescent="0.25">
      <c r="B8" s="1" t="s">
        <v>7</v>
      </c>
      <c r="C8" s="1">
        <v>0</v>
      </c>
      <c r="D8" s="1">
        <v>0</v>
      </c>
      <c r="E8" s="1">
        <v>0</v>
      </c>
      <c r="F8" s="1">
        <v>0</v>
      </c>
      <c r="G8" s="1">
        <v>0</v>
      </c>
      <c r="H8" s="1">
        <v>0</v>
      </c>
      <c r="I8" s="1">
        <v>0</v>
      </c>
      <c r="J8" s="1">
        <v>0</v>
      </c>
      <c r="K8" s="1">
        <v>0</v>
      </c>
      <c r="L8" s="1">
        <v>1</v>
      </c>
      <c r="M8" s="1">
        <v>14</v>
      </c>
      <c r="N8" s="1">
        <v>0</v>
      </c>
      <c r="O8" s="1">
        <v>0</v>
      </c>
      <c r="P8" s="1">
        <v>0</v>
      </c>
      <c r="Q8" s="1">
        <v>0</v>
      </c>
      <c r="R8" s="1">
        <v>0</v>
      </c>
      <c r="S8" s="1">
        <v>15</v>
      </c>
      <c r="V8" s="1">
        <v>0.5</v>
      </c>
      <c r="W8" s="1">
        <f>H3</f>
        <v>0</v>
      </c>
      <c r="X8" s="1">
        <f>H4</f>
        <v>0</v>
      </c>
      <c r="Y8" s="1">
        <f>H5</f>
        <v>0</v>
      </c>
      <c r="Z8" s="1">
        <f>H6</f>
        <v>0</v>
      </c>
      <c r="AA8" s="1">
        <f>H7</f>
        <v>0</v>
      </c>
      <c r="AB8" s="1">
        <f>H8</f>
        <v>0</v>
      </c>
      <c r="AC8" s="1">
        <f>H9</f>
        <v>1</v>
      </c>
      <c r="AD8" s="1">
        <f>H10</f>
        <v>0</v>
      </c>
      <c r="AE8" s="6">
        <f>H11</f>
        <v>0</v>
      </c>
      <c r="AF8" s="6">
        <f>H12</f>
        <v>0</v>
      </c>
      <c r="AG8" s="6">
        <f>H13</f>
        <v>0</v>
      </c>
      <c r="AH8" s="6">
        <f>H14</f>
        <v>0</v>
      </c>
      <c r="AI8" s="6">
        <f>H15</f>
        <v>0</v>
      </c>
      <c r="AJ8" s="6">
        <f>H16</f>
        <v>1</v>
      </c>
      <c r="AK8" s="42">
        <f>H17</f>
        <v>0</v>
      </c>
      <c r="AL8" s="4">
        <f>H18</f>
        <v>1</v>
      </c>
      <c r="AM8" s="6">
        <f>H19</f>
        <v>3</v>
      </c>
      <c r="AN8" s="6">
        <f>H20</f>
        <v>8</v>
      </c>
      <c r="AO8" s="1">
        <f>H21</f>
        <v>3</v>
      </c>
      <c r="AP8" s="1">
        <f>H22</f>
        <v>2</v>
      </c>
      <c r="AQ8" s="1">
        <f>H23</f>
        <v>2</v>
      </c>
      <c r="AT8" s="1">
        <v>0.5</v>
      </c>
      <c r="AU8" s="29">
        <f t="shared" ref="AU8:BO8" si="12">PRODUCT(W8*100*1/W19)</f>
        <v>0</v>
      </c>
      <c r="AV8" s="29">
        <f t="shared" si="12"/>
        <v>0</v>
      </c>
      <c r="AW8" s="29">
        <f t="shared" si="12"/>
        <v>0</v>
      </c>
      <c r="AX8" s="29">
        <f t="shared" si="12"/>
        <v>0</v>
      </c>
      <c r="AY8" s="29">
        <f t="shared" si="12"/>
        <v>0</v>
      </c>
      <c r="AZ8" s="29">
        <f t="shared" si="12"/>
        <v>0</v>
      </c>
      <c r="BA8" s="29">
        <f t="shared" si="12"/>
        <v>6.666666666666667</v>
      </c>
      <c r="BB8" s="29">
        <f t="shared" si="12"/>
        <v>0</v>
      </c>
      <c r="BC8" s="36">
        <f t="shared" si="12"/>
        <v>0</v>
      </c>
      <c r="BD8" s="36">
        <f t="shared" si="12"/>
        <v>0</v>
      </c>
      <c r="BE8" s="36">
        <f t="shared" si="12"/>
        <v>0</v>
      </c>
      <c r="BF8" s="36">
        <f t="shared" si="12"/>
        <v>0</v>
      </c>
      <c r="BG8" s="36">
        <f t="shared" si="12"/>
        <v>0</v>
      </c>
      <c r="BH8" s="36">
        <f t="shared" si="12"/>
        <v>7.1428571428571432</v>
      </c>
      <c r="BI8" s="43">
        <f t="shared" si="12"/>
        <v>0</v>
      </c>
      <c r="BJ8" s="31">
        <f t="shared" si="12"/>
        <v>6.666666666666667</v>
      </c>
      <c r="BK8" s="36">
        <f t="shared" si="12"/>
        <v>20</v>
      </c>
      <c r="BL8" s="36">
        <f t="shared" si="12"/>
        <v>53.333333333333336</v>
      </c>
      <c r="BM8" s="29">
        <f t="shared" si="12"/>
        <v>20</v>
      </c>
      <c r="BN8" s="29">
        <f t="shared" si="12"/>
        <v>13.333333333333334</v>
      </c>
      <c r="BO8" s="29">
        <f t="shared" si="12"/>
        <v>13.333333333333334</v>
      </c>
      <c r="BR8" s="1">
        <v>0.5</v>
      </c>
      <c r="BS8" s="29">
        <f t="shared" ref="BS8:CM8" si="13">AU3+AU4+AU5+AU6+AU7+AU8</f>
        <v>0</v>
      </c>
      <c r="BT8" s="29">
        <f t="shared" si="13"/>
        <v>0</v>
      </c>
      <c r="BU8" s="29">
        <f t="shared" si="13"/>
        <v>0</v>
      </c>
      <c r="BV8" s="29">
        <f t="shared" si="13"/>
        <v>0</v>
      </c>
      <c r="BW8" s="29">
        <f t="shared" si="13"/>
        <v>0</v>
      </c>
      <c r="BX8" s="29">
        <f t="shared" si="13"/>
        <v>0</v>
      </c>
      <c r="BY8" s="29">
        <f t="shared" si="13"/>
        <v>6.666666666666667</v>
      </c>
      <c r="BZ8" s="29">
        <f t="shared" si="13"/>
        <v>0</v>
      </c>
      <c r="CA8" s="36">
        <f t="shared" si="13"/>
        <v>0</v>
      </c>
      <c r="CB8" s="36">
        <f t="shared" si="13"/>
        <v>0</v>
      </c>
      <c r="CC8" s="36">
        <f t="shared" si="13"/>
        <v>0</v>
      </c>
      <c r="CD8" s="36">
        <f t="shared" si="13"/>
        <v>7.1428571428571432</v>
      </c>
      <c r="CE8" s="36">
        <f t="shared" si="13"/>
        <v>7.1428571428571432</v>
      </c>
      <c r="CF8" s="36">
        <f t="shared" si="13"/>
        <v>7.1428571428571432</v>
      </c>
      <c r="CG8" s="43">
        <f t="shared" si="13"/>
        <v>0</v>
      </c>
      <c r="CH8" s="31">
        <f t="shared" si="13"/>
        <v>80</v>
      </c>
      <c r="CI8" s="36">
        <f t="shared" si="13"/>
        <v>20</v>
      </c>
      <c r="CJ8" s="36">
        <f t="shared" si="13"/>
        <v>66.666666666666671</v>
      </c>
      <c r="CK8" s="29">
        <f t="shared" si="13"/>
        <v>80</v>
      </c>
      <c r="CL8" s="29">
        <f t="shared" si="13"/>
        <v>13.333333333333334</v>
      </c>
      <c r="CM8" s="29">
        <f t="shared" si="13"/>
        <v>93.333333333333329</v>
      </c>
      <c r="CQ8" s="9"/>
      <c r="CR8" s="9"/>
      <c r="CS8" s="9" t="str">
        <f>A1</f>
        <v xml:space="preserve">Stenotrophomonas maltophilia  </v>
      </c>
      <c r="CT8" s="9"/>
      <c r="CU8" s="9"/>
      <c r="CV8" s="9"/>
      <c r="CW8" s="9"/>
      <c r="CX8" s="9"/>
      <c r="CY8" s="9"/>
      <c r="CZ8" s="9"/>
      <c r="DA8" s="9"/>
      <c r="DB8" s="9"/>
      <c r="DC8" s="9"/>
      <c r="DD8" s="9"/>
      <c r="DE8" s="9"/>
      <c r="DF8" s="9"/>
      <c r="DG8" s="9"/>
      <c r="DH8" s="9"/>
      <c r="DI8" s="9"/>
      <c r="DJ8" s="9"/>
      <c r="DK8" s="9"/>
      <c r="DL8" s="9"/>
      <c r="DM8" s="9"/>
      <c r="DN8" s="9"/>
    </row>
    <row r="9" spans="1:118" s="1" customFormat="1" x14ac:dyDescent="0.25">
      <c r="B9" s="1" t="s">
        <v>8</v>
      </c>
      <c r="C9" s="1">
        <v>0</v>
      </c>
      <c r="D9" s="1">
        <v>0</v>
      </c>
      <c r="E9" s="1">
        <v>0</v>
      </c>
      <c r="F9" s="1">
        <v>0</v>
      </c>
      <c r="G9" s="1">
        <v>0</v>
      </c>
      <c r="H9" s="1">
        <v>1</v>
      </c>
      <c r="I9" s="1">
        <v>0</v>
      </c>
      <c r="J9" s="1">
        <v>1</v>
      </c>
      <c r="K9" s="1">
        <v>1</v>
      </c>
      <c r="L9" s="1">
        <v>1</v>
      </c>
      <c r="M9" s="1">
        <v>1</v>
      </c>
      <c r="N9" s="1">
        <v>3</v>
      </c>
      <c r="O9" s="1">
        <v>7</v>
      </c>
      <c r="P9" s="1">
        <v>0</v>
      </c>
      <c r="Q9" s="1">
        <v>0</v>
      </c>
      <c r="R9" s="1">
        <v>0</v>
      </c>
      <c r="S9" s="1">
        <v>15</v>
      </c>
      <c r="V9" s="1">
        <v>1</v>
      </c>
      <c r="W9" s="1">
        <f>I3</f>
        <v>0</v>
      </c>
      <c r="X9" s="1">
        <f>I4</f>
        <v>0</v>
      </c>
      <c r="Y9" s="1">
        <f>I5</f>
        <v>0</v>
      </c>
      <c r="Z9" s="1">
        <f>I6</f>
        <v>0</v>
      </c>
      <c r="AA9" s="1">
        <f>I7</f>
        <v>0</v>
      </c>
      <c r="AB9" s="1">
        <f>I8</f>
        <v>0</v>
      </c>
      <c r="AC9" s="1">
        <f>I9</f>
        <v>0</v>
      </c>
      <c r="AD9" s="1">
        <f>I10</f>
        <v>0</v>
      </c>
      <c r="AE9" s="6">
        <f>I11</f>
        <v>0</v>
      </c>
      <c r="AF9" s="6">
        <f>I12</f>
        <v>0</v>
      </c>
      <c r="AG9" s="6">
        <f>I13</f>
        <v>2</v>
      </c>
      <c r="AH9" s="6">
        <f>I14</f>
        <v>0</v>
      </c>
      <c r="AI9" s="6">
        <f>I15</f>
        <v>1</v>
      </c>
      <c r="AJ9" s="6">
        <f>I16</f>
        <v>2</v>
      </c>
      <c r="AK9" s="42">
        <f>I17</f>
        <v>0</v>
      </c>
      <c r="AL9" s="4">
        <f>I18</f>
        <v>1</v>
      </c>
      <c r="AM9" s="6">
        <f>I19</f>
        <v>7</v>
      </c>
      <c r="AN9" s="41">
        <f>I20</f>
        <v>3</v>
      </c>
      <c r="AO9" s="1">
        <f>I21</f>
        <v>1</v>
      </c>
      <c r="AP9" s="1">
        <f>I22</f>
        <v>5</v>
      </c>
      <c r="AQ9" s="1">
        <f>I23</f>
        <v>0</v>
      </c>
      <c r="AT9" s="1">
        <v>1</v>
      </c>
      <c r="AU9" s="29">
        <f t="shared" ref="AU9:BO9" si="14">PRODUCT(W9*100*1/W19)</f>
        <v>0</v>
      </c>
      <c r="AV9" s="29">
        <f t="shared" si="14"/>
        <v>0</v>
      </c>
      <c r="AW9" s="29">
        <f t="shared" si="14"/>
        <v>0</v>
      </c>
      <c r="AX9" s="29">
        <f t="shared" si="14"/>
        <v>0</v>
      </c>
      <c r="AY9" s="29">
        <f t="shared" si="14"/>
        <v>0</v>
      </c>
      <c r="AZ9" s="29">
        <f t="shared" si="14"/>
        <v>0</v>
      </c>
      <c r="BA9" s="29">
        <f t="shared" si="14"/>
        <v>0</v>
      </c>
      <c r="BB9" s="29">
        <f t="shared" si="14"/>
        <v>0</v>
      </c>
      <c r="BC9" s="36">
        <f t="shared" si="14"/>
        <v>0</v>
      </c>
      <c r="BD9" s="36">
        <f t="shared" si="14"/>
        <v>0</v>
      </c>
      <c r="BE9" s="36">
        <f t="shared" si="14"/>
        <v>14.285714285714286</v>
      </c>
      <c r="BF9" s="36">
        <f t="shared" si="14"/>
        <v>0</v>
      </c>
      <c r="BG9" s="36">
        <f t="shared" si="14"/>
        <v>7.1428571428571432</v>
      </c>
      <c r="BH9" s="36">
        <f t="shared" si="14"/>
        <v>14.285714285714286</v>
      </c>
      <c r="BI9" s="43">
        <f t="shared" si="14"/>
        <v>0</v>
      </c>
      <c r="BJ9" s="31">
        <f t="shared" si="14"/>
        <v>6.666666666666667</v>
      </c>
      <c r="BK9" s="36">
        <f t="shared" si="14"/>
        <v>46.666666666666664</v>
      </c>
      <c r="BL9" s="40">
        <f t="shared" si="14"/>
        <v>20</v>
      </c>
      <c r="BM9" s="29">
        <f t="shared" si="14"/>
        <v>6.666666666666667</v>
      </c>
      <c r="BN9" s="29">
        <f t="shared" si="14"/>
        <v>33.333333333333336</v>
      </c>
      <c r="BO9" s="29">
        <f t="shared" si="14"/>
        <v>0</v>
      </c>
      <c r="BR9" s="1">
        <v>1</v>
      </c>
      <c r="BS9" s="29">
        <f t="shared" ref="BS9:CM9" si="15">AU3+AU4+AU5+AU6+AU7+AU8+AU9</f>
        <v>0</v>
      </c>
      <c r="BT9" s="29">
        <f t="shared" si="15"/>
        <v>0</v>
      </c>
      <c r="BU9" s="29">
        <f t="shared" si="15"/>
        <v>0</v>
      </c>
      <c r="BV9" s="29">
        <f t="shared" si="15"/>
        <v>0</v>
      </c>
      <c r="BW9" s="29">
        <f t="shared" si="15"/>
        <v>0</v>
      </c>
      <c r="BX9" s="29">
        <f t="shared" si="15"/>
        <v>0</v>
      </c>
      <c r="BY9" s="29">
        <f t="shared" si="15"/>
        <v>6.666666666666667</v>
      </c>
      <c r="BZ9" s="29">
        <f t="shared" si="15"/>
        <v>0</v>
      </c>
      <c r="CA9" s="36">
        <f t="shared" si="15"/>
        <v>0</v>
      </c>
      <c r="CB9" s="36">
        <f t="shared" si="15"/>
        <v>0</v>
      </c>
      <c r="CC9" s="36">
        <f t="shared" si="15"/>
        <v>14.285714285714286</v>
      </c>
      <c r="CD9" s="36">
        <f t="shared" si="15"/>
        <v>7.1428571428571432</v>
      </c>
      <c r="CE9" s="36">
        <f t="shared" si="15"/>
        <v>14.285714285714286</v>
      </c>
      <c r="CF9" s="36">
        <f t="shared" si="15"/>
        <v>21.428571428571431</v>
      </c>
      <c r="CG9" s="43">
        <f t="shared" si="15"/>
        <v>0</v>
      </c>
      <c r="CH9" s="31">
        <f t="shared" si="15"/>
        <v>86.666666666666671</v>
      </c>
      <c r="CI9" s="36">
        <f t="shared" si="15"/>
        <v>66.666666666666657</v>
      </c>
      <c r="CJ9" s="40">
        <f t="shared" si="15"/>
        <v>86.666666666666671</v>
      </c>
      <c r="CK9" s="29">
        <f t="shared" si="15"/>
        <v>86.666666666666671</v>
      </c>
      <c r="CL9" s="29">
        <f t="shared" si="15"/>
        <v>46.666666666666671</v>
      </c>
      <c r="CM9" s="29">
        <f t="shared" si="15"/>
        <v>93.333333333333329</v>
      </c>
      <c r="CQ9" s="9"/>
      <c r="CR9" s="9"/>
      <c r="CS9" s="9"/>
      <c r="CT9" s="9"/>
      <c r="CU9" s="9"/>
      <c r="CV9" s="9"/>
      <c r="CW9" s="9"/>
      <c r="CX9" s="9"/>
      <c r="CY9" s="9"/>
      <c r="CZ9" s="9"/>
      <c r="DA9" s="9"/>
      <c r="DB9" s="9"/>
      <c r="DC9" s="9"/>
      <c r="DD9" s="9"/>
      <c r="DE9" s="9"/>
      <c r="DF9" s="9"/>
      <c r="DG9" s="9"/>
      <c r="DH9" s="9"/>
      <c r="DI9" s="9"/>
      <c r="DJ9" s="9"/>
      <c r="DK9" s="9"/>
      <c r="DL9" s="9"/>
      <c r="DM9" s="9"/>
      <c r="DN9" s="9"/>
    </row>
    <row r="10" spans="1:118" s="1" customFormat="1" x14ac:dyDescent="0.25">
      <c r="B10" s="1" t="s">
        <v>9</v>
      </c>
      <c r="C10" s="1">
        <v>0</v>
      </c>
      <c r="D10" s="1">
        <v>0</v>
      </c>
      <c r="E10" s="1">
        <v>0</v>
      </c>
      <c r="F10" s="1">
        <v>0</v>
      </c>
      <c r="G10" s="1">
        <v>0</v>
      </c>
      <c r="H10" s="1">
        <v>0</v>
      </c>
      <c r="I10" s="1">
        <v>0</v>
      </c>
      <c r="J10" s="1">
        <v>0</v>
      </c>
      <c r="K10" s="1">
        <v>0</v>
      </c>
      <c r="L10" s="1">
        <v>0</v>
      </c>
      <c r="M10" s="1">
        <v>0</v>
      </c>
      <c r="N10" s="1">
        <v>0</v>
      </c>
      <c r="O10" s="1">
        <v>15</v>
      </c>
      <c r="P10" s="1">
        <v>0</v>
      </c>
      <c r="Q10" s="1">
        <v>0</v>
      </c>
      <c r="R10" s="1">
        <v>0</v>
      </c>
      <c r="S10" s="1">
        <v>15</v>
      </c>
      <c r="V10" s="1">
        <v>2</v>
      </c>
      <c r="W10" s="1">
        <f>J3</f>
        <v>0</v>
      </c>
      <c r="X10" s="1">
        <f>J4</f>
        <v>1</v>
      </c>
      <c r="Y10" s="1">
        <f>J5</f>
        <v>0</v>
      </c>
      <c r="Z10" s="1">
        <f>J6</f>
        <v>0</v>
      </c>
      <c r="AA10" s="1">
        <f>J7</f>
        <v>0</v>
      </c>
      <c r="AB10" s="1">
        <f>J8</f>
        <v>0</v>
      </c>
      <c r="AC10" s="1">
        <f>J9</f>
        <v>1</v>
      </c>
      <c r="AD10" s="1">
        <f>J10</f>
        <v>0</v>
      </c>
      <c r="AE10" s="6">
        <f>J11</f>
        <v>0</v>
      </c>
      <c r="AF10" s="6">
        <f>J12</f>
        <v>0</v>
      </c>
      <c r="AG10" s="6">
        <f>J13</f>
        <v>0</v>
      </c>
      <c r="AH10" s="6">
        <f>J14</f>
        <v>0</v>
      </c>
      <c r="AI10" s="6">
        <f>J15</f>
        <v>1</v>
      </c>
      <c r="AJ10" s="6">
        <f>J16</f>
        <v>3</v>
      </c>
      <c r="AK10" s="42">
        <f>J17</f>
        <v>0</v>
      </c>
      <c r="AL10" s="4">
        <f>J18</f>
        <v>1</v>
      </c>
      <c r="AM10" s="8">
        <f>J19</f>
        <v>2</v>
      </c>
      <c r="AN10" s="8">
        <f>J20</f>
        <v>0</v>
      </c>
      <c r="AO10" s="1">
        <f>J21</f>
        <v>1</v>
      </c>
      <c r="AP10" s="1">
        <f>J22</f>
        <v>7</v>
      </c>
      <c r="AQ10" s="1">
        <f>J23</f>
        <v>1</v>
      </c>
      <c r="AT10" s="1">
        <v>2</v>
      </c>
      <c r="AU10" s="29">
        <f t="shared" ref="AU10:BO10" si="16">PRODUCT(W10*100*1/W19)</f>
        <v>0</v>
      </c>
      <c r="AV10" s="29">
        <f t="shared" si="16"/>
        <v>6.666666666666667</v>
      </c>
      <c r="AW10" s="29">
        <f t="shared" si="16"/>
        <v>0</v>
      </c>
      <c r="AX10" s="29">
        <f t="shared" si="16"/>
        <v>0</v>
      </c>
      <c r="AY10" s="29">
        <f t="shared" si="16"/>
        <v>0</v>
      </c>
      <c r="AZ10" s="29">
        <f t="shared" si="16"/>
        <v>0</v>
      </c>
      <c r="BA10" s="29">
        <f t="shared" si="16"/>
        <v>6.666666666666667</v>
      </c>
      <c r="BB10" s="29">
        <f t="shared" si="16"/>
        <v>0</v>
      </c>
      <c r="BC10" s="36">
        <f t="shared" si="16"/>
        <v>0</v>
      </c>
      <c r="BD10" s="36">
        <f t="shared" si="16"/>
        <v>0</v>
      </c>
      <c r="BE10" s="36">
        <f t="shared" si="16"/>
        <v>0</v>
      </c>
      <c r="BF10" s="36">
        <f t="shared" si="16"/>
        <v>0</v>
      </c>
      <c r="BG10" s="36">
        <f t="shared" si="16"/>
        <v>7.1428571428571432</v>
      </c>
      <c r="BH10" s="36">
        <f t="shared" si="16"/>
        <v>21.428571428571427</v>
      </c>
      <c r="BI10" s="43">
        <f t="shared" si="16"/>
        <v>0</v>
      </c>
      <c r="BJ10" s="31">
        <f t="shared" si="16"/>
        <v>6.666666666666667</v>
      </c>
      <c r="BK10" s="37">
        <f t="shared" si="16"/>
        <v>13.333333333333334</v>
      </c>
      <c r="BL10" s="37">
        <f t="shared" si="16"/>
        <v>0</v>
      </c>
      <c r="BM10" s="29">
        <f t="shared" si="16"/>
        <v>6.666666666666667</v>
      </c>
      <c r="BN10" s="29">
        <f t="shared" si="16"/>
        <v>46.666666666666664</v>
      </c>
      <c r="BO10" s="29">
        <f t="shared" si="16"/>
        <v>6.666666666666667</v>
      </c>
      <c r="BR10" s="1">
        <v>2</v>
      </c>
      <c r="BS10" s="29">
        <f t="shared" ref="BS10:CM10" si="17">AU3+AU4+AU5+AU6+AU7+AU8+AU9+AU10</f>
        <v>0</v>
      </c>
      <c r="BT10" s="29">
        <f t="shared" si="17"/>
        <v>6.666666666666667</v>
      </c>
      <c r="BU10" s="29">
        <f t="shared" si="17"/>
        <v>0</v>
      </c>
      <c r="BV10" s="29">
        <f t="shared" si="17"/>
        <v>0</v>
      </c>
      <c r="BW10" s="29">
        <f t="shared" si="17"/>
        <v>0</v>
      </c>
      <c r="BX10" s="29">
        <f t="shared" si="17"/>
        <v>0</v>
      </c>
      <c r="BY10" s="29">
        <f t="shared" si="17"/>
        <v>13.333333333333334</v>
      </c>
      <c r="BZ10" s="29">
        <f t="shared" si="17"/>
        <v>0</v>
      </c>
      <c r="CA10" s="36">
        <f t="shared" si="17"/>
        <v>0</v>
      </c>
      <c r="CB10" s="36">
        <f t="shared" si="17"/>
        <v>0</v>
      </c>
      <c r="CC10" s="36">
        <f t="shared" si="17"/>
        <v>14.285714285714286</v>
      </c>
      <c r="CD10" s="36">
        <f t="shared" si="17"/>
        <v>7.1428571428571432</v>
      </c>
      <c r="CE10" s="36">
        <f t="shared" si="17"/>
        <v>21.428571428571431</v>
      </c>
      <c r="CF10" s="36">
        <f t="shared" si="17"/>
        <v>42.857142857142861</v>
      </c>
      <c r="CG10" s="43">
        <f t="shared" si="17"/>
        <v>0</v>
      </c>
      <c r="CH10" s="31">
        <f t="shared" si="17"/>
        <v>93.333333333333343</v>
      </c>
      <c r="CI10" s="37">
        <f t="shared" si="17"/>
        <v>79.999999999999986</v>
      </c>
      <c r="CJ10" s="37">
        <f t="shared" si="17"/>
        <v>86.666666666666671</v>
      </c>
      <c r="CK10" s="29">
        <f t="shared" si="17"/>
        <v>93.333333333333343</v>
      </c>
      <c r="CL10" s="29">
        <f t="shared" si="17"/>
        <v>93.333333333333343</v>
      </c>
      <c r="CM10" s="29">
        <f t="shared" si="17"/>
        <v>100</v>
      </c>
      <c r="CQ10" s="9"/>
      <c r="CR10" s="9"/>
      <c r="CS10" s="9"/>
      <c r="CT10" s="9"/>
      <c r="CU10" s="9"/>
      <c r="CV10" s="9"/>
      <c r="CW10" s="9"/>
      <c r="CX10" s="9"/>
      <c r="CY10" s="9"/>
      <c r="CZ10" s="9"/>
      <c r="DA10" s="9"/>
      <c r="DB10" s="9"/>
      <c r="DC10" s="9"/>
      <c r="DD10" s="9"/>
      <c r="DE10" s="9"/>
      <c r="DF10" s="9"/>
      <c r="DG10" s="9"/>
      <c r="DH10" s="9"/>
      <c r="DI10" s="9"/>
      <c r="DJ10" s="9"/>
      <c r="DK10" s="9"/>
      <c r="DL10" s="9"/>
      <c r="DM10" s="9"/>
      <c r="DN10" s="9"/>
    </row>
    <row r="11" spans="1:118" s="1" customFormat="1" x14ac:dyDescent="0.25">
      <c r="B11" s="1" t="s">
        <v>10</v>
      </c>
      <c r="C11" s="1">
        <v>0</v>
      </c>
      <c r="D11" s="1">
        <v>0</v>
      </c>
      <c r="E11" s="1">
        <v>0</v>
      </c>
      <c r="F11" s="1">
        <v>0</v>
      </c>
      <c r="G11" s="1">
        <v>0</v>
      </c>
      <c r="H11" s="1">
        <v>0</v>
      </c>
      <c r="I11" s="1">
        <v>0</v>
      </c>
      <c r="J11" s="1">
        <v>0</v>
      </c>
      <c r="K11" s="1">
        <v>0</v>
      </c>
      <c r="L11" s="1">
        <v>0</v>
      </c>
      <c r="M11" s="1">
        <v>0</v>
      </c>
      <c r="N11" s="1">
        <v>15</v>
      </c>
      <c r="O11" s="1">
        <v>0</v>
      </c>
      <c r="P11" s="1">
        <v>0</v>
      </c>
      <c r="Q11" s="1">
        <v>0</v>
      </c>
      <c r="R11" s="1">
        <v>0</v>
      </c>
      <c r="S11" s="1">
        <v>15</v>
      </c>
      <c r="V11" s="1">
        <v>4</v>
      </c>
      <c r="W11" s="1">
        <f>K3</f>
        <v>0</v>
      </c>
      <c r="X11" s="1">
        <f>K4</f>
        <v>1</v>
      </c>
      <c r="Y11" s="1">
        <f>K5</f>
        <v>0</v>
      </c>
      <c r="Z11" s="1">
        <f>K6</f>
        <v>0</v>
      </c>
      <c r="AA11" s="1">
        <f>K7</f>
        <v>0</v>
      </c>
      <c r="AB11" s="1">
        <f>K8</f>
        <v>0</v>
      </c>
      <c r="AC11" s="1">
        <f>K9</f>
        <v>1</v>
      </c>
      <c r="AD11" s="1">
        <f>K10</f>
        <v>0</v>
      </c>
      <c r="AE11" s="41">
        <f>K11</f>
        <v>0</v>
      </c>
      <c r="AF11" s="41">
        <f>K12</f>
        <v>0</v>
      </c>
      <c r="AG11" s="8">
        <f>K13</f>
        <v>1</v>
      </c>
      <c r="AH11" s="6">
        <f>K14</f>
        <v>1</v>
      </c>
      <c r="AI11" s="6">
        <f>K15</f>
        <v>4</v>
      </c>
      <c r="AJ11" s="6">
        <f>K16</f>
        <v>1</v>
      </c>
      <c r="AK11" s="42">
        <f>K17</f>
        <v>0</v>
      </c>
      <c r="AL11" s="4">
        <f>K18</f>
        <v>1</v>
      </c>
      <c r="AM11" s="8">
        <f>K19</f>
        <v>1</v>
      </c>
      <c r="AN11" s="8">
        <f>K20</f>
        <v>1</v>
      </c>
      <c r="AO11" s="1">
        <f>K21</f>
        <v>0</v>
      </c>
      <c r="AP11" s="1">
        <f>K22</f>
        <v>1</v>
      </c>
      <c r="AQ11" s="1">
        <f>K23</f>
        <v>0</v>
      </c>
      <c r="AT11" s="1">
        <v>4</v>
      </c>
      <c r="AU11" s="29">
        <f t="shared" ref="AU11:BO11" si="18">PRODUCT(W11*100*1/W19)</f>
        <v>0</v>
      </c>
      <c r="AV11" s="29">
        <f t="shared" si="18"/>
        <v>6.666666666666667</v>
      </c>
      <c r="AW11" s="29">
        <f t="shared" si="18"/>
        <v>0</v>
      </c>
      <c r="AX11" s="29">
        <f t="shared" si="18"/>
        <v>0</v>
      </c>
      <c r="AY11" s="29">
        <f t="shared" si="18"/>
        <v>0</v>
      </c>
      <c r="AZ11" s="29">
        <f t="shared" si="18"/>
        <v>0</v>
      </c>
      <c r="BA11" s="29">
        <f t="shared" si="18"/>
        <v>6.666666666666667</v>
      </c>
      <c r="BB11" s="29">
        <f t="shared" si="18"/>
        <v>0</v>
      </c>
      <c r="BC11" s="40">
        <f t="shared" si="18"/>
        <v>0</v>
      </c>
      <c r="BD11" s="40">
        <f t="shared" si="18"/>
        <v>0</v>
      </c>
      <c r="BE11" s="37">
        <f t="shared" si="18"/>
        <v>7.1428571428571432</v>
      </c>
      <c r="BF11" s="36">
        <f t="shared" si="18"/>
        <v>7.1428571428571432</v>
      </c>
      <c r="BG11" s="36">
        <f t="shared" si="18"/>
        <v>28.571428571428573</v>
      </c>
      <c r="BH11" s="36">
        <f t="shared" si="18"/>
        <v>7.1428571428571432</v>
      </c>
      <c r="BI11" s="43">
        <f t="shared" si="18"/>
        <v>0</v>
      </c>
      <c r="BJ11" s="31">
        <f t="shared" si="18"/>
        <v>6.666666666666667</v>
      </c>
      <c r="BK11" s="37">
        <f t="shared" si="18"/>
        <v>6.666666666666667</v>
      </c>
      <c r="BL11" s="37">
        <f t="shared" si="18"/>
        <v>6.666666666666667</v>
      </c>
      <c r="BM11" s="29">
        <f t="shared" si="18"/>
        <v>0</v>
      </c>
      <c r="BN11" s="29">
        <f t="shared" si="18"/>
        <v>6.666666666666667</v>
      </c>
      <c r="BO11" s="29">
        <f t="shared" si="18"/>
        <v>0</v>
      </c>
      <c r="BR11" s="1">
        <v>4</v>
      </c>
      <c r="BS11" s="29">
        <f t="shared" ref="BS11:CM11" si="19">AU3+AU4+AU5+AU6+AU7+AU8+AU9+AU10+AU11</f>
        <v>0</v>
      </c>
      <c r="BT11" s="29">
        <f t="shared" si="19"/>
        <v>13.333333333333334</v>
      </c>
      <c r="BU11" s="29">
        <f t="shared" si="19"/>
        <v>0</v>
      </c>
      <c r="BV11" s="29">
        <f t="shared" si="19"/>
        <v>0</v>
      </c>
      <c r="BW11" s="29">
        <f t="shared" si="19"/>
        <v>0</v>
      </c>
      <c r="BX11" s="29">
        <f t="shared" si="19"/>
        <v>0</v>
      </c>
      <c r="BY11" s="29">
        <f t="shared" si="19"/>
        <v>20</v>
      </c>
      <c r="BZ11" s="29">
        <f t="shared" si="19"/>
        <v>0</v>
      </c>
      <c r="CA11" s="40">
        <f t="shared" si="19"/>
        <v>0</v>
      </c>
      <c r="CB11" s="40">
        <f t="shared" si="19"/>
        <v>0</v>
      </c>
      <c r="CC11" s="37">
        <f t="shared" si="19"/>
        <v>21.428571428571431</v>
      </c>
      <c r="CD11" s="36">
        <f t="shared" si="19"/>
        <v>14.285714285714286</v>
      </c>
      <c r="CE11" s="36">
        <f t="shared" si="19"/>
        <v>50</v>
      </c>
      <c r="CF11" s="36">
        <f t="shared" si="19"/>
        <v>50.000000000000007</v>
      </c>
      <c r="CG11" s="43">
        <f t="shared" si="19"/>
        <v>0</v>
      </c>
      <c r="CH11" s="31">
        <f t="shared" si="19"/>
        <v>100.00000000000001</v>
      </c>
      <c r="CI11" s="37">
        <f t="shared" si="19"/>
        <v>86.666666666666657</v>
      </c>
      <c r="CJ11" s="37">
        <f t="shared" si="19"/>
        <v>93.333333333333343</v>
      </c>
      <c r="CK11" s="29">
        <f t="shared" si="19"/>
        <v>93.333333333333343</v>
      </c>
      <c r="CL11" s="29">
        <f t="shared" si="19"/>
        <v>100.00000000000001</v>
      </c>
      <c r="CM11" s="29">
        <f t="shared" si="19"/>
        <v>100</v>
      </c>
      <c r="CQ11" s="9"/>
      <c r="CR11" s="9"/>
      <c r="CS11" s="9"/>
      <c r="CT11" s="9"/>
      <c r="CU11" s="9"/>
      <c r="CV11" s="9"/>
      <c r="CW11" s="9"/>
      <c r="CX11" s="9"/>
      <c r="CY11" s="9"/>
      <c r="CZ11" s="9"/>
      <c r="DA11" s="9"/>
      <c r="DB11" s="9"/>
      <c r="DC11" s="9"/>
      <c r="DD11" s="9"/>
      <c r="DE11" s="9"/>
      <c r="DF11" s="9"/>
      <c r="DG11" s="9"/>
      <c r="DH11" s="9"/>
      <c r="DI11" s="9"/>
      <c r="DJ11" s="9"/>
      <c r="DK11" s="9"/>
      <c r="DL11" s="9"/>
      <c r="DM11" s="9"/>
      <c r="DN11" s="9"/>
    </row>
    <row r="12" spans="1:118" s="1" customFormat="1" x14ac:dyDescent="0.25">
      <c r="B12" s="1" t="s">
        <v>11</v>
      </c>
      <c r="C12" s="1">
        <v>0</v>
      </c>
      <c r="D12" s="1">
        <v>0</v>
      </c>
      <c r="E12" s="1">
        <v>0</v>
      </c>
      <c r="F12" s="1">
        <v>0</v>
      </c>
      <c r="G12" s="1">
        <v>0</v>
      </c>
      <c r="H12" s="1">
        <v>0</v>
      </c>
      <c r="I12" s="1">
        <v>0</v>
      </c>
      <c r="J12" s="1">
        <v>0</v>
      </c>
      <c r="K12" s="1">
        <v>0</v>
      </c>
      <c r="L12" s="1">
        <v>1</v>
      </c>
      <c r="M12" s="1">
        <v>3</v>
      </c>
      <c r="N12" s="1">
        <v>11</v>
      </c>
      <c r="O12" s="1">
        <v>0</v>
      </c>
      <c r="P12" s="1">
        <v>0</v>
      </c>
      <c r="Q12" s="1">
        <v>0</v>
      </c>
      <c r="R12" s="1">
        <v>0</v>
      </c>
      <c r="S12" s="1">
        <v>15</v>
      </c>
      <c r="V12" s="1">
        <v>8</v>
      </c>
      <c r="W12" s="1">
        <f>L3</f>
        <v>0</v>
      </c>
      <c r="X12" s="1">
        <f>L4</f>
        <v>0</v>
      </c>
      <c r="Y12" s="1">
        <f>L5</f>
        <v>2</v>
      </c>
      <c r="Z12" s="1">
        <f>L6</f>
        <v>3</v>
      </c>
      <c r="AA12" s="1">
        <f>L7</f>
        <v>1</v>
      </c>
      <c r="AB12" s="1">
        <f>L8</f>
        <v>1</v>
      </c>
      <c r="AC12" s="1">
        <f>L9</f>
        <v>1</v>
      </c>
      <c r="AD12" s="1">
        <f>L10</f>
        <v>0</v>
      </c>
      <c r="AE12" s="41">
        <f>L11</f>
        <v>0</v>
      </c>
      <c r="AF12" s="41">
        <f>L12</f>
        <v>1</v>
      </c>
      <c r="AG12" s="8">
        <f>L13</f>
        <v>4</v>
      </c>
      <c r="AH12" s="6">
        <f>L14</f>
        <v>1</v>
      </c>
      <c r="AI12" s="8">
        <f>L15</f>
        <v>1</v>
      </c>
      <c r="AJ12" s="8">
        <f>L16</f>
        <v>0</v>
      </c>
      <c r="AK12" s="42">
        <f>L17</f>
        <v>1</v>
      </c>
      <c r="AL12" s="3">
        <f>L18</f>
        <v>0</v>
      </c>
      <c r="AM12" s="8">
        <f>L19</f>
        <v>2</v>
      </c>
      <c r="AN12" s="8">
        <f>L20</f>
        <v>0</v>
      </c>
      <c r="AO12" s="1">
        <f>L21</f>
        <v>1</v>
      </c>
      <c r="AP12" s="1">
        <f>L22</f>
        <v>0</v>
      </c>
      <c r="AQ12" s="1">
        <f>L23</f>
        <v>0</v>
      </c>
      <c r="AT12" s="1">
        <v>8</v>
      </c>
      <c r="AU12" s="29">
        <f t="shared" ref="AU12:BO12" si="20">PRODUCT(W12*100*1/W19)</f>
        <v>0</v>
      </c>
      <c r="AV12" s="29">
        <f t="shared" si="20"/>
        <v>0</v>
      </c>
      <c r="AW12" s="29">
        <f t="shared" si="20"/>
        <v>13.333333333333334</v>
      </c>
      <c r="AX12" s="29">
        <f t="shared" si="20"/>
        <v>20</v>
      </c>
      <c r="AY12" s="29">
        <f t="shared" si="20"/>
        <v>6.666666666666667</v>
      </c>
      <c r="AZ12" s="29">
        <f t="shared" si="20"/>
        <v>6.666666666666667</v>
      </c>
      <c r="BA12" s="29">
        <f t="shared" si="20"/>
        <v>6.666666666666667</v>
      </c>
      <c r="BB12" s="29">
        <f t="shared" si="20"/>
        <v>0</v>
      </c>
      <c r="BC12" s="40">
        <f t="shared" si="20"/>
        <v>0</v>
      </c>
      <c r="BD12" s="40">
        <f t="shared" si="20"/>
        <v>6.666666666666667</v>
      </c>
      <c r="BE12" s="37">
        <f t="shared" si="20"/>
        <v>28.571428571428573</v>
      </c>
      <c r="BF12" s="36">
        <f t="shared" si="20"/>
        <v>7.1428571428571432</v>
      </c>
      <c r="BG12" s="37">
        <f t="shared" si="20"/>
        <v>7.1428571428571432</v>
      </c>
      <c r="BH12" s="37">
        <f t="shared" si="20"/>
        <v>0</v>
      </c>
      <c r="BI12" s="43">
        <f t="shared" si="20"/>
        <v>6.666666666666667</v>
      </c>
      <c r="BJ12" s="32">
        <f t="shared" si="20"/>
        <v>0</v>
      </c>
      <c r="BK12" s="37">
        <f t="shared" si="20"/>
        <v>13.333333333333334</v>
      </c>
      <c r="BL12" s="37">
        <f t="shared" si="20"/>
        <v>0</v>
      </c>
      <c r="BM12" s="29">
        <f t="shared" si="20"/>
        <v>6.666666666666667</v>
      </c>
      <c r="BN12" s="29">
        <f t="shared" si="20"/>
        <v>0</v>
      </c>
      <c r="BO12" s="29">
        <f t="shared" si="20"/>
        <v>0</v>
      </c>
      <c r="BR12" s="1">
        <v>8</v>
      </c>
      <c r="BS12" s="29">
        <f t="shared" ref="BS12:CM12" si="21">AU3+AU4+AU5+AU6+AU7+AU8+AU9+AU10+AU11+AU12</f>
        <v>0</v>
      </c>
      <c r="BT12" s="29">
        <f t="shared" si="21"/>
        <v>13.333333333333334</v>
      </c>
      <c r="BU12" s="29">
        <f t="shared" si="21"/>
        <v>13.333333333333334</v>
      </c>
      <c r="BV12" s="29">
        <f t="shared" si="21"/>
        <v>20</v>
      </c>
      <c r="BW12" s="29">
        <f t="shared" si="21"/>
        <v>6.666666666666667</v>
      </c>
      <c r="BX12" s="29">
        <f t="shared" si="21"/>
        <v>6.666666666666667</v>
      </c>
      <c r="BY12" s="29">
        <f t="shared" si="21"/>
        <v>26.666666666666668</v>
      </c>
      <c r="BZ12" s="29">
        <f t="shared" si="21"/>
        <v>0</v>
      </c>
      <c r="CA12" s="40">
        <f t="shared" si="21"/>
        <v>0</v>
      </c>
      <c r="CB12" s="40">
        <f t="shared" si="21"/>
        <v>6.666666666666667</v>
      </c>
      <c r="CC12" s="37">
        <f t="shared" si="21"/>
        <v>50</v>
      </c>
      <c r="CD12" s="36">
        <f t="shared" si="21"/>
        <v>21.428571428571431</v>
      </c>
      <c r="CE12" s="37">
        <f t="shared" si="21"/>
        <v>57.142857142857146</v>
      </c>
      <c r="CF12" s="37">
        <f t="shared" si="21"/>
        <v>50.000000000000007</v>
      </c>
      <c r="CG12" s="43">
        <f t="shared" si="21"/>
        <v>6.666666666666667</v>
      </c>
      <c r="CH12" s="32">
        <f t="shared" si="21"/>
        <v>100.00000000000001</v>
      </c>
      <c r="CI12" s="37">
        <f t="shared" si="21"/>
        <v>99.999999999999986</v>
      </c>
      <c r="CJ12" s="37">
        <f t="shared" si="21"/>
        <v>93.333333333333343</v>
      </c>
      <c r="CK12" s="29">
        <f t="shared" si="21"/>
        <v>100.00000000000001</v>
      </c>
      <c r="CL12" s="29">
        <f t="shared" si="21"/>
        <v>100.00000000000001</v>
      </c>
      <c r="CM12" s="29">
        <f t="shared" si="21"/>
        <v>100</v>
      </c>
      <c r="CQ12" s="9"/>
      <c r="CR12" s="9"/>
      <c r="CS12" s="9"/>
      <c r="CT12" s="9"/>
      <c r="CU12" s="9"/>
      <c r="CV12" s="9"/>
      <c r="CW12" s="9"/>
      <c r="CX12" s="9"/>
      <c r="CY12" s="9"/>
      <c r="CZ12" s="9"/>
      <c r="DA12" s="9"/>
      <c r="DB12" s="9"/>
      <c r="DC12" s="9"/>
      <c r="DD12" s="9"/>
      <c r="DE12" s="9"/>
      <c r="DF12" s="9"/>
      <c r="DG12" s="9"/>
      <c r="DH12" s="9"/>
      <c r="DI12" s="9"/>
      <c r="DJ12" s="9"/>
      <c r="DK12" s="9"/>
      <c r="DL12" s="9"/>
      <c r="DM12" s="9"/>
      <c r="DN12" s="9"/>
    </row>
    <row r="13" spans="1:118" s="1" customFormat="1" x14ac:dyDescent="0.25">
      <c r="B13" s="1" t="s">
        <v>12</v>
      </c>
      <c r="C13" s="1">
        <v>0</v>
      </c>
      <c r="D13" s="1">
        <v>0</v>
      </c>
      <c r="E13" s="1">
        <v>0</v>
      </c>
      <c r="F13" s="1">
        <v>0</v>
      </c>
      <c r="G13" s="1">
        <v>0</v>
      </c>
      <c r="H13" s="1">
        <v>0</v>
      </c>
      <c r="I13" s="1">
        <v>2</v>
      </c>
      <c r="J13" s="1">
        <v>0</v>
      </c>
      <c r="K13" s="1">
        <v>1</v>
      </c>
      <c r="L13" s="1">
        <v>4</v>
      </c>
      <c r="M13" s="1">
        <v>7</v>
      </c>
      <c r="N13" s="1">
        <v>0</v>
      </c>
      <c r="O13" s="1">
        <v>0</v>
      </c>
      <c r="P13" s="1">
        <v>0</v>
      </c>
      <c r="Q13" s="1">
        <v>0</v>
      </c>
      <c r="R13" s="1">
        <v>0</v>
      </c>
      <c r="S13" s="1">
        <v>14</v>
      </c>
      <c r="V13" s="1">
        <v>16</v>
      </c>
      <c r="W13" s="1">
        <f>M3</f>
        <v>1</v>
      </c>
      <c r="X13" s="1">
        <f>M4</f>
        <v>0</v>
      </c>
      <c r="Y13" s="1">
        <f>M5</f>
        <v>0</v>
      </c>
      <c r="Z13" s="1">
        <f>M6</f>
        <v>0</v>
      </c>
      <c r="AA13" s="1">
        <f>M7</f>
        <v>0</v>
      </c>
      <c r="AB13" s="1">
        <f>M8</f>
        <v>14</v>
      </c>
      <c r="AC13" s="1">
        <f>M9</f>
        <v>1</v>
      </c>
      <c r="AD13" s="1">
        <f>M10</f>
        <v>0</v>
      </c>
      <c r="AE13" s="8">
        <f>M11</f>
        <v>0</v>
      </c>
      <c r="AF13" s="8">
        <f>M12</f>
        <v>3</v>
      </c>
      <c r="AG13" s="8">
        <f>M13</f>
        <v>7</v>
      </c>
      <c r="AH13" s="41">
        <f>M14</f>
        <v>4</v>
      </c>
      <c r="AI13" s="8">
        <f>M15</f>
        <v>6</v>
      </c>
      <c r="AJ13" s="8">
        <f>M16</f>
        <v>4</v>
      </c>
      <c r="AK13" s="42">
        <f>M17</f>
        <v>0</v>
      </c>
      <c r="AL13" s="3">
        <f>M18</f>
        <v>0</v>
      </c>
      <c r="AM13" s="8">
        <f>M19</f>
        <v>0</v>
      </c>
      <c r="AN13" s="8">
        <f>M20</f>
        <v>1</v>
      </c>
      <c r="AO13" s="1">
        <f>M21</f>
        <v>0</v>
      </c>
      <c r="AP13" s="1">
        <f>M22</f>
        <v>0</v>
      </c>
      <c r="AQ13" s="1">
        <f>M23</f>
        <v>0</v>
      </c>
      <c r="AT13" s="1">
        <v>16</v>
      </c>
      <c r="AU13" s="29">
        <f t="shared" ref="AU13:BO13" si="22">PRODUCT(W13*100*1/W19)</f>
        <v>6.666666666666667</v>
      </c>
      <c r="AV13" s="29">
        <f t="shared" si="22"/>
        <v>0</v>
      </c>
      <c r="AW13" s="29">
        <f t="shared" si="22"/>
        <v>0</v>
      </c>
      <c r="AX13" s="29">
        <f t="shared" si="22"/>
        <v>0</v>
      </c>
      <c r="AY13" s="29">
        <f t="shared" si="22"/>
        <v>0</v>
      </c>
      <c r="AZ13" s="29">
        <f t="shared" si="22"/>
        <v>93.333333333333329</v>
      </c>
      <c r="BA13" s="29">
        <f t="shared" si="22"/>
        <v>6.666666666666667</v>
      </c>
      <c r="BB13" s="29">
        <f t="shared" si="22"/>
        <v>0</v>
      </c>
      <c r="BC13" s="37">
        <f t="shared" si="22"/>
        <v>0</v>
      </c>
      <c r="BD13" s="37">
        <f t="shared" si="22"/>
        <v>20</v>
      </c>
      <c r="BE13" s="37">
        <f t="shared" si="22"/>
        <v>50</v>
      </c>
      <c r="BF13" s="40">
        <f t="shared" si="22"/>
        <v>28.571428571428573</v>
      </c>
      <c r="BG13" s="37">
        <f t="shared" si="22"/>
        <v>42.857142857142854</v>
      </c>
      <c r="BH13" s="37">
        <f t="shared" si="22"/>
        <v>28.571428571428573</v>
      </c>
      <c r="BI13" s="43">
        <f t="shared" si="22"/>
        <v>0</v>
      </c>
      <c r="BJ13" s="32">
        <f t="shared" si="22"/>
        <v>0</v>
      </c>
      <c r="BK13" s="37">
        <f t="shared" si="22"/>
        <v>0</v>
      </c>
      <c r="BL13" s="37">
        <f t="shared" si="22"/>
        <v>6.666666666666667</v>
      </c>
      <c r="BM13" s="29">
        <f t="shared" si="22"/>
        <v>0</v>
      </c>
      <c r="BN13" s="29">
        <f t="shared" si="22"/>
        <v>0</v>
      </c>
      <c r="BO13" s="29">
        <f t="shared" si="22"/>
        <v>0</v>
      </c>
      <c r="BR13" s="1">
        <v>16</v>
      </c>
      <c r="BS13" s="29">
        <f t="shared" ref="BS13:CM13" si="23">AU3+AU4+AU5+AU6+AU7+AU8+AU9+AU10+AU11+AU12+AU13</f>
        <v>6.666666666666667</v>
      </c>
      <c r="BT13" s="29">
        <f t="shared" si="23"/>
        <v>13.333333333333334</v>
      </c>
      <c r="BU13" s="29">
        <f t="shared" si="23"/>
        <v>13.333333333333334</v>
      </c>
      <c r="BV13" s="29">
        <f t="shared" si="23"/>
        <v>20</v>
      </c>
      <c r="BW13" s="29">
        <f t="shared" si="23"/>
        <v>6.666666666666667</v>
      </c>
      <c r="BX13" s="29">
        <f t="shared" si="23"/>
        <v>100</v>
      </c>
      <c r="BY13" s="29">
        <f t="shared" si="23"/>
        <v>33.333333333333336</v>
      </c>
      <c r="BZ13" s="29">
        <f t="shared" si="23"/>
        <v>0</v>
      </c>
      <c r="CA13" s="37">
        <f t="shared" si="23"/>
        <v>0</v>
      </c>
      <c r="CB13" s="37">
        <f t="shared" si="23"/>
        <v>26.666666666666668</v>
      </c>
      <c r="CC13" s="37">
        <f t="shared" si="23"/>
        <v>100</v>
      </c>
      <c r="CD13" s="40">
        <f t="shared" si="23"/>
        <v>50</v>
      </c>
      <c r="CE13" s="37">
        <f t="shared" si="23"/>
        <v>100</v>
      </c>
      <c r="CF13" s="37">
        <f t="shared" si="23"/>
        <v>78.571428571428584</v>
      </c>
      <c r="CG13" s="43">
        <f t="shared" si="23"/>
        <v>6.666666666666667</v>
      </c>
      <c r="CH13" s="32">
        <f t="shared" si="23"/>
        <v>100.00000000000001</v>
      </c>
      <c r="CI13" s="37">
        <f t="shared" si="23"/>
        <v>99.999999999999986</v>
      </c>
      <c r="CJ13" s="37">
        <f t="shared" si="23"/>
        <v>100.00000000000001</v>
      </c>
      <c r="CK13" s="29">
        <f t="shared" si="23"/>
        <v>100.00000000000001</v>
      </c>
      <c r="CL13" s="29">
        <f t="shared" si="23"/>
        <v>100.00000000000001</v>
      </c>
      <c r="CM13" s="29">
        <f t="shared" si="23"/>
        <v>100</v>
      </c>
      <c r="CQ13" s="9"/>
      <c r="CR13" s="9"/>
      <c r="CS13" s="9"/>
      <c r="CT13" s="9"/>
      <c r="CU13" s="9"/>
      <c r="CV13" s="9"/>
      <c r="CW13" s="9"/>
      <c r="CX13" s="9"/>
      <c r="CY13" s="9"/>
      <c r="CZ13" s="9"/>
      <c r="DA13" s="9"/>
      <c r="DB13" s="9"/>
      <c r="DC13" s="9"/>
      <c r="DD13" s="9"/>
      <c r="DE13" s="9"/>
      <c r="DF13" s="9"/>
      <c r="DG13" s="9"/>
      <c r="DH13" s="9"/>
      <c r="DI13" s="9"/>
      <c r="DJ13" s="9"/>
      <c r="DK13" s="9"/>
      <c r="DL13" s="9"/>
      <c r="DM13" s="9"/>
      <c r="DN13" s="9"/>
    </row>
    <row r="14" spans="1:118" s="1" customFormat="1" x14ac:dyDescent="0.25">
      <c r="B14" s="1" t="s">
        <v>13</v>
      </c>
      <c r="C14" s="1">
        <v>0</v>
      </c>
      <c r="D14" s="1">
        <v>0</v>
      </c>
      <c r="E14" s="1">
        <v>0</v>
      </c>
      <c r="F14" s="1">
        <v>0</v>
      </c>
      <c r="G14" s="1">
        <v>1</v>
      </c>
      <c r="H14" s="1">
        <v>0</v>
      </c>
      <c r="I14" s="1">
        <v>0</v>
      </c>
      <c r="J14" s="1">
        <v>0</v>
      </c>
      <c r="K14" s="1">
        <v>1</v>
      </c>
      <c r="L14" s="1">
        <v>1</v>
      </c>
      <c r="M14" s="1">
        <v>4</v>
      </c>
      <c r="N14" s="1">
        <v>2</v>
      </c>
      <c r="O14" s="1">
        <v>3</v>
      </c>
      <c r="P14" s="1">
        <v>2</v>
      </c>
      <c r="Q14" s="1">
        <v>0</v>
      </c>
      <c r="R14" s="1">
        <v>0</v>
      </c>
      <c r="S14" s="1">
        <v>14</v>
      </c>
      <c r="V14" s="1">
        <v>32</v>
      </c>
      <c r="W14" s="1">
        <f>N3</f>
        <v>0</v>
      </c>
      <c r="X14" s="1">
        <f>N4</f>
        <v>1</v>
      </c>
      <c r="Y14" s="1">
        <f>N5</f>
        <v>1</v>
      </c>
      <c r="Z14" s="1">
        <f>N6</f>
        <v>2</v>
      </c>
      <c r="AA14" s="1">
        <f>N7</f>
        <v>14</v>
      </c>
      <c r="AB14" s="1">
        <f>N8</f>
        <v>0</v>
      </c>
      <c r="AC14" s="1">
        <f>N9</f>
        <v>3</v>
      </c>
      <c r="AD14" s="1">
        <f>N10</f>
        <v>0</v>
      </c>
      <c r="AE14" s="8">
        <f>N11</f>
        <v>15</v>
      </c>
      <c r="AF14" s="8">
        <f>N12</f>
        <v>11</v>
      </c>
      <c r="AG14" s="8">
        <f>N13</f>
        <v>0</v>
      </c>
      <c r="AH14" s="8">
        <f>N14</f>
        <v>2</v>
      </c>
      <c r="AI14" s="8">
        <f>N15</f>
        <v>0</v>
      </c>
      <c r="AJ14" s="8">
        <f>N16</f>
        <v>3</v>
      </c>
      <c r="AK14" s="42">
        <f>N17</f>
        <v>1</v>
      </c>
      <c r="AL14" s="3">
        <f>N18</f>
        <v>0</v>
      </c>
      <c r="AM14" s="8">
        <f>N19</f>
        <v>0</v>
      </c>
      <c r="AN14" s="8">
        <f>N20</f>
        <v>0</v>
      </c>
      <c r="AO14" s="1">
        <f>N21</f>
        <v>0</v>
      </c>
      <c r="AP14" s="1">
        <f>N22</f>
        <v>0</v>
      </c>
      <c r="AQ14" s="1">
        <f>N23</f>
        <v>0</v>
      </c>
      <c r="AT14" s="1">
        <v>32</v>
      </c>
      <c r="AU14" s="29">
        <f t="shared" ref="AU14:BO14" si="24">PRODUCT(W14*100*1/W19)</f>
        <v>0</v>
      </c>
      <c r="AV14" s="29">
        <f t="shared" si="24"/>
        <v>6.666666666666667</v>
      </c>
      <c r="AW14" s="29">
        <f t="shared" si="24"/>
        <v>6.666666666666667</v>
      </c>
      <c r="AX14" s="29">
        <f t="shared" si="24"/>
        <v>13.333333333333334</v>
      </c>
      <c r="AY14" s="29">
        <f t="shared" si="24"/>
        <v>93.333333333333329</v>
      </c>
      <c r="AZ14" s="29">
        <f t="shared" si="24"/>
        <v>0</v>
      </c>
      <c r="BA14" s="29">
        <f t="shared" si="24"/>
        <v>20</v>
      </c>
      <c r="BB14" s="29">
        <f t="shared" si="24"/>
        <v>0</v>
      </c>
      <c r="BC14" s="37">
        <f t="shared" si="24"/>
        <v>100</v>
      </c>
      <c r="BD14" s="37">
        <f t="shared" si="24"/>
        <v>73.333333333333329</v>
      </c>
      <c r="BE14" s="37">
        <f t="shared" si="24"/>
        <v>0</v>
      </c>
      <c r="BF14" s="37">
        <f t="shared" si="24"/>
        <v>14.285714285714286</v>
      </c>
      <c r="BG14" s="37">
        <f t="shared" si="24"/>
        <v>0</v>
      </c>
      <c r="BH14" s="37">
        <f t="shared" si="24"/>
        <v>21.428571428571427</v>
      </c>
      <c r="BI14" s="43">
        <f t="shared" si="24"/>
        <v>6.666666666666667</v>
      </c>
      <c r="BJ14" s="32">
        <f t="shared" si="24"/>
        <v>0</v>
      </c>
      <c r="BK14" s="37">
        <f t="shared" si="24"/>
        <v>0</v>
      </c>
      <c r="BL14" s="37">
        <f t="shared" si="24"/>
        <v>0</v>
      </c>
      <c r="BM14" s="29">
        <f t="shared" si="24"/>
        <v>0</v>
      </c>
      <c r="BN14" s="29">
        <f t="shared" si="24"/>
        <v>0</v>
      </c>
      <c r="BO14" s="29">
        <f t="shared" si="24"/>
        <v>0</v>
      </c>
      <c r="BR14" s="1">
        <v>32</v>
      </c>
      <c r="BS14" s="29">
        <f t="shared" ref="BS14:CM14" si="25">AU3+AU4+AU5+AU6+AU7+AU8+AU9+AU10+AU11+AU12+AU13+AU14</f>
        <v>6.666666666666667</v>
      </c>
      <c r="BT14" s="29">
        <f t="shared" si="25"/>
        <v>20</v>
      </c>
      <c r="BU14" s="29">
        <f t="shared" si="25"/>
        <v>20</v>
      </c>
      <c r="BV14" s="29">
        <f t="shared" si="25"/>
        <v>33.333333333333336</v>
      </c>
      <c r="BW14" s="29">
        <f t="shared" si="25"/>
        <v>100</v>
      </c>
      <c r="BX14" s="29">
        <f t="shared" si="25"/>
        <v>100</v>
      </c>
      <c r="BY14" s="29">
        <f t="shared" si="25"/>
        <v>53.333333333333336</v>
      </c>
      <c r="BZ14" s="29">
        <f t="shared" si="25"/>
        <v>0</v>
      </c>
      <c r="CA14" s="37">
        <f t="shared" si="25"/>
        <v>100</v>
      </c>
      <c r="CB14" s="37">
        <f t="shared" si="25"/>
        <v>100</v>
      </c>
      <c r="CC14" s="37">
        <f t="shared" si="25"/>
        <v>100</v>
      </c>
      <c r="CD14" s="37">
        <f t="shared" si="25"/>
        <v>64.285714285714292</v>
      </c>
      <c r="CE14" s="37">
        <f t="shared" si="25"/>
        <v>100</v>
      </c>
      <c r="CF14" s="37">
        <f t="shared" si="25"/>
        <v>100.00000000000001</v>
      </c>
      <c r="CG14" s="43">
        <f t="shared" si="25"/>
        <v>13.333333333333334</v>
      </c>
      <c r="CH14" s="32">
        <f t="shared" si="25"/>
        <v>100.00000000000001</v>
      </c>
      <c r="CI14" s="37">
        <f t="shared" si="25"/>
        <v>99.999999999999986</v>
      </c>
      <c r="CJ14" s="37">
        <f t="shared" si="25"/>
        <v>100.00000000000001</v>
      </c>
      <c r="CK14" s="29">
        <f t="shared" si="25"/>
        <v>100.00000000000001</v>
      </c>
      <c r="CL14" s="29">
        <f t="shared" si="25"/>
        <v>100.00000000000001</v>
      </c>
      <c r="CM14" s="29">
        <f t="shared" si="25"/>
        <v>100</v>
      </c>
      <c r="CQ14" s="9"/>
      <c r="CR14" s="9"/>
      <c r="CS14" s="9"/>
      <c r="CT14" s="9"/>
      <c r="CU14" s="9"/>
      <c r="CV14" s="9"/>
      <c r="CW14" s="9"/>
      <c r="CX14" s="9"/>
      <c r="CY14" s="9"/>
      <c r="CZ14" s="9"/>
      <c r="DA14" s="9"/>
      <c r="DB14" s="9"/>
      <c r="DC14" s="9"/>
      <c r="DD14" s="9"/>
      <c r="DE14" s="9"/>
      <c r="DF14" s="9"/>
      <c r="DG14" s="9"/>
      <c r="DH14" s="9"/>
      <c r="DI14" s="9"/>
      <c r="DJ14" s="9"/>
      <c r="DK14" s="9"/>
      <c r="DL14" s="9"/>
      <c r="DM14" s="9"/>
      <c r="DN14" s="9"/>
    </row>
    <row r="15" spans="1:118" s="1" customFormat="1" x14ac:dyDescent="0.25">
      <c r="B15" s="1" t="s">
        <v>14</v>
      </c>
      <c r="C15" s="1">
        <v>0</v>
      </c>
      <c r="D15" s="1">
        <v>0</v>
      </c>
      <c r="E15" s="1">
        <v>0</v>
      </c>
      <c r="F15" s="1">
        <v>0</v>
      </c>
      <c r="G15" s="1">
        <v>1</v>
      </c>
      <c r="H15" s="1">
        <v>0</v>
      </c>
      <c r="I15" s="1">
        <v>1</v>
      </c>
      <c r="J15" s="1">
        <v>1</v>
      </c>
      <c r="K15" s="1">
        <v>4</v>
      </c>
      <c r="L15" s="1">
        <v>1</v>
      </c>
      <c r="M15" s="1">
        <v>6</v>
      </c>
      <c r="N15" s="1">
        <v>0</v>
      </c>
      <c r="O15" s="1">
        <v>0</v>
      </c>
      <c r="P15" s="1">
        <v>0</v>
      </c>
      <c r="Q15" s="1">
        <v>0</v>
      </c>
      <c r="R15" s="1">
        <v>0</v>
      </c>
      <c r="S15" s="1">
        <v>14</v>
      </c>
      <c r="V15" s="1">
        <v>64</v>
      </c>
      <c r="W15" s="1">
        <f>O3</f>
        <v>14</v>
      </c>
      <c r="X15" s="1">
        <f>O4</f>
        <v>12</v>
      </c>
      <c r="Y15" s="1">
        <f>O5</f>
        <v>0</v>
      </c>
      <c r="Z15" s="1">
        <f>O6</f>
        <v>1</v>
      </c>
      <c r="AA15" s="1">
        <f>O7</f>
        <v>0</v>
      </c>
      <c r="AB15" s="1">
        <f>O8</f>
        <v>0</v>
      </c>
      <c r="AC15" s="1">
        <f>O9</f>
        <v>7</v>
      </c>
      <c r="AD15" s="1">
        <f>O10</f>
        <v>15</v>
      </c>
      <c r="AE15" s="8">
        <f>O11</f>
        <v>0</v>
      </c>
      <c r="AF15" s="8">
        <f>O12</f>
        <v>0</v>
      </c>
      <c r="AG15" s="8">
        <f>O13</f>
        <v>0</v>
      </c>
      <c r="AH15" s="8">
        <f>O14</f>
        <v>3</v>
      </c>
      <c r="AI15" s="8">
        <f>O15</f>
        <v>0</v>
      </c>
      <c r="AJ15" s="8">
        <f>O16</f>
        <v>0</v>
      </c>
      <c r="AK15" s="42">
        <f>O17</f>
        <v>10</v>
      </c>
      <c r="AL15" s="3">
        <f>O18</f>
        <v>0</v>
      </c>
      <c r="AM15" s="8">
        <f>O19</f>
        <v>0</v>
      </c>
      <c r="AN15" s="8">
        <f>O20</f>
        <v>0</v>
      </c>
      <c r="AO15" s="1">
        <f>O21</f>
        <v>0</v>
      </c>
      <c r="AP15" s="1">
        <f>O22</f>
        <v>0</v>
      </c>
      <c r="AQ15" s="1">
        <f>O23</f>
        <v>0</v>
      </c>
      <c r="AT15" s="1">
        <v>64</v>
      </c>
      <c r="AU15" s="29">
        <f t="shared" ref="AU15:BO15" si="26">PRODUCT(W15*100*1/W19)</f>
        <v>93.333333333333329</v>
      </c>
      <c r="AV15" s="29">
        <f t="shared" si="26"/>
        <v>80</v>
      </c>
      <c r="AW15" s="29">
        <f t="shared" si="26"/>
        <v>0</v>
      </c>
      <c r="AX15" s="29">
        <f t="shared" si="26"/>
        <v>6.666666666666667</v>
      </c>
      <c r="AY15" s="29">
        <f t="shared" si="26"/>
        <v>0</v>
      </c>
      <c r="AZ15" s="29">
        <f t="shared" si="26"/>
        <v>0</v>
      </c>
      <c r="BA15" s="29">
        <f t="shared" si="26"/>
        <v>46.666666666666664</v>
      </c>
      <c r="BB15" s="29">
        <f t="shared" si="26"/>
        <v>100</v>
      </c>
      <c r="BC15" s="37">
        <f t="shared" si="26"/>
        <v>0</v>
      </c>
      <c r="BD15" s="37">
        <f t="shared" si="26"/>
        <v>0</v>
      </c>
      <c r="BE15" s="37">
        <f t="shared" si="26"/>
        <v>0</v>
      </c>
      <c r="BF15" s="37">
        <f t="shared" si="26"/>
        <v>21.428571428571427</v>
      </c>
      <c r="BG15" s="37">
        <f t="shared" si="26"/>
        <v>0</v>
      </c>
      <c r="BH15" s="37">
        <f t="shared" si="26"/>
        <v>0</v>
      </c>
      <c r="BI15" s="43">
        <f t="shared" si="26"/>
        <v>66.666666666666671</v>
      </c>
      <c r="BJ15" s="32">
        <f t="shared" si="26"/>
        <v>0</v>
      </c>
      <c r="BK15" s="37">
        <f t="shared" si="26"/>
        <v>0</v>
      </c>
      <c r="BL15" s="37">
        <f t="shared" si="26"/>
        <v>0</v>
      </c>
      <c r="BM15" s="29">
        <f t="shared" si="26"/>
        <v>0</v>
      </c>
      <c r="BN15" s="29">
        <f t="shared" si="26"/>
        <v>0</v>
      </c>
      <c r="BO15" s="29">
        <f t="shared" si="26"/>
        <v>0</v>
      </c>
      <c r="BR15" s="1">
        <v>64</v>
      </c>
      <c r="BS15" s="29">
        <f t="shared" ref="BS15:CM15" si="27">AU3+AU4+AU5+AU6+AU7+AU8+AU9+AU10+AU11+AU12+AU13+AU14+AU15</f>
        <v>100</v>
      </c>
      <c r="BT15" s="29">
        <f t="shared" si="27"/>
        <v>100</v>
      </c>
      <c r="BU15" s="29">
        <f t="shared" si="27"/>
        <v>20</v>
      </c>
      <c r="BV15" s="29">
        <f t="shared" si="27"/>
        <v>40</v>
      </c>
      <c r="BW15" s="29">
        <f t="shared" si="27"/>
        <v>100</v>
      </c>
      <c r="BX15" s="29">
        <f t="shared" si="27"/>
        <v>100</v>
      </c>
      <c r="BY15" s="29">
        <f t="shared" si="27"/>
        <v>100</v>
      </c>
      <c r="BZ15" s="29">
        <f t="shared" si="27"/>
        <v>100</v>
      </c>
      <c r="CA15" s="37">
        <f t="shared" si="27"/>
        <v>100</v>
      </c>
      <c r="CB15" s="37">
        <f t="shared" si="27"/>
        <v>100</v>
      </c>
      <c r="CC15" s="37">
        <f t="shared" si="27"/>
        <v>100</v>
      </c>
      <c r="CD15" s="37">
        <f t="shared" si="27"/>
        <v>85.714285714285722</v>
      </c>
      <c r="CE15" s="37">
        <f t="shared" si="27"/>
        <v>100</v>
      </c>
      <c r="CF15" s="37">
        <f t="shared" si="27"/>
        <v>100.00000000000001</v>
      </c>
      <c r="CG15" s="43">
        <f t="shared" si="27"/>
        <v>80</v>
      </c>
      <c r="CH15" s="32">
        <f t="shared" si="27"/>
        <v>100.00000000000001</v>
      </c>
      <c r="CI15" s="37">
        <f t="shared" si="27"/>
        <v>99.999999999999986</v>
      </c>
      <c r="CJ15" s="37">
        <f t="shared" si="27"/>
        <v>100.00000000000001</v>
      </c>
      <c r="CK15" s="29">
        <f t="shared" si="27"/>
        <v>100.00000000000001</v>
      </c>
      <c r="CL15" s="29">
        <f t="shared" si="27"/>
        <v>100.00000000000001</v>
      </c>
      <c r="CM15" s="29">
        <f t="shared" si="27"/>
        <v>100</v>
      </c>
      <c r="CQ15" s="9"/>
      <c r="CR15" s="9"/>
      <c r="CS15" s="9"/>
      <c r="CT15" s="9"/>
      <c r="CU15" s="9"/>
      <c r="CV15" s="9"/>
      <c r="CW15" s="9"/>
      <c r="CX15" s="9"/>
      <c r="CY15" s="9"/>
      <c r="CZ15" s="9"/>
      <c r="DA15" s="9"/>
      <c r="DB15" s="9"/>
      <c r="DC15" s="9"/>
      <c r="DD15" s="9"/>
      <c r="DE15" s="9"/>
      <c r="DF15" s="9"/>
      <c r="DG15" s="9"/>
      <c r="DH15" s="9"/>
      <c r="DI15" s="9"/>
      <c r="DJ15" s="9"/>
      <c r="DK15" s="9"/>
      <c r="DL15" s="9"/>
      <c r="DM15" s="9"/>
      <c r="DN15" s="9"/>
    </row>
    <row r="16" spans="1:118" s="1" customFormat="1" x14ac:dyDescent="0.25">
      <c r="B16" s="1" t="s">
        <v>15</v>
      </c>
      <c r="C16" s="1">
        <v>0</v>
      </c>
      <c r="D16" s="1">
        <v>0</v>
      </c>
      <c r="E16" s="1">
        <v>0</v>
      </c>
      <c r="F16" s="1">
        <v>0</v>
      </c>
      <c r="G16" s="1">
        <v>0</v>
      </c>
      <c r="H16" s="1">
        <v>1</v>
      </c>
      <c r="I16" s="1">
        <v>2</v>
      </c>
      <c r="J16" s="1">
        <v>3</v>
      </c>
      <c r="K16" s="1">
        <v>1</v>
      </c>
      <c r="L16" s="1">
        <v>0</v>
      </c>
      <c r="M16" s="1">
        <v>4</v>
      </c>
      <c r="N16" s="1">
        <v>3</v>
      </c>
      <c r="O16" s="1">
        <v>0</v>
      </c>
      <c r="P16" s="1">
        <v>0</v>
      </c>
      <c r="Q16" s="1">
        <v>0</v>
      </c>
      <c r="R16" s="1">
        <v>0</v>
      </c>
      <c r="S16" s="1">
        <v>14</v>
      </c>
      <c r="V16" s="1">
        <v>128</v>
      </c>
      <c r="W16" s="1">
        <f>P3</f>
        <v>0</v>
      </c>
      <c r="X16" s="1">
        <f>P4</f>
        <v>0</v>
      </c>
      <c r="Y16" s="1">
        <f>P5</f>
        <v>12</v>
      </c>
      <c r="Z16" s="1">
        <f>P6</f>
        <v>9</v>
      </c>
      <c r="AA16" s="1">
        <f>P7</f>
        <v>0</v>
      </c>
      <c r="AB16" s="1">
        <f>P8</f>
        <v>0</v>
      </c>
      <c r="AC16" s="1">
        <f>P9</f>
        <v>0</v>
      </c>
      <c r="AD16" s="1">
        <f>P10</f>
        <v>0</v>
      </c>
      <c r="AE16" s="8">
        <f>P11</f>
        <v>0</v>
      </c>
      <c r="AF16" s="8">
        <f>P12</f>
        <v>0</v>
      </c>
      <c r="AG16" s="8">
        <f>P13</f>
        <v>0</v>
      </c>
      <c r="AH16" s="8">
        <f>P14</f>
        <v>2</v>
      </c>
      <c r="AI16" s="8">
        <f>P15</f>
        <v>0</v>
      </c>
      <c r="AJ16" s="8">
        <f>P16</f>
        <v>0</v>
      </c>
      <c r="AK16" s="42">
        <f>P17</f>
        <v>2</v>
      </c>
      <c r="AL16" s="3">
        <f>P18</f>
        <v>0</v>
      </c>
      <c r="AM16" s="8">
        <f>P19</f>
        <v>0</v>
      </c>
      <c r="AN16" s="8">
        <f>P20</f>
        <v>0</v>
      </c>
      <c r="AO16" s="1">
        <f>P21</f>
        <v>0</v>
      </c>
      <c r="AP16" s="1">
        <f>P22</f>
        <v>0</v>
      </c>
      <c r="AQ16" s="1">
        <f>P23</f>
        <v>0</v>
      </c>
      <c r="AT16" s="1">
        <v>128</v>
      </c>
      <c r="AU16" s="29">
        <f t="shared" ref="AU16:BO16" si="28">PRODUCT(W16*100*1/W19)</f>
        <v>0</v>
      </c>
      <c r="AV16" s="29">
        <f t="shared" si="28"/>
        <v>0</v>
      </c>
      <c r="AW16" s="29">
        <f t="shared" si="28"/>
        <v>80</v>
      </c>
      <c r="AX16" s="29">
        <f t="shared" si="28"/>
        <v>60</v>
      </c>
      <c r="AY16" s="29">
        <f t="shared" si="28"/>
        <v>0</v>
      </c>
      <c r="AZ16" s="29">
        <f t="shared" si="28"/>
        <v>0</v>
      </c>
      <c r="BA16" s="29">
        <f t="shared" si="28"/>
        <v>0</v>
      </c>
      <c r="BB16" s="29">
        <f t="shared" si="28"/>
        <v>0</v>
      </c>
      <c r="BC16" s="37">
        <f t="shared" si="28"/>
        <v>0</v>
      </c>
      <c r="BD16" s="37">
        <f t="shared" si="28"/>
        <v>0</v>
      </c>
      <c r="BE16" s="37">
        <f t="shared" si="28"/>
        <v>0</v>
      </c>
      <c r="BF16" s="37">
        <f t="shared" si="28"/>
        <v>14.285714285714286</v>
      </c>
      <c r="BG16" s="37">
        <f t="shared" si="28"/>
        <v>0</v>
      </c>
      <c r="BH16" s="37">
        <f t="shared" si="28"/>
        <v>0</v>
      </c>
      <c r="BI16" s="43">
        <f t="shared" si="28"/>
        <v>13.333333333333334</v>
      </c>
      <c r="BJ16" s="32">
        <f t="shared" si="28"/>
        <v>0</v>
      </c>
      <c r="BK16" s="37">
        <f t="shared" si="28"/>
        <v>0</v>
      </c>
      <c r="BL16" s="37">
        <f t="shared" si="28"/>
        <v>0</v>
      </c>
      <c r="BM16" s="29">
        <f t="shared" si="28"/>
        <v>0</v>
      </c>
      <c r="BN16" s="29">
        <f t="shared" si="28"/>
        <v>0</v>
      </c>
      <c r="BO16" s="29">
        <f t="shared" si="28"/>
        <v>0</v>
      </c>
      <c r="BR16" s="1">
        <v>128</v>
      </c>
      <c r="BS16" s="29">
        <f t="shared" ref="BS16:CM16" si="29">AU3+AU4+AU5+AU6+AU7+AU8+AU9+AU10+AU11+AU12+AU13+AU14+AU15+AU16</f>
        <v>100</v>
      </c>
      <c r="BT16" s="29">
        <f t="shared" si="29"/>
        <v>100</v>
      </c>
      <c r="BU16" s="29">
        <f t="shared" si="29"/>
        <v>100</v>
      </c>
      <c r="BV16" s="29">
        <f t="shared" si="29"/>
        <v>100</v>
      </c>
      <c r="BW16" s="29">
        <f t="shared" si="29"/>
        <v>100</v>
      </c>
      <c r="BX16" s="29">
        <f t="shared" si="29"/>
        <v>100</v>
      </c>
      <c r="BY16" s="29">
        <f t="shared" si="29"/>
        <v>100</v>
      </c>
      <c r="BZ16" s="29">
        <f t="shared" si="29"/>
        <v>100</v>
      </c>
      <c r="CA16" s="37">
        <f t="shared" si="29"/>
        <v>100</v>
      </c>
      <c r="CB16" s="37">
        <f t="shared" si="29"/>
        <v>100</v>
      </c>
      <c r="CC16" s="37">
        <f t="shared" si="29"/>
        <v>100</v>
      </c>
      <c r="CD16" s="37">
        <f t="shared" si="29"/>
        <v>100.00000000000001</v>
      </c>
      <c r="CE16" s="37">
        <f t="shared" si="29"/>
        <v>100</v>
      </c>
      <c r="CF16" s="37">
        <f t="shared" si="29"/>
        <v>100.00000000000001</v>
      </c>
      <c r="CG16" s="43">
        <f t="shared" si="29"/>
        <v>93.333333333333329</v>
      </c>
      <c r="CH16" s="32">
        <f t="shared" si="29"/>
        <v>100.00000000000001</v>
      </c>
      <c r="CI16" s="37">
        <f t="shared" si="29"/>
        <v>99.999999999999986</v>
      </c>
      <c r="CJ16" s="37">
        <f t="shared" si="29"/>
        <v>100.00000000000001</v>
      </c>
      <c r="CK16" s="29">
        <f t="shared" si="29"/>
        <v>100.00000000000001</v>
      </c>
      <c r="CL16" s="29">
        <f t="shared" si="29"/>
        <v>100.00000000000001</v>
      </c>
      <c r="CM16" s="29">
        <f t="shared" si="29"/>
        <v>100</v>
      </c>
      <c r="CQ16" s="9"/>
      <c r="CR16" s="9"/>
      <c r="CS16" s="9"/>
      <c r="CT16" s="9"/>
      <c r="CU16" s="9"/>
      <c r="CV16" s="9"/>
      <c r="CW16" s="9"/>
      <c r="CX16" s="9"/>
      <c r="CY16" s="9"/>
      <c r="CZ16" s="9"/>
      <c r="DA16" s="9"/>
      <c r="DB16" s="9"/>
      <c r="DC16" s="9"/>
      <c r="DD16" s="9"/>
      <c r="DE16" s="9"/>
      <c r="DF16" s="9"/>
      <c r="DG16" s="9"/>
      <c r="DH16" s="9"/>
      <c r="DI16" s="9"/>
      <c r="DJ16" s="9"/>
      <c r="DK16" s="9"/>
      <c r="DL16" s="9"/>
      <c r="DM16" s="9"/>
      <c r="DN16" s="9"/>
    </row>
    <row r="17" spans="2:118" s="1" customFormat="1" x14ac:dyDescent="0.25">
      <c r="B17" s="1" t="s">
        <v>16</v>
      </c>
      <c r="C17" s="1">
        <v>0</v>
      </c>
      <c r="D17" s="1">
        <v>0</v>
      </c>
      <c r="E17" s="1">
        <v>0</v>
      </c>
      <c r="F17" s="1">
        <v>0</v>
      </c>
      <c r="G17" s="1">
        <v>0</v>
      </c>
      <c r="H17" s="1">
        <v>0</v>
      </c>
      <c r="I17" s="1">
        <v>0</v>
      </c>
      <c r="J17" s="1">
        <v>0</v>
      </c>
      <c r="K17" s="1">
        <v>0</v>
      </c>
      <c r="L17" s="1">
        <v>1</v>
      </c>
      <c r="M17" s="1">
        <v>0</v>
      </c>
      <c r="N17" s="1">
        <v>1</v>
      </c>
      <c r="O17" s="1">
        <v>10</v>
      </c>
      <c r="P17" s="1">
        <v>2</v>
      </c>
      <c r="Q17" s="1">
        <v>1</v>
      </c>
      <c r="R17" s="1">
        <v>0</v>
      </c>
      <c r="S17" s="1">
        <v>15</v>
      </c>
      <c r="V17" s="1">
        <v>256</v>
      </c>
      <c r="W17" s="1">
        <f>Q3</f>
        <v>0</v>
      </c>
      <c r="X17" s="1">
        <f>Q4</f>
        <v>0</v>
      </c>
      <c r="Y17" s="1">
        <f>Q5</f>
        <v>0</v>
      </c>
      <c r="Z17" s="1">
        <f>Q6</f>
        <v>0</v>
      </c>
      <c r="AA17" s="1">
        <f>Q7</f>
        <v>0</v>
      </c>
      <c r="AB17" s="1">
        <f>Q8</f>
        <v>0</v>
      </c>
      <c r="AC17" s="1">
        <f>Q9</f>
        <v>0</v>
      </c>
      <c r="AD17" s="1">
        <f>Q10</f>
        <v>0</v>
      </c>
      <c r="AE17" s="8">
        <f>Q11</f>
        <v>0</v>
      </c>
      <c r="AF17" s="8">
        <f>Q12</f>
        <v>0</v>
      </c>
      <c r="AG17" s="8">
        <f>Q13</f>
        <v>0</v>
      </c>
      <c r="AH17" s="8">
        <f>Q14</f>
        <v>0</v>
      </c>
      <c r="AI17" s="8">
        <f>Q15</f>
        <v>0</v>
      </c>
      <c r="AJ17" s="8">
        <f>Q16</f>
        <v>0</v>
      </c>
      <c r="AK17" s="42">
        <f>Q17</f>
        <v>1</v>
      </c>
      <c r="AL17" s="3">
        <f>Q18</f>
        <v>0</v>
      </c>
      <c r="AM17" s="8">
        <f>Q19</f>
        <v>0</v>
      </c>
      <c r="AN17" s="8">
        <f>Q20</f>
        <v>0</v>
      </c>
      <c r="AO17" s="1">
        <f>Q21</f>
        <v>0</v>
      </c>
      <c r="AP17" s="1">
        <f>Q22</f>
        <v>0</v>
      </c>
      <c r="AQ17" s="1">
        <f>Q23</f>
        <v>0</v>
      </c>
      <c r="AT17" s="1">
        <v>256</v>
      </c>
      <c r="AU17" s="29">
        <f t="shared" ref="AU17:BO17" si="30">PRODUCT(W17*100*1/W19)</f>
        <v>0</v>
      </c>
      <c r="AV17" s="29">
        <f t="shared" si="30"/>
        <v>0</v>
      </c>
      <c r="AW17" s="29">
        <f t="shared" si="30"/>
        <v>0</v>
      </c>
      <c r="AX17" s="29">
        <f t="shared" si="30"/>
        <v>0</v>
      </c>
      <c r="AY17" s="29">
        <f t="shared" si="30"/>
        <v>0</v>
      </c>
      <c r="AZ17" s="29">
        <f t="shared" si="30"/>
        <v>0</v>
      </c>
      <c r="BA17" s="29">
        <f t="shared" si="30"/>
        <v>0</v>
      </c>
      <c r="BB17" s="29">
        <f t="shared" si="30"/>
        <v>0</v>
      </c>
      <c r="BC17" s="37">
        <f t="shared" si="30"/>
        <v>0</v>
      </c>
      <c r="BD17" s="37">
        <f t="shared" si="30"/>
        <v>0</v>
      </c>
      <c r="BE17" s="37">
        <f t="shared" si="30"/>
        <v>0</v>
      </c>
      <c r="BF17" s="37">
        <f t="shared" si="30"/>
        <v>0</v>
      </c>
      <c r="BG17" s="37">
        <f t="shared" si="30"/>
        <v>0</v>
      </c>
      <c r="BH17" s="37">
        <f t="shared" si="30"/>
        <v>0</v>
      </c>
      <c r="BI17" s="43">
        <f t="shared" si="30"/>
        <v>6.666666666666667</v>
      </c>
      <c r="BJ17" s="32">
        <f t="shared" si="30"/>
        <v>0</v>
      </c>
      <c r="BK17" s="37">
        <f t="shared" si="30"/>
        <v>0</v>
      </c>
      <c r="BL17" s="37">
        <f t="shared" si="30"/>
        <v>0</v>
      </c>
      <c r="BM17" s="29">
        <f t="shared" si="30"/>
        <v>0</v>
      </c>
      <c r="BN17" s="29">
        <f t="shared" si="30"/>
        <v>0</v>
      </c>
      <c r="BO17" s="29">
        <f t="shared" si="30"/>
        <v>0</v>
      </c>
      <c r="BR17" s="1">
        <v>256</v>
      </c>
      <c r="BS17" s="29">
        <f t="shared" ref="BS17:CM17" si="31">AU3+AU4+AU5+AU6+AU7+AU8+AU9+AU10+AU11+AU12+AU13+AU14+AU15+AU16+AU17</f>
        <v>100</v>
      </c>
      <c r="BT17" s="29">
        <f t="shared" si="31"/>
        <v>100</v>
      </c>
      <c r="BU17" s="29">
        <f t="shared" si="31"/>
        <v>100</v>
      </c>
      <c r="BV17" s="29">
        <f t="shared" si="31"/>
        <v>100</v>
      </c>
      <c r="BW17" s="29">
        <f t="shared" si="31"/>
        <v>100</v>
      </c>
      <c r="BX17" s="29">
        <f t="shared" si="31"/>
        <v>100</v>
      </c>
      <c r="BY17" s="29">
        <f t="shared" si="31"/>
        <v>100</v>
      </c>
      <c r="BZ17" s="29">
        <f t="shared" si="31"/>
        <v>100</v>
      </c>
      <c r="CA17" s="37">
        <f t="shared" si="31"/>
        <v>100</v>
      </c>
      <c r="CB17" s="37">
        <f t="shared" si="31"/>
        <v>100</v>
      </c>
      <c r="CC17" s="37">
        <f t="shared" si="31"/>
        <v>100</v>
      </c>
      <c r="CD17" s="37">
        <f t="shared" si="31"/>
        <v>100.00000000000001</v>
      </c>
      <c r="CE17" s="37">
        <f t="shared" si="31"/>
        <v>100</v>
      </c>
      <c r="CF17" s="37">
        <f t="shared" si="31"/>
        <v>100.00000000000001</v>
      </c>
      <c r="CG17" s="43">
        <f t="shared" si="31"/>
        <v>100</v>
      </c>
      <c r="CH17" s="32">
        <f t="shared" si="31"/>
        <v>100.00000000000001</v>
      </c>
      <c r="CI17" s="37">
        <f t="shared" si="31"/>
        <v>99.999999999999986</v>
      </c>
      <c r="CJ17" s="37">
        <f t="shared" si="31"/>
        <v>100.00000000000001</v>
      </c>
      <c r="CK17" s="29">
        <f t="shared" si="31"/>
        <v>100.00000000000001</v>
      </c>
      <c r="CL17" s="29">
        <f t="shared" si="31"/>
        <v>100.00000000000001</v>
      </c>
      <c r="CM17" s="29">
        <f t="shared" si="31"/>
        <v>100</v>
      </c>
      <c r="CQ17" s="9"/>
      <c r="CR17" s="9"/>
      <c r="CS17" s="9"/>
      <c r="CT17" s="9"/>
      <c r="CU17" s="9"/>
      <c r="CV17" s="9"/>
      <c r="CW17" s="9"/>
      <c r="CX17" s="9"/>
      <c r="CY17" s="9"/>
      <c r="CZ17" s="9"/>
      <c r="DA17" s="9"/>
      <c r="DB17" s="9"/>
      <c r="DC17" s="9"/>
      <c r="DD17" s="9"/>
      <c r="DE17" s="9"/>
      <c r="DF17" s="9"/>
      <c r="DG17" s="9"/>
      <c r="DH17" s="9"/>
      <c r="DI17" s="9"/>
      <c r="DJ17" s="9"/>
      <c r="DK17" s="9"/>
      <c r="DL17" s="9"/>
      <c r="DM17" s="9"/>
      <c r="DN17" s="9"/>
    </row>
    <row r="18" spans="2:118" s="1" customFormat="1" x14ac:dyDescent="0.25">
      <c r="B18" s="1" t="s">
        <v>17</v>
      </c>
      <c r="C18" s="4">
        <v>0</v>
      </c>
      <c r="D18" s="4">
        <v>0</v>
      </c>
      <c r="E18" s="4">
        <v>9</v>
      </c>
      <c r="F18" s="4">
        <v>0</v>
      </c>
      <c r="G18" s="4">
        <v>2</v>
      </c>
      <c r="H18" s="4">
        <v>1</v>
      </c>
      <c r="I18" s="4">
        <v>1</v>
      </c>
      <c r="J18" s="4">
        <v>1</v>
      </c>
      <c r="K18" s="4">
        <v>1</v>
      </c>
      <c r="L18" s="3">
        <v>0</v>
      </c>
      <c r="M18" s="3">
        <v>0</v>
      </c>
      <c r="N18" s="3">
        <v>0</v>
      </c>
      <c r="O18" s="3">
        <v>0</v>
      </c>
      <c r="P18" s="3">
        <v>0</v>
      </c>
      <c r="Q18" s="3">
        <v>0</v>
      </c>
      <c r="R18" s="3">
        <v>0</v>
      </c>
      <c r="S18" s="3">
        <v>15</v>
      </c>
      <c r="V18" s="1">
        <v>512</v>
      </c>
      <c r="W18" s="1">
        <f>R3</f>
        <v>0</v>
      </c>
      <c r="X18" s="1">
        <f>R4</f>
        <v>0</v>
      </c>
      <c r="Y18" s="1">
        <f>R5</f>
        <v>0</v>
      </c>
      <c r="Z18" s="1">
        <f>R6</f>
        <v>0</v>
      </c>
      <c r="AA18" s="1">
        <f>R7</f>
        <v>0</v>
      </c>
      <c r="AB18" s="1">
        <f>R8</f>
        <v>0</v>
      </c>
      <c r="AC18" s="1">
        <f>R9</f>
        <v>0</v>
      </c>
      <c r="AD18" s="1">
        <f>R10</f>
        <v>0</v>
      </c>
      <c r="AE18" s="8">
        <f>R11</f>
        <v>0</v>
      </c>
      <c r="AF18" s="8">
        <f>R12</f>
        <v>0</v>
      </c>
      <c r="AG18" s="8">
        <f>R13</f>
        <v>0</v>
      </c>
      <c r="AH18" s="8">
        <f>R14</f>
        <v>0</v>
      </c>
      <c r="AI18" s="8">
        <f>R15</f>
        <v>0</v>
      </c>
      <c r="AJ18" s="8">
        <f>R16</f>
        <v>0</v>
      </c>
      <c r="AK18" s="42">
        <f>R17</f>
        <v>0</v>
      </c>
      <c r="AL18" s="3">
        <f>R18</f>
        <v>0</v>
      </c>
      <c r="AM18" s="8">
        <f>R19</f>
        <v>0</v>
      </c>
      <c r="AN18" s="8">
        <f>R20</f>
        <v>0</v>
      </c>
      <c r="AO18" s="1">
        <f>R21</f>
        <v>0</v>
      </c>
      <c r="AP18" s="1">
        <f>R22</f>
        <v>0</v>
      </c>
      <c r="AQ18" s="1">
        <f>R23</f>
        <v>0</v>
      </c>
      <c r="AT18" s="1">
        <v>512</v>
      </c>
      <c r="AU18" s="29">
        <f t="shared" ref="AU18:BO18" si="32">PRODUCT(W18*100*1/W19)</f>
        <v>0</v>
      </c>
      <c r="AV18" s="29">
        <f t="shared" si="32"/>
        <v>0</v>
      </c>
      <c r="AW18" s="29">
        <f t="shared" si="32"/>
        <v>0</v>
      </c>
      <c r="AX18" s="29">
        <f t="shared" si="32"/>
        <v>0</v>
      </c>
      <c r="AY18" s="29">
        <f t="shared" si="32"/>
        <v>0</v>
      </c>
      <c r="AZ18" s="29">
        <f t="shared" si="32"/>
        <v>0</v>
      </c>
      <c r="BA18" s="29">
        <f t="shared" si="32"/>
        <v>0</v>
      </c>
      <c r="BB18" s="29">
        <f t="shared" si="32"/>
        <v>0</v>
      </c>
      <c r="BC18" s="37">
        <f t="shared" si="32"/>
        <v>0</v>
      </c>
      <c r="BD18" s="37">
        <f t="shared" si="32"/>
        <v>0</v>
      </c>
      <c r="BE18" s="37">
        <f t="shared" si="32"/>
        <v>0</v>
      </c>
      <c r="BF18" s="37">
        <f t="shared" si="32"/>
        <v>0</v>
      </c>
      <c r="BG18" s="37">
        <f t="shared" si="32"/>
        <v>0</v>
      </c>
      <c r="BH18" s="37">
        <f t="shared" si="32"/>
        <v>0</v>
      </c>
      <c r="BI18" s="43">
        <f t="shared" si="32"/>
        <v>0</v>
      </c>
      <c r="BJ18" s="32">
        <f t="shared" si="32"/>
        <v>0</v>
      </c>
      <c r="BK18" s="37">
        <f t="shared" si="32"/>
        <v>0</v>
      </c>
      <c r="BL18" s="37">
        <f t="shared" si="32"/>
        <v>0</v>
      </c>
      <c r="BM18" s="29">
        <f t="shared" si="32"/>
        <v>0</v>
      </c>
      <c r="BN18" s="29">
        <f t="shared" si="32"/>
        <v>0</v>
      </c>
      <c r="BO18" s="29">
        <f t="shared" si="32"/>
        <v>0</v>
      </c>
      <c r="BR18" s="1">
        <v>512</v>
      </c>
      <c r="BS18" s="29">
        <f t="shared" ref="BS18:CM18" si="33">AU3+AU4+AU5+AU6+AU7+AU8+AU9+AU10+AU11+AU12+AU13+AU14+AU15+AU16+AU17+AU18</f>
        <v>100</v>
      </c>
      <c r="BT18" s="29">
        <f t="shared" si="33"/>
        <v>100</v>
      </c>
      <c r="BU18" s="29">
        <f t="shared" si="33"/>
        <v>100</v>
      </c>
      <c r="BV18" s="29">
        <f t="shared" si="33"/>
        <v>100</v>
      </c>
      <c r="BW18" s="29">
        <f t="shared" si="33"/>
        <v>100</v>
      </c>
      <c r="BX18" s="29">
        <f t="shared" si="33"/>
        <v>100</v>
      </c>
      <c r="BY18" s="29">
        <f t="shared" si="33"/>
        <v>100</v>
      </c>
      <c r="BZ18" s="29">
        <f t="shared" si="33"/>
        <v>100</v>
      </c>
      <c r="CA18" s="37">
        <f t="shared" si="33"/>
        <v>100</v>
      </c>
      <c r="CB18" s="37">
        <f t="shared" si="33"/>
        <v>100</v>
      </c>
      <c r="CC18" s="37">
        <f t="shared" si="33"/>
        <v>100</v>
      </c>
      <c r="CD18" s="37">
        <f t="shared" si="33"/>
        <v>100.00000000000001</v>
      </c>
      <c r="CE18" s="37">
        <f t="shared" si="33"/>
        <v>100</v>
      </c>
      <c r="CF18" s="37">
        <f t="shared" si="33"/>
        <v>100.00000000000001</v>
      </c>
      <c r="CG18" s="43">
        <f t="shared" si="33"/>
        <v>100</v>
      </c>
      <c r="CH18" s="32">
        <f t="shared" si="33"/>
        <v>100.00000000000001</v>
      </c>
      <c r="CI18" s="37">
        <f t="shared" si="33"/>
        <v>99.999999999999986</v>
      </c>
      <c r="CJ18" s="37">
        <f t="shared" si="33"/>
        <v>100.00000000000001</v>
      </c>
      <c r="CK18" s="29">
        <f t="shared" si="33"/>
        <v>100.00000000000001</v>
      </c>
      <c r="CL18" s="29">
        <f t="shared" si="33"/>
        <v>100.00000000000001</v>
      </c>
      <c r="CM18" s="29">
        <f t="shared" si="33"/>
        <v>100</v>
      </c>
      <c r="CQ18" s="9"/>
      <c r="CR18" s="9"/>
      <c r="CS18" s="9"/>
      <c r="CT18" s="9"/>
      <c r="CU18" s="9"/>
      <c r="CV18" s="9"/>
      <c r="CW18" s="9"/>
      <c r="CX18" s="9"/>
      <c r="CY18" s="9"/>
      <c r="CZ18" s="9"/>
      <c r="DA18" s="9"/>
      <c r="DB18" s="9"/>
      <c r="DC18" s="9"/>
      <c r="DD18" s="9"/>
      <c r="DE18" s="9"/>
      <c r="DF18" s="9"/>
      <c r="DG18" s="9"/>
      <c r="DH18" s="9"/>
      <c r="DI18" s="9"/>
      <c r="DJ18" s="9"/>
      <c r="DK18" s="9"/>
      <c r="DL18" s="9"/>
      <c r="DM18" s="9"/>
      <c r="DN18" s="9"/>
    </row>
    <row r="19" spans="2:118" s="1" customFormat="1" x14ac:dyDescent="0.25">
      <c r="B19" s="1" t="s">
        <v>18</v>
      </c>
      <c r="C19" s="1">
        <v>0</v>
      </c>
      <c r="D19" s="1">
        <v>0</v>
      </c>
      <c r="E19" s="1">
        <v>0</v>
      </c>
      <c r="F19" s="1">
        <v>0</v>
      </c>
      <c r="G19" s="1">
        <v>0</v>
      </c>
      <c r="H19" s="1">
        <v>3</v>
      </c>
      <c r="I19" s="1">
        <v>7</v>
      </c>
      <c r="J19" s="1">
        <v>2</v>
      </c>
      <c r="K19" s="1">
        <v>1</v>
      </c>
      <c r="L19" s="1">
        <v>2</v>
      </c>
      <c r="M19" s="1">
        <v>0</v>
      </c>
      <c r="N19" s="1">
        <v>0</v>
      </c>
      <c r="O19" s="1">
        <v>0</v>
      </c>
      <c r="P19" s="1">
        <v>0</v>
      </c>
      <c r="Q19" s="1">
        <v>0</v>
      </c>
      <c r="R19" s="1">
        <v>0</v>
      </c>
      <c r="S19" s="1">
        <v>15</v>
      </c>
      <c r="V19" s="1" t="s">
        <v>1</v>
      </c>
      <c r="W19" s="1">
        <f>S3</f>
        <v>15</v>
      </c>
      <c r="X19" s="1">
        <f>S4</f>
        <v>15</v>
      </c>
      <c r="Y19" s="1">
        <f>S5</f>
        <v>15</v>
      </c>
      <c r="Z19" s="1">
        <f>S6</f>
        <v>15</v>
      </c>
      <c r="AA19" s="1">
        <f>S7</f>
        <v>15</v>
      </c>
      <c r="AB19" s="1">
        <f>S8</f>
        <v>15</v>
      </c>
      <c r="AC19" s="1">
        <f>S9</f>
        <v>15</v>
      </c>
      <c r="AD19" s="1">
        <f>S10</f>
        <v>15</v>
      </c>
      <c r="AE19" s="42">
        <f>S11</f>
        <v>15</v>
      </c>
      <c r="AF19" s="42">
        <f>S12</f>
        <v>15</v>
      </c>
      <c r="AG19" s="42">
        <f>S13</f>
        <v>14</v>
      </c>
      <c r="AH19" s="42">
        <f>S14</f>
        <v>14</v>
      </c>
      <c r="AI19" s="42">
        <f>S15</f>
        <v>14</v>
      </c>
      <c r="AJ19" s="42">
        <f>S16</f>
        <v>14</v>
      </c>
      <c r="AK19" s="42">
        <f>S17</f>
        <v>15</v>
      </c>
      <c r="AL19" s="42">
        <f>S18</f>
        <v>15</v>
      </c>
      <c r="AM19" s="42">
        <f>S19</f>
        <v>15</v>
      </c>
      <c r="AN19" s="42">
        <f>S20</f>
        <v>15</v>
      </c>
      <c r="AO19" s="1">
        <f>S21</f>
        <v>15</v>
      </c>
      <c r="AP19" s="1">
        <f>S22</f>
        <v>15</v>
      </c>
      <c r="AQ19" s="1">
        <f>S23</f>
        <v>15</v>
      </c>
      <c r="AT19" s="1" t="s">
        <v>44</v>
      </c>
      <c r="AU19" s="29">
        <f t="shared" ref="AU19:BO19" si="34">SUM(AU3:AU18)</f>
        <v>100</v>
      </c>
      <c r="AV19" s="29">
        <f t="shared" si="34"/>
        <v>100</v>
      </c>
      <c r="AW19" s="29">
        <f t="shared" si="34"/>
        <v>100</v>
      </c>
      <c r="AX19" s="29">
        <f t="shared" si="34"/>
        <v>100</v>
      </c>
      <c r="AY19" s="29">
        <f t="shared" si="34"/>
        <v>100</v>
      </c>
      <c r="AZ19" s="29">
        <f t="shared" si="34"/>
        <v>100</v>
      </c>
      <c r="BA19" s="29">
        <f t="shared" si="34"/>
        <v>100</v>
      </c>
      <c r="BB19" s="29">
        <f t="shared" si="34"/>
        <v>100</v>
      </c>
      <c r="BC19" s="29">
        <f t="shared" si="34"/>
        <v>100</v>
      </c>
      <c r="BD19" s="29">
        <f t="shared" si="34"/>
        <v>100</v>
      </c>
      <c r="BE19" s="29">
        <f t="shared" si="34"/>
        <v>100</v>
      </c>
      <c r="BF19" s="29">
        <f t="shared" si="34"/>
        <v>100.00000000000001</v>
      </c>
      <c r="BG19" s="29">
        <f t="shared" si="34"/>
        <v>100</v>
      </c>
      <c r="BH19" s="29">
        <f t="shared" si="34"/>
        <v>100.00000000000001</v>
      </c>
      <c r="BI19" s="29">
        <f t="shared" si="34"/>
        <v>100</v>
      </c>
      <c r="BJ19" s="29">
        <f t="shared" si="34"/>
        <v>100.00000000000001</v>
      </c>
      <c r="BK19" s="29">
        <f t="shared" si="34"/>
        <v>99.999999999999986</v>
      </c>
      <c r="BL19" s="29">
        <f t="shared" si="34"/>
        <v>100.00000000000001</v>
      </c>
      <c r="BM19" s="29">
        <f t="shared" si="34"/>
        <v>100.00000000000001</v>
      </c>
      <c r="BN19" s="29">
        <f t="shared" si="34"/>
        <v>100.00000000000001</v>
      </c>
      <c r="BO19" s="29">
        <f t="shared" si="34"/>
        <v>100</v>
      </c>
      <c r="CQ19" s="9"/>
      <c r="CR19" s="9"/>
      <c r="CS19" s="9"/>
      <c r="CT19" s="9"/>
      <c r="CU19" s="9"/>
      <c r="CV19" s="9"/>
      <c r="CW19" s="9"/>
      <c r="CX19" s="9"/>
      <c r="CY19" s="9"/>
      <c r="CZ19" s="9"/>
      <c r="DA19" s="9"/>
      <c r="DB19" s="9"/>
      <c r="DC19" s="9"/>
      <c r="DD19" s="9"/>
      <c r="DE19" s="9"/>
      <c r="DF19" s="9"/>
      <c r="DG19" s="9"/>
      <c r="DH19" s="9"/>
      <c r="DI19" s="9"/>
      <c r="DJ19" s="9"/>
      <c r="DK19" s="9"/>
      <c r="DL19" s="9"/>
      <c r="DM19" s="9"/>
      <c r="DN19" s="9"/>
    </row>
    <row r="20" spans="2:118" s="1" customFormat="1" x14ac:dyDescent="0.25">
      <c r="B20" s="1" t="s">
        <v>19</v>
      </c>
      <c r="C20" s="1">
        <v>0</v>
      </c>
      <c r="D20" s="1">
        <v>0</v>
      </c>
      <c r="E20" s="1">
        <v>0</v>
      </c>
      <c r="F20" s="1">
        <v>0</v>
      </c>
      <c r="G20" s="1">
        <v>2</v>
      </c>
      <c r="H20" s="1">
        <v>8</v>
      </c>
      <c r="I20" s="1">
        <v>3</v>
      </c>
      <c r="J20" s="1">
        <v>0</v>
      </c>
      <c r="K20" s="1">
        <v>1</v>
      </c>
      <c r="L20" s="1">
        <v>0</v>
      </c>
      <c r="M20" s="1">
        <v>1</v>
      </c>
      <c r="N20" s="1">
        <v>0</v>
      </c>
      <c r="O20" s="1">
        <v>0</v>
      </c>
      <c r="P20" s="1">
        <v>0</v>
      </c>
      <c r="Q20" s="1">
        <v>0</v>
      </c>
      <c r="R20" s="1">
        <v>0</v>
      </c>
      <c r="S20" s="1">
        <v>15</v>
      </c>
      <c r="CQ20" s="9"/>
      <c r="CR20" s="9"/>
      <c r="CS20" s="9"/>
      <c r="CT20" s="9"/>
      <c r="CU20" s="9"/>
      <c r="CV20" s="9"/>
      <c r="CW20" s="9"/>
      <c r="CX20" s="9"/>
      <c r="CY20" s="9"/>
      <c r="CZ20" s="9"/>
      <c r="DA20" s="9"/>
      <c r="DB20" s="9"/>
      <c r="DC20" s="9"/>
      <c r="DD20" s="9"/>
      <c r="DE20" s="9"/>
      <c r="DF20" s="9"/>
      <c r="DG20" s="9"/>
      <c r="DH20" s="9"/>
      <c r="DI20" s="9"/>
      <c r="DJ20" s="9"/>
      <c r="DK20" s="9"/>
      <c r="DL20" s="9"/>
      <c r="DM20" s="9"/>
      <c r="DN20" s="9"/>
    </row>
    <row r="21" spans="2:118" s="1" customFormat="1" x14ac:dyDescent="0.25">
      <c r="B21" s="1" t="s">
        <v>20</v>
      </c>
      <c r="C21" s="1">
        <v>0</v>
      </c>
      <c r="D21" s="1">
        <v>0</v>
      </c>
      <c r="E21" s="1">
        <v>0</v>
      </c>
      <c r="F21" s="1">
        <v>3</v>
      </c>
      <c r="G21" s="1">
        <v>6</v>
      </c>
      <c r="H21" s="1">
        <v>3</v>
      </c>
      <c r="I21" s="1">
        <v>1</v>
      </c>
      <c r="J21" s="1">
        <v>1</v>
      </c>
      <c r="K21" s="1">
        <v>0</v>
      </c>
      <c r="L21" s="1">
        <v>1</v>
      </c>
      <c r="M21" s="1">
        <v>0</v>
      </c>
      <c r="N21" s="1">
        <v>0</v>
      </c>
      <c r="O21" s="1">
        <v>0</v>
      </c>
      <c r="P21" s="1">
        <v>0</v>
      </c>
      <c r="Q21" s="1">
        <v>0</v>
      </c>
      <c r="R21" s="1">
        <v>0</v>
      </c>
      <c r="S21" s="1">
        <v>15</v>
      </c>
      <c r="CQ21" s="9"/>
      <c r="CR21" s="9"/>
      <c r="CS21" s="9"/>
      <c r="CT21" s="9"/>
      <c r="CU21" s="9"/>
      <c r="CV21" s="9"/>
      <c r="CW21" s="9"/>
      <c r="CX21" s="9"/>
      <c r="CY21" s="9"/>
      <c r="CZ21" s="9"/>
      <c r="DA21" s="9"/>
      <c r="DB21" s="9"/>
      <c r="DC21" s="9"/>
      <c r="DD21" s="9"/>
      <c r="DE21" s="9"/>
      <c r="DF21" s="9"/>
      <c r="DG21" s="9"/>
      <c r="DH21" s="9"/>
      <c r="DI21" s="9"/>
      <c r="DJ21" s="9"/>
      <c r="DK21" s="9"/>
      <c r="DL21" s="9"/>
      <c r="DM21" s="9"/>
      <c r="DN21" s="9"/>
    </row>
    <row r="22" spans="2:118" s="1" customFormat="1" x14ac:dyDescent="0.25">
      <c r="B22" s="1" t="s">
        <v>21</v>
      </c>
      <c r="C22" s="1">
        <v>0</v>
      </c>
      <c r="D22" s="1">
        <v>0</v>
      </c>
      <c r="E22" s="1">
        <v>0</v>
      </c>
      <c r="F22" s="1">
        <v>0</v>
      </c>
      <c r="G22" s="1">
        <v>0</v>
      </c>
      <c r="H22" s="1">
        <v>2</v>
      </c>
      <c r="I22" s="1">
        <v>5</v>
      </c>
      <c r="J22" s="1">
        <v>7</v>
      </c>
      <c r="K22" s="1">
        <v>1</v>
      </c>
      <c r="L22" s="1">
        <v>0</v>
      </c>
      <c r="M22" s="1">
        <v>0</v>
      </c>
      <c r="N22" s="1">
        <v>0</v>
      </c>
      <c r="O22" s="1">
        <v>0</v>
      </c>
      <c r="P22" s="1">
        <v>0</v>
      </c>
      <c r="Q22" s="1">
        <v>0</v>
      </c>
      <c r="R22" s="1">
        <v>0</v>
      </c>
      <c r="S22" s="1">
        <v>15</v>
      </c>
      <c r="CQ22" s="9"/>
      <c r="CR22" s="9"/>
      <c r="CS22" s="9"/>
      <c r="CT22" s="9"/>
      <c r="CU22" s="9"/>
      <c r="CV22" s="9"/>
      <c r="CW22" s="9"/>
      <c r="CX22" s="9"/>
      <c r="CY22" s="9"/>
      <c r="CZ22" s="9"/>
      <c r="DA22" s="9"/>
      <c r="DB22" s="9"/>
      <c r="DC22" s="9"/>
      <c r="DD22" s="9"/>
      <c r="DE22" s="9"/>
      <c r="DF22" s="9"/>
      <c r="DG22" s="9"/>
      <c r="DH22" s="9"/>
      <c r="DI22" s="9"/>
      <c r="DJ22" s="9"/>
      <c r="DK22" s="9"/>
      <c r="DL22" s="9"/>
      <c r="DM22" s="9"/>
      <c r="DN22" s="9"/>
    </row>
    <row r="23" spans="2:118" s="1" customFormat="1" x14ac:dyDescent="0.25">
      <c r="B23" s="1" t="s">
        <v>22</v>
      </c>
      <c r="C23" s="1">
        <v>0</v>
      </c>
      <c r="D23" s="1">
        <v>0</v>
      </c>
      <c r="E23" s="1">
        <v>0</v>
      </c>
      <c r="F23" s="1">
        <v>2</v>
      </c>
      <c r="G23" s="1">
        <v>10</v>
      </c>
      <c r="H23" s="1">
        <v>2</v>
      </c>
      <c r="I23" s="1">
        <v>0</v>
      </c>
      <c r="J23" s="1">
        <v>1</v>
      </c>
      <c r="K23" s="1">
        <v>0</v>
      </c>
      <c r="L23" s="1">
        <v>0</v>
      </c>
      <c r="M23" s="1">
        <v>0</v>
      </c>
      <c r="N23" s="1">
        <v>0</v>
      </c>
      <c r="O23" s="1">
        <v>0</v>
      </c>
      <c r="P23" s="1">
        <v>0</v>
      </c>
      <c r="Q23" s="1">
        <v>0</v>
      </c>
      <c r="R23" s="1">
        <v>0</v>
      </c>
      <c r="S23" s="1">
        <v>15</v>
      </c>
      <c r="CQ23" s="9"/>
      <c r="CR23" s="9"/>
      <c r="CS23" s="9"/>
      <c r="CT23" s="9"/>
      <c r="CU23" s="9"/>
      <c r="CV23" s="9"/>
      <c r="CW23" s="9"/>
      <c r="CX23" s="9"/>
      <c r="CY23" s="9"/>
      <c r="CZ23" s="9"/>
      <c r="DA23" s="9"/>
      <c r="DB23" s="9"/>
      <c r="DC23" s="9"/>
      <c r="DD23" s="9"/>
      <c r="DE23" s="9"/>
      <c r="DF23" s="9"/>
      <c r="DG23" s="9"/>
      <c r="DH23" s="9"/>
      <c r="DI23" s="9"/>
      <c r="DJ23" s="9"/>
      <c r="DK23" s="9"/>
      <c r="DL23" s="9"/>
      <c r="DM23" s="9"/>
      <c r="DN23" s="9"/>
    </row>
    <row r="24" spans="2:118" s="1" customFormat="1" x14ac:dyDescent="0.25">
      <c r="B24" s="1" t="s">
        <v>86</v>
      </c>
      <c r="C24" s="1">
        <v>0</v>
      </c>
      <c r="D24" s="1">
        <v>0</v>
      </c>
      <c r="E24" s="1">
        <v>0</v>
      </c>
      <c r="F24" s="1">
        <v>0</v>
      </c>
      <c r="G24" s="1">
        <v>0</v>
      </c>
      <c r="H24" s="1">
        <v>1</v>
      </c>
      <c r="I24" s="1">
        <v>0</v>
      </c>
      <c r="J24" s="1">
        <v>9</v>
      </c>
      <c r="K24" s="1">
        <v>2</v>
      </c>
      <c r="L24" s="1">
        <v>2</v>
      </c>
      <c r="M24" s="1">
        <v>1</v>
      </c>
      <c r="N24" s="1">
        <v>0</v>
      </c>
      <c r="O24" s="1">
        <v>0</v>
      </c>
      <c r="P24" s="1">
        <v>0</v>
      </c>
      <c r="Q24" s="1">
        <v>0</v>
      </c>
      <c r="R24" s="1">
        <v>0</v>
      </c>
      <c r="S24" s="1">
        <v>15</v>
      </c>
      <c r="CQ24" s="9"/>
      <c r="CR24" s="9"/>
      <c r="CS24" s="9"/>
      <c r="CT24" s="9"/>
      <c r="CU24" s="9"/>
      <c r="CV24" s="9"/>
      <c r="CW24" s="9"/>
      <c r="CX24" s="9"/>
      <c r="CY24" s="9"/>
      <c r="CZ24" s="9"/>
      <c r="DA24" s="9"/>
      <c r="DB24" s="9"/>
      <c r="DC24" s="9"/>
      <c r="DD24" s="9"/>
      <c r="DE24" s="9"/>
      <c r="DF24" s="9"/>
      <c r="DG24" s="9"/>
      <c r="DH24" s="9"/>
      <c r="DI24" s="9"/>
      <c r="DJ24" s="9"/>
      <c r="DK24" s="9"/>
      <c r="DL24" s="9"/>
      <c r="DM24" s="9"/>
      <c r="DN24" s="9"/>
    </row>
    <row r="25" spans="2:118" s="1" customFormat="1" x14ac:dyDescent="0.25">
      <c r="B25" s="1" t="s">
        <v>102</v>
      </c>
      <c r="C25" s="1">
        <v>0</v>
      </c>
      <c r="D25" s="1">
        <v>0</v>
      </c>
      <c r="E25" s="1">
        <v>0</v>
      </c>
      <c r="F25" s="1">
        <v>0</v>
      </c>
      <c r="G25" s="1">
        <v>0</v>
      </c>
      <c r="H25" s="1">
        <v>0</v>
      </c>
      <c r="I25" s="1">
        <v>0</v>
      </c>
      <c r="J25" s="1">
        <v>0</v>
      </c>
      <c r="K25" s="1">
        <v>0</v>
      </c>
      <c r="L25" s="1">
        <v>0</v>
      </c>
      <c r="M25" s="1">
        <v>13</v>
      </c>
      <c r="N25" s="1">
        <v>0</v>
      </c>
      <c r="O25" s="1">
        <v>0</v>
      </c>
      <c r="P25" s="1">
        <v>0</v>
      </c>
      <c r="Q25" s="1">
        <v>0</v>
      </c>
      <c r="R25" s="1">
        <v>0</v>
      </c>
      <c r="S25" s="1">
        <v>13</v>
      </c>
      <c r="CQ25" s="9"/>
      <c r="CR25" s="9"/>
      <c r="CS25" s="9"/>
      <c r="CT25" s="9"/>
      <c r="CU25" s="9"/>
      <c r="CV25" s="9"/>
      <c r="CW25" s="9"/>
      <c r="CX25" s="9"/>
      <c r="CY25" s="9"/>
      <c r="CZ25" s="9"/>
      <c r="DA25" s="9"/>
      <c r="DB25" s="9"/>
      <c r="DC25" s="9"/>
      <c r="DD25" s="9"/>
      <c r="DE25" s="9"/>
      <c r="DF25" s="9"/>
      <c r="DG25" s="9"/>
      <c r="DH25" s="9"/>
      <c r="DI25" s="9"/>
      <c r="DJ25" s="9"/>
      <c r="DK25" s="9"/>
      <c r="DL25" s="9"/>
      <c r="DM25" s="9"/>
      <c r="DN25" s="9"/>
    </row>
    <row r="26" spans="2:118" s="1" customFormat="1" x14ac:dyDescent="0.25">
      <c r="B26" s="1" t="s">
        <v>90</v>
      </c>
      <c r="C26" s="1">
        <v>0</v>
      </c>
      <c r="D26" s="1">
        <v>0</v>
      </c>
      <c r="E26" s="1">
        <v>0</v>
      </c>
      <c r="F26" s="1">
        <v>0</v>
      </c>
      <c r="G26" s="1">
        <v>0</v>
      </c>
      <c r="H26" s="1">
        <v>1</v>
      </c>
      <c r="I26" s="1">
        <v>0</v>
      </c>
      <c r="J26" s="1">
        <v>1</v>
      </c>
      <c r="K26" s="1">
        <v>2</v>
      </c>
      <c r="L26" s="1">
        <v>3</v>
      </c>
      <c r="M26" s="1">
        <v>1</v>
      </c>
      <c r="N26" s="1">
        <v>1</v>
      </c>
      <c r="O26" s="1">
        <v>6</v>
      </c>
      <c r="P26" s="1">
        <v>0</v>
      </c>
      <c r="Q26" s="1">
        <v>0</v>
      </c>
      <c r="R26" s="1">
        <v>0</v>
      </c>
      <c r="S26" s="1">
        <v>15</v>
      </c>
      <c r="CQ26" s="9"/>
      <c r="CR26" s="9"/>
      <c r="CS26" s="9"/>
      <c r="CT26" s="9"/>
      <c r="CU26" s="9"/>
      <c r="CV26" s="9"/>
      <c r="CW26" s="9"/>
      <c r="CX26" s="9"/>
      <c r="CY26" s="9"/>
      <c r="CZ26" s="9"/>
      <c r="DA26" s="9"/>
      <c r="DB26" s="9"/>
      <c r="DC26" s="9"/>
      <c r="DD26" s="9"/>
      <c r="DE26" s="9"/>
      <c r="DF26" s="9"/>
      <c r="DG26" s="9"/>
      <c r="DH26" s="9"/>
      <c r="DI26" s="9"/>
      <c r="DJ26" s="9"/>
      <c r="DK26" s="9"/>
      <c r="DL26" s="9"/>
      <c r="DM26" s="9"/>
      <c r="DN26" s="9"/>
    </row>
    <row r="27" spans="2:118" s="1" customFormat="1" x14ac:dyDescent="0.25">
      <c r="CQ27" s="9"/>
      <c r="CR27" s="9"/>
      <c r="CS27" s="9"/>
      <c r="CT27" s="9"/>
      <c r="CU27" s="9"/>
      <c r="CV27" s="9"/>
      <c r="CW27" s="9"/>
      <c r="CX27" s="9"/>
      <c r="CY27" s="9"/>
      <c r="CZ27" s="9"/>
      <c r="DA27" s="9"/>
      <c r="DB27" s="9"/>
      <c r="DC27" s="9"/>
      <c r="DD27" s="9"/>
      <c r="DE27" s="9"/>
      <c r="DF27" s="9"/>
      <c r="DG27" s="9"/>
      <c r="DH27" s="9"/>
      <c r="DI27" s="9"/>
      <c r="DJ27" s="9"/>
      <c r="DK27" s="9"/>
      <c r="DL27" s="9"/>
      <c r="DM27" s="9"/>
      <c r="DN27" s="9"/>
    </row>
    <row r="28" spans="2:118" s="1" customFormat="1" x14ac:dyDescent="0.25">
      <c r="CQ28" s="9"/>
      <c r="CR28" s="9"/>
      <c r="CS28" s="9"/>
      <c r="CT28" s="9"/>
      <c r="CU28" s="9"/>
      <c r="CV28" s="9"/>
      <c r="CW28" s="9"/>
      <c r="CX28" s="9"/>
      <c r="CY28" s="9"/>
      <c r="CZ28" s="9"/>
      <c r="DA28" s="9"/>
      <c r="DB28" s="9"/>
      <c r="DC28" s="9"/>
      <c r="DD28" s="9"/>
      <c r="DE28" s="9"/>
      <c r="DF28" s="9"/>
      <c r="DG28" s="9"/>
      <c r="DH28" s="9"/>
      <c r="DI28" s="9"/>
      <c r="DJ28" s="9"/>
      <c r="DK28" s="9"/>
      <c r="DL28" s="9"/>
      <c r="DM28" s="9"/>
      <c r="DN28" s="9"/>
    </row>
    <row r="29" spans="2:118" s="1" customFormat="1" x14ac:dyDescent="0.25">
      <c r="CQ29" s="9"/>
      <c r="CR29" s="9"/>
      <c r="CS29" s="9"/>
      <c r="CT29" s="9"/>
      <c r="CU29" s="9"/>
      <c r="CV29" s="9"/>
      <c r="CW29" s="9"/>
      <c r="CX29" s="9"/>
      <c r="CY29" s="9"/>
      <c r="CZ29" s="9"/>
      <c r="DA29" s="9"/>
      <c r="DB29" s="9"/>
      <c r="DC29" s="9"/>
      <c r="DD29" s="9"/>
      <c r="DE29" s="9"/>
      <c r="DF29" s="9"/>
      <c r="DG29" s="9"/>
      <c r="DH29" s="9"/>
      <c r="DI29" s="9"/>
      <c r="DJ29" s="9"/>
      <c r="DK29" s="9"/>
      <c r="DL29" s="9"/>
      <c r="DM29" s="9"/>
      <c r="DN29" s="9"/>
    </row>
    <row r="30" spans="2:118" s="1" customFormat="1" x14ac:dyDescent="0.25">
      <c r="CQ30" s="9"/>
      <c r="CR30" s="9"/>
      <c r="CS30" s="9"/>
      <c r="CT30" s="9"/>
      <c r="CU30" s="9"/>
      <c r="CV30" s="9"/>
      <c r="CW30" s="9"/>
      <c r="CX30" s="9"/>
      <c r="CY30" s="9"/>
      <c r="CZ30" s="9"/>
      <c r="DA30" s="9"/>
      <c r="DB30" s="9"/>
      <c r="DC30" s="9"/>
      <c r="DD30" s="9"/>
      <c r="DE30" s="9"/>
      <c r="DF30" s="9"/>
      <c r="DG30" s="9"/>
      <c r="DH30" s="9"/>
      <c r="DI30" s="9"/>
      <c r="DJ30" s="9"/>
      <c r="DK30" s="9"/>
      <c r="DL30" s="9"/>
      <c r="DM30" s="9"/>
      <c r="DN30" s="9"/>
    </row>
    <row r="31" spans="2:118" s="1" customFormat="1" x14ac:dyDescent="0.25">
      <c r="CQ31" s="9"/>
      <c r="CR31" s="9"/>
      <c r="CS31" s="9"/>
      <c r="CT31" s="9"/>
      <c r="CU31" s="9"/>
      <c r="CV31" s="9"/>
      <c r="CW31" s="9"/>
      <c r="CX31" s="9"/>
      <c r="CY31" s="9"/>
      <c r="CZ31" s="9"/>
      <c r="DA31" s="9"/>
      <c r="DB31" s="9"/>
      <c r="DC31" s="9"/>
      <c r="DD31" s="9"/>
      <c r="DE31" s="9"/>
      <c r="DF31" s="9"/>
      <c r="DG31" s="9"/>
      <c r="DH31" s="9"/>
      <c r="DI31" s="9"/>
      <c r="DJ31" s="9"/>
      <c r="DK31" s="9"/>
      <c r="DL31" s="9"/>
      <c r="DM31" s="9"/>
      <c r="DN31" s="9"/>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35"/>
  <sheetViews>
    <sheetView zoomScale="75" zoomScaleNormal="75" workbookViewId="0">
      <selection activeCell="DI40" sqref="DI40"/>
    </sheetView>
  </sheetViews>
  <sheetFormatPr baseColWidth="10" defaultRowHeight="15" x14ac:dyDescent="0.25"/>
  <cols>
    <col min="1" max="2" width="11.42578125" style="46"/>
    <col min="3" max="18" width="8.28515625" style="46" customWidth="1"/>
    <col min="19" max="22" width="11.42578125" style="46"/>
    <col min="23" max="45" width="8.28515625" style="46" customWidth="1"/>
    <col min="46" max="47" width="11.42578125" style="46"/>
    <col min="48" max="70" width="8.28515625" style="46" customWidth="1"/>
    <col min="71" max="72" width="11.42578125" style="46"/>
    <col min="73" max="96" width="8.28515625" style="29" customWidth="1"/>
    <col min="97" max="97" width="11.42578125" style="46"/>
    <col min="98" max="98" width="8.140625" style="46" customWidth="1"/>
    <col min="99" max="113" width="6.28515625" style="46" bestFit="1" customWidth="1"/>
    <col min="114" max="114" width="6.42578125" style="46" bestFit="1" customWidth="1"/>
    <col min="115" max="121" width="6.28515625" style="46" bestFit="1" customWidth="1"/>
    <col min="122" max="122" width="7" style="46" customWidth="1"/>
    <col min="123" max="16384" width="11.42578125" style="46"/>
  </cols>
  <sheetData>
    <row r="3" spans="1:126" x14ac:dyDescent="0.25">
      <c r="A3" s="46" t="s">
        <v>42</v>
      </c>
      <c r="V3" s="46" t="str">
        <f>A3</f>
        <v>Staphylococcus aureus</v>
      </c>
      <c r="AV3" s="46" t="str">
        <f>A3</f>
        <v>Staphylococcus aureus</v>
      </c>
      <c r="BW3" s="29" t="str">
        <f>A3</f>
        <v>Staphylococcus aureus</v>
      </c>
      <c r="CU3" s="9"/>
      <c r="CV3" s="9"/>
      <c r="CW3" s="9"/>
      <c r="CX3" s="9"/>
      <c r="CY3" s="9"/>
      <c r="CZ3" s="9"/>
      <c r="DA3" s="9"/>
      <c r="DB3" s="9"/>
      <c r="DC3" s="9"/>
      <c r="DD3" s="9"/>
      <c r="DE3" s="9"/>
      <c r="DF3" s="9"/>
      <c r="DG3" s="9"/>
      <c r="DH3" s="9"/>
      <c r="DI3" s="9"/>
      <c r="DJ3" s="9"/>
      <c r="DK3" s="9"/>
      <c r="DL3" s="9"/>
      <c r="DM3" s="9"/>
      <c r="DN3" s="9"/>
      <c r="DO3" s="9"/>
      <c r="DP3" s="9"/>
      <c r="DQ3" s="9"/>
      <c r="DR3" s="9"/>
      <c r="DS3" s="9"/>
    </row>
    <row r="4" spans="1:126" ht="18.75" x14ac:dyDescent="0.25">
      <c r="B4" s="46" t="s">
        <v>0</v>
      </c>
      <c r="C4" s="46">
        <v>1.5625E-2</v>
      </c>
      <c r="D4" s="46">
        <v>3.125E-2</v>
      </c>
      <c r="E4" s="46">
        <v>6.25E-2</v>
      </c>
      <c r="F4" s="46">
        <v>0.125</v>
      </c>
      <c r="G4" s="46">
        <v>0.25</v>
      </c>
      <c r="H4" s="46">
        <v>0.5</v>
      </c>
      <c r="I4" s="46">
        <v>1</v>
      </c>
      <c r="J4" s="46">
        <v>2</v>
      </c>
      <c r="K4" s="46">
        <v>4</v>
      </c>
      <c r="L4" s="46">
        <v>8</v>
      </c>
      <c r="M4" s="46">
        <v>16</v>
      </c>
      <c r="N4" s="46">
        <v>32</v>
      </c>
      <c r="O4" s="46">
        <v>64</v>
      </c>
      <c r="P4" s="46">
        <v>128</v>
      </c>
      <c r="Q4" s="46">
        <v>256</v>
      </c>
      <c r="R4" s="46">
        <v>512</v>
      </c>
      <c r="S4" s="46" t="s">
        <v>1</v>
      </c>
      <c r="V4" s="46" t="s">
        <v>0</v>
      </c>
      <c r="W4" s="46" t="str">
        <f>B5</f>
        <v>Penicillin G</v>
      </c>
      <c r="X4" s="46" t="str">
        <f>B6</f>
        <v>Oxacillin</v>
      </c>
      <c r="Y4" s="46" t="str">
        <f>B7</f>
        <v>Ampicillin/ Sulbactam</v>
      </c>
      <c r="Z4" s="46" t="str">
        <f>B8</f>
        <v>Piperacillin/ Tazobactam</v>
      </c>
      <c r="AA4" s="46" t="str">
        <f>B9</f>
        <v>Cefotaxim</v>
      </c>
      <c r="AB4" s="46" t="str">
        <f>B10</f>
        <v>Cefuroxim</v>
      </c>
      <c r="AC4" s="46" t="str">
        <f>B11</f>
        <v>Imipenem</v>
      </c>
      <c r="AD4" s="46" t="str">
        <f>B12</f>
        <v>Meropenem</v>
      </c>
      <c r="AE4" s="46" t="str">
        <f>B13</f>
        <v>Amikacin</v>
      </c>
      <c r="AF4" s="46" t="str">
        <f>B14</f>
        <v>Gentamicin</v>
      </c>
      <c r="AG4" s="46" t="str">
        <f>B15</f>
        <v>Fosfomycin</v>
      </c>
      <c r="AH4" s="46" t="str">
        <f>B16</f>
        <v>Cotrimoxazol</v>
      </c>
      <c r="AI4" s="46" t="str">
        <f>B17</f>
        <v>Ciprofloxacin</v>
      </c>
      <c r="AJ4" s="46" t="str">
        <f>B18</f>
        <v>Levofloxacin</v>
      </c>
      <c r="AK4" s="46" t="str">
        <f>B19</f>
        <v>Moxifloxacin</v>
      </c>
      <c r="AL4" s="46" t="str">
        <f>B20</f>
        <v>Doxycyclin</v>
      </c>
      <c r="AM4" s="46" t="str">
        <f>B21</f>
        <v>Rifampicin</v>
      </c>
      <c r="AN4" s="46" t="str">
        <f>B22</f>
        <v>Daptomycin</v>
      </c>
      <c r="AO4" s="46" t="str">
        <f>B23</f>
        <v>Roxythromycin</v>
      </c>
      <c r="AP4" s="46" t="str">
        <f>B24</f>
        <v>Clindamycin</v>
      </c>
      <c r="AQ4" s="46" t="str">
        <f>B25</f>
        <v>Linezolid</v>
      </c>
      <c r="AR4" s="46" t="str">
        <f>B26</f>
        <v>Vancomycin</v>
      </c>
      <c r="AS4" s="46" t="s">
        <v>36</v>
      </c>
      <c r="AT4" s="46" t="s">
        <v>22</v>
      </c>
      <c r="AW4" s="46" t="str">
        <f t="shared" ref="AW4:BS4" si="0">W4</f>
        <v>Penicillin G</v>
      </c>
      <c r="AX4" s="46" t="str">
        <f t="shared" si="0"/>
        <v>Oxacillin</v>
      </c>
      <c r="AY4" s="46" t="str">
        <f t="shared" si="0"/>
        <v>Ampicillin/ Sulbactam</v>
      </c>
      <c r="AZ4" s="46" t="str">
        <f t="shared" si="0"/>
        <v>Piperacillin/ Tazobactam</v>
      </c>
      <c r="BA4" s="46" t="str">
        <f t="shared" si="0"/>
        <v>Cefotaxim</v>
      </c>
      <c r="BB4" s="46" t="str">
        <f t="shared" si="0"/>
        <v>Cefuroxim</v>
      </c>
      <c r="BC4" s="46" t="str">
        <f t="shared" si="0"/>
        <v>Imipenem</v>
      </c>
      <c r="BD4" s="46" t="str">
        <f t="shared" si="0"/>
        <v>Meropenem</v>
      </c>
      <c r="BE4" s="46" t="str">
        <f t="shared" si="0"/>
        <v>Amikacin</v>
      </c>
      <c r="BF4" s="46" t="str">
        <f t="shared" si="0"/>
        <v>Gentamicin</v>
      </c>
      <c r="BG4" s="46" t="str">
        <f t="shared" si="0"/>
        <v>Fosfomycin</v>
      </c>
      <c r="BH4" s="46" t="str">
        <f t="shared" si="0"/>
        <v>Cotrimoxazol</v>
      </c>
      <c r="BI4" s="46" t="str">
        <f t="shared" si="0"/>
        <v>Ciprofloxacin</v>
      </c>
      <c r="BJ4" s="46" t="str">
        <f t="shared" si="0"/>
        <v>Levofloxacin</v>
      </c>
      <c r="BK4" s="46" t="str">
        <f t="shared" si="0"/>
        <v>Moxifloxacin</v>
      </c>
      <c r="BL4" s="46" t="str">
        <f t="shared" si="0"/>
        <v>Doxycyclin</v>
      </c>
      <c r="BM4" s="46" t="str">
        <f t="shared" si="0"/>
        <v>Rifampicin</v>
      </c>
      <c r="BN4" s="46" t="str">
        <f t="shared" si="0"/>
        <v>Daptomycin</v>
      </c>
      <c r="BO4" s="46" t="str">
        <f t="shared" si="0"/>
        <v>Roxythromycin</v>
      </c>
      <c r="BP4" s="46" t="str">
        <f t="shared" si="0"/>
        <v>Clindamycin</v>
      </c>
      <c r="BQ4" s="46" t="str">
        <f t="shared" si="0"/>
        <v>Linezolid</v>
      </c>
      <c r="BR4" s="46" t="str">
        <f t="shared" si="0"/>
        <v>Vancomycin</v>
      </c>
      <c r="BS4" s="46" t="str">
        <f t="shared" si="0"/>
        <v>Teicoplanin</v>
      </c>
      <c r="BT4" s="46" t="s">
        <v>22</v>
      </c>
      <c r="BU4" s="46"/>
      <c r="BV4" s="46"/>
      <c r="BW4" s="29" t="str">
        <f t="shared" ref="BW4:CS4" si="1">W4</f>
        <v>Penicillin G</v>
      </c>
      <c r="BX4" s="29" t="str">
        <f t="shared" si="1"/>
        <v>Oxacillin</v>
      </c>
      <c r="BY4" s="29" t="str">
        <f t="shared" si="1"/>
        <v>Ampicillin/ Sulbactam</v>
      </c>
      <c r="BZ4" s="29" t="str">
        <f t="shared" si="1"/>
        <v>Piperacillin/ Tazobactam</v>
      </c>
      <c r="CA4" s="29" t="str">
        <f t="shared" si="1"/>
        <v>Cefotaxim</v>
      </c>
      <c r="CB4" s="29" t="str">
        <f t="shared" si="1"/>
        <v>Cefuroxim</v>
      </c>
      <c r="CC4" s="29" t="str">
        <f t="shared" si="1"/>
        <v>Imipenem</v>
      </c>
      <c r="CD4" s="29" t="str">
        <f t="shared" si="1"/>
        <v>Meropenem</v>
      </c>
      <c r="CE4" s="29" t="str">
        <f t="shared" si="1"/>
        <v>Amikacin</v>
      </c>
      <c r="CF4" s="29" t="str">
        <f t="shared" si="1"/>
        <v>Gentamicin</v>
      </c>
      <c r="CG4" s="29" t="str">
        <f t="shared" si="1"/>
        <v>Fosfomycin</v>
      </c>
      <c r="CH4" s="29" t="str">
        <f t="shared" si="1"/>
        <v>Cotrimoxazol</v>
      </c>
      <c r="CI4" s="29" t="str">
        <f t="shared" si="1"/>
        <v>Ciprofloxacin</v>
      </c>
      <c r="CJ4" s="29" t="str">
        <f t="shared" si="1"/>
        <v>Levofloxacin</v>
      </c>
      <c r="CK4" s="29" t="str">
        <f t="shared" si="1"/>
        <v>Moxifloxacin</v>
      </c>
      <c r="CL4" s="29" t="str">
        <f t="shared" si="1"/>
        <v>Doxycyclin</v>
      </c>
      <c r="CM4" s="29" t="str">
        <f t="shared" si="1"/>
        <v>Rifampicin</v>
      </c>
      <c r="CN4" s="29" t="str">
        <f t="shared" si="1"/>
        <v>Daptomycin</v>
      </c>
      <c r="CO4" s="29" t="str">
        <f t="shared" si="1"/>
        <v>Roxythromycin</v>
      </c>
      <c r="CP4" s="29" t="str">
        <f t="shared" si="1"/>
        <v>Clindamycin</v>
      </c>
      <c r="CQ4" s="29" t="str">
        <f t="shared" si="1"/>
        <v>Linezolid</v>
      </c>
      <c r="CR4" s="29" t="str">
        <f t="shared" si="1"/>
        <v>Vancomycin</v>
      </c>
      <c r="CS4" s="29" t="str">
        <f t="shared" si="1"/>
        <v>Teicoplanin</v>
      </c>
      <c r="CT4" s="46" t="s">
        <v>22</v>
      </c>
      <c r="CU4" s="29"/>
      <c r="CW4" s="38"/>
      <c r="CX4" s="23" t="s">
        <v>70</v>
      </c>
      <c r="CY4" s="23" t="s">
        <v>71</v>
      </c>
      <c r="CZ4" s="23" t="s">
        <v>50</v>
      </c>
      <c r="DA4" s="23" t="s">
        <v>52</v>
      </c>
      <c r="DB4" s="23" t="s">
        <v>54</v>
      </c>
      <c r="DC4" s="23" t="s">
        <v>72</v>
      </c>
      <c r="DD4" s="23" t="s">
        <v>56</v>
      </c>
      <c r="DE4" s="23" t="s">
        <v>57</v>
      </c>
      <c r="DF4" s="23" t="s">
        <v>59</v>
      </c>
      <c r="DG4" s="23" t="s">
        <v>60</v>
      </c>
      <c r="DH4" s="23" t="s">
        <v>62</v>
      </c>
      <c r="DI4" s="23" t="s">
        <v>63</v>
      </c>
      <c r="DJ4" s="23" t="s">
        <v>64</v>
      </c>
      <c r="DK4" s="23" t="s">
        <v>65</v>
      </c>
      <c r="DL4" s="23" t="s">
        <v>66</v>
      </c>
      <c r="DM4" s="23" t="s">
        <v>67</v>
      </c>
      <c r="DN4" s="23" t="s">
        <v>73</v>
      </c>
      <c r="DO4" s="23" t="s">
        <v>74</v>
      </c>
      <c r="DP4" s="23" t="s">
        <v>75</v>
      </c>
      <c r="DQ4" s="23" t="s">
        <v>76</v>
      </c>
      <c r="DR4" s="23" t="s">
        <v>77</v>
      </c>
      <c r="DS4" s="23" t="s">
        <v>78</v>
      </c>
      <c r="DT4" s="23" t="s">
        <v>79</v>
      </c>
      <c r="DU4" s="23" t="s">
        <v>88</v>
      </c>
      <c r="DV4" s="9"/>
    </row>
    <row r="5" spans="1:126" ht="18.75" x14ac:dyDescent="0.25">
      <c r="B5" s="46" t="s">
        <v>29</v>
      </c>
      <c r="C5" s="2">
        <v>1</v>
      </c>
      <c r="D5" s="2">
        <v>38</v>
      </c>
      <c r="E5" s="2">
        <v>11</v>
      </c>
      <c r="F5" s="2">
        <v>0</v>
      </c>
      <c r="G5" s="3">
        <v>3</v>
      </c>
      <c r="H5" s="3">
        <v>2</v>
      </c>
      <c r="I5" s="3">
        <v>2</v>
      </c>
      <c r="J5" s="3">
        <v>3</v>
      </c>
      <c r="K5" s="3">
        <v>5</v>
      </c>
      <c r="L5" s="3">
        <v>43</v>
      </c>
      <c r="M5" s="3">
        <v>0</v>
      </c>
      <c r="N5" s="3">
        <v>0</v>
      </c>
      <c r="O5" s="3">
        <v>0</v>
      </c>
      <c r="P5" s="3">
        <v>0</v>
      </c>
      <c r="Q5" s="3">
        <v>0</v>
      </c>
      <c r="R5" s="3">
        <v>0</v>
      </c>
      <c r="S5" s="46">
        <v>108</v>
      </c>
      <c r="V5" s="46">
        <v>1.5625E-2</v>
      </c>
      <c r="W5" s="2">
        <f>C5</f>
        <v>1</v>
      </c>
      <c r="X5" s="2">
        <f>C6</f>
        <v>0</v>
      </c>
      <c r="Y5" s="46">
        <f>C7</f>
        <v>0</v>
      </c>
      <c r="Z5" s="46">
        <f>C8</f>
        <v>0</v>
      </c>
      <c r="AA5" s="46">
        <f>C9</f>
        <v>0</v>
      </c>
      <c r="AB5" s="46">
        <f>C10</f>
        <v>0</v>
      </c>
      <c r="AC5" s="46">
        <f>C11</f>
        <v>0</v>
      </c>
      <c r="AD5" s="46">
        <f>C12</f>
        <v>0</v>
      </c>
      <c r="AE5" s="2">
        <f>C13</f>
        <v>0</v>
      </c>
      <c r="AF5" s="2">
        <f>C14</f>
        <v>0</v>
      </c>
      <c r="AG5" s="2">
        <f>C15</f>
        <v>0</v>
      </c>
      <c r="AH5" s="2">
        <f>C16</f>
        <v>0</v>
      </c>
      <c r="AI5" s="4">
        <f>C17</f>
        <v>0</v>
      </c>
      <c r="AJ5" s="4">
        <f>C18</f>
        <v>0</v>
      </c>
      <c r="AK5" s="2">
        <f>C19</f>
        <v>0</v>
      </c>
      <c r="AL5" s="2">
        <f>C20</f>
        <v>0</v>
      </c>
      <c r="AM5" s="2">
        <f>C21</f>
        <v>1</v>
      </c>
      <c r="AN5" s="2">
        <f>C22</f>
        <v>0</v>
      </c>
      <c r="AO5" s="2">
        <f>C23</f>
        <v>0</v>
      </c>
      <c r="AP5" s="2">
        <f>C24</f>
        <v>0</v>
      </c>
      <c r="AQ5" s="2">
        <f>C25</f>
        <v>0</v>
      </c>
      <c r="AR5" s="2">
        <f>C26</f>
        <v>0</v>
      </c>
      <c r="AS5" s="2">
        <f>C27</f>
        <v>0</v>
      </c>
      <c r="AT5" s="2">
        <f>C28</f>
        <v>0</v>
      </c>
      <c r="AV5" s="46">
        <v>1.5625E-2</v>
      </c>
      <c r="AW5" s="30">
        <f t="shared" ref="AW5:BT5" si="2">PRODUCT(W5*100*1/W21)</f>
        <v>0.92592592592592593</v>
      </c>
      <c r="AX5" s="30">
        <f t="shared" si="2"/>
        <v>0</v>
      </c>
      <c r="AY5" s="29">
        <f t="shared" si="2"/>
        <v>0</v>
      </c>
      <c r="AZ5" s="29">
        <f t="shared" si="2"/>
        <v>0</v>
      </c>
      <c r="BA5" s="29">
        <f t="shared" si="2"/>
        <v>0</v>
      </c>
      <c r="BB5" s="29">
        <f t="shared" si="2"/>
        <v>0</v>
      </c>
      <c r="BC5" s="29">
        <f t="shared" si="2"/>
        <v>0</v>
      </c>
      <c r="BD5" s="29">
        <f t="shared" si="2"/>
        <v>0</v>
      </c>
      <c r="BE5" s="30">
        <f t="shared" si="2"/>
        <v>0</v>
      </c>
      <c r="BF5" s="30">
        <f t="shared" si="2"/>
        <v>0</v>
      </c>
      <c r="BG5" s="30">
        <f t="shared" si="2"/>
        <v>0</v>
      </c>
      <c r="BH5" s="30">
        <f t="shared" si="2"/>
        <v>0</v>
      </c>
      <c r="BI5" s="31">
        <f t="shared" si="2"/>
        <v>0</v>
      </c>
      <c r="BJ5" s="31">
        <f t="shared" si="2"/>
        <v>0</v>
      </c>
      <c r="BK5" s="30">
        <f t="shared" si="2"/>
        <v>0</v>
      </c>
      <c r="BL5" s="30">
        <f t="shared" si="2"/>
        <v>0</v>
      </c>
      <c r="BM5" s="30">
        <f t="shared" si="2"/>
        <v>0.92592592592592593</v>
      </c>
      <c r="BN5" s="30">
        <f t="shared" si="2"/>
        <v>0</v>
      </c>
      <c r="BO5" s="30">
        <f t="shared" si="2"/>
        <v>0</v>
      </c>
      <c r="BP5" s="30">
        <f t="shared" si="2"/>
        <v>0</v>
      </c>
      <c r="BQ5" s="30">
        <f t="shared" si="2"/>
        <v>0</v>
      </c>
      <c r="BR5" s="30">
        <f t="shared" si="2"/>
        <v>0</v>
      </c>
      <c r="BS5" s="30">
        <f t="shared" si="2"/>
        <v>0</v>
      </c>
      <c r="BT5" s="30">
        <f t="shared" si="2"/>
        <v>0</v>
      </c>
      <c r="BU5" s="46"/>
      <c r="BV5" s="46">
        <v>1.5625E-2</v>
      </c>
      <c r="BW5" s="30">
        <f t="shared" ref="BW5:CT5" si="3">AW5</f>
        <v>0.92592592592592593</v>
      </c>
      <c r="BX5" s="30">
        <f t="shared" si="3"/>
        <v>0</v>
      </c>
      <c r="BY5" s="29">
        <f t="shared" si="3"/>
        <v>0</v>
      </c>
      <c r="BZ5" s="29">
        <f t="shared" si="3"/>
        <v>0</v>
      </c>
      <c r="CA5" s="29">
        <f t="shared" si="3"/>
        <v>0</v>
      </c>
      <c r="CB5" s="29">
        <f t="shared" si="3"/>
        <v>0</v>
      </c>
      <c r="CC5" s="29">
        <f t="shared" si="3"/>
        <v>0</v>
      </c>
      <c r="CD5" s="29">
        <f t="shared" si="3"/>
        <v>0</v>
      </c>
      <c r="CE5" s="30">
        <f t="shared" si="3"/>
        <v>0</v>
      </c>
      <c r="CF5" s="30">
        <f t="shared" si="3"/>
        <v>0</v>
      </c>
      <c r="CG5" s="30">
        <f t="shared" si="3"/>
        <v>0</v>
      </c>
      <c r="CH5" s="30">
        <f t="shared" si="3"/>
        <v>0</v>
      </c>
      <c r="CI5" s="31">
        <f t="shared" si="3"/>
        <v>0</v>
      </c>
      <c r="CJ5" s="31">
        <f t="shared" si="3"/>
        <v>0</v>
      </c>
      <c r="CK5" s="30">
        <f t="shared" si="3"/>
        <v>0</v>
      </c>
      <c r="CL5" s="30">
        <f t="shared" si="3"/>
        <v>0</v>
      </c>
      <c r="CM5" s="30">
        <f t="shared" si="3"/>
        <v>0.92592592592592593</v>
      </c>
      <c r="CN5" s="30">
        <f t="shared" si="3"/>
        <v>0</v>
      </c>
      <c r="CO5" s="30">
        <f t="shared" si="3"/>
        <v>0</v>
      </c>
      <c r="CP5" s="30">
        <f t="shared" si="3"/>
        <v>0</v>
      </c>
      <c r="CQ5" s="30">
        <f t="shared" si="3"/>
        <v>0</v>
      </c>
      <c r="CR5" s="30">
        <f t="shared" si="3"/>
        <v>0</v>
      </c>
      <c r="CS5" s="30">
        <f t="shared" si="3"/>
        <v>0</v>
      </c>
      <c r="CT5" s="30">
        <f t="shared" si="3"/>
        <v>0</v>
      </c>
      <c r="CW5" s="24" t="s">
        <v>46</v>
      </c>
      <c r="CX5" s="25">
        <f t="shared" ref="CX5:DU5" si="4">W21</f>
        <v>108</v>
      </c>
      <c r="CY5" s="25">
        <f t="shared" si="4"/>
        <v>108</v>
      </c>
      <c r="CZ5" s="25">
        <f t="shared" si="4"/>
        <v>108</v>
      </c>
      <c r="DA5" s="25">
        <f t="shared" si="4"/>
        <v>108</v>
      </c>
      <c r="DB5" s="25">
        <f t="shared" si="4"/>
        <v>108</v>
      </c>
      <c r="DC5" s="25">
        <f t="shared" si="4"/>
        <v>108</v>
      </c>
      <c r="DD5" s="25">
        <f t="shared" si="4"/>
        <v>108</v>
      </c>
      <c r="DE5" s="26">
        <f t="shared" si="4"/>
        <v>108</v>
      </c>
      <c r="DF5" s="26">
        <f t="shared" si="4"/>
        <v>102</v>
      </c>
      <c r="DG5" s="26">
        <f t="shared" si="4"/>
        <v>102</v>
      </c>
      <c r="DH5" s="26">
        <f t="shared" si="4"/>
        <v>108</v>
      </c>
      <c r="DI5" s="26">
        <f t="shared" si="4"/>
        <v>107</v>
      </c>
      <c r="DJ5" s="26">
        <f t="shared" si="4"/>
        <v>108</v>
      </c>
      <c r="DK5" s="26">
        <f t="shared" si="4"/>
        <v>108</v>
      </c>
      <c r="DL5" s="26">
        <f t="shared" si="4"/>
        <v>108</v>
      </c>
      <c r="DM5" s="26">
        <f t="shared" si="4"/>
        <v>108</v>
      </c>
      <c r="DN5" s="26">
        <f t="shared" si="4"/>
        <v>108</v>
      </c>
      <c r="DO5" s="26">
        <f t="shared" si="4"/>
        <v>104</v>
      </c>
      <c r="DP5" s="26">
        <f t="shared" si="4"/>
        <v>108</v>
      </c>
      <c r="DQ5" s="26">
        <f t="shared" si="4"/>
        <v>108</v>
      </c>
      <c r="DR5" s="26">
        <f t="shared" si="4"/>
        <v>108</v>
      </c>
      <c r="DS5" s="26">
        <f t="shared" si="4"/>
        <v>108</v>
      </c>
      <c r="DT5" s="26">
        <f t="shared" si="4"/>
        <v>108</v>
      </c>
      <c r="DU5" s="26">
        <f t="shared" si="4"/>
        <v>107</v>
      </c>
      <c r="DV5" s="9"/>
    </row>
    <row r="6" spans="1:126" ht="18.75" x14ac:dyDescent="0.25">
      <c r="B6" s="46" t="s">
        <v>30</v>
      </c>
      <c r="C6" s="2">
        <v>0</v>
      </c>
      <c r="D6" s="2">
        <v>0</v>
      </c>
      <c r="E6" s="2">
        <v>24</v>
      </c>
      <c r="F6" s="2">
        <v>0</v>
      </c>
      <c r="G6" s="2">
        <v>44</v>
      </c>
      <c r="H6" s="2">
        <v>37</v>
      </c>
      <c r="I6" s="2">
        <v>1</v>
      </c>
      <c r="J6" s="2">
        <v>0</v>
      </c>
      <c r="K6" s="3">
        <v>0</v>
      </c>
      <c r="L6" s="3">
        <v>0</v>
      </c>
      <c r="M6" s="3">
        <v>2</v>
      </c>
      <c r="N6" s="3">
        <v>0</v>
      </c>
      <c r="O6" s="3">
        <v>0</v>
      </c>
      <c r="P6" s="3">
        <v>0</v>
      </c>
      <c r="Q6" s="3">
        <v>0</v>
      </c>
      <c r="R6" s="3">
        <v>0</v>
      </c>
      <c r="S6" s="46">
        <v>108</v>
      </c>
      <c r="V6" s="46">
        <v>3.125E-2</v>
      </c>
      <c r="W6" s="2">
        <f>D5</f>
        <v>38</v>
      </c>
      <c r="X6" s="2">
        <f>D6</f>
        <v>0</v>
      </c>
      <c r="Y6" s="46">
        <f>D7</f>
        <v>0</v>
      </c>
      <c r="Z6" s="46">
        <f>D8</f>
        <v>0</v>
      </c>
      <c r="AA6" s="46">
        <f>D9</f>
        <v>1</v>
      </c>
      <c r="AB6" s="46">
        <f>D10</f>
        <v>0</v>
      </c>
      <c r="AC6" s="46">
        <f>D11</f>
        <v>0</v>
      </c>
      <c r="AD6" s="46">
        <f>D12</f>
        <v>0</v>
      </c>
      <c r="AE6" s="2">
        <f>D13</f>
        <v>0</v>
      </c>
      <c r="AF6" s="2">
        <f>D14</f>
        <v>0</v>
      </c>
      <c r="AG6" s="2">
        <f>D15</f>
        <v>0</v>
      </c>
      <c r="AH6" s="2">
        <f>D16</f>
        <v>0</v>
      </c>
      <c r="AI6" s="4">
        <f>D17</f>
        <v>0</v>
      </c>
      <c r="AJ6" s="4">
        <f>D18</f>
        <v>2</v>
      </c>
      <c r="AK6" s="2">
        <f>D19</f>
        <v>2</v>
      </c>
      <c r="AL6" s="2">
        <f>D20</f>
        <v>0</v>
      </c>
      <c r="AM6" s="2">
        <f>D21</f>
        <v>65</v>
      </c>
      <c r="AN6" s="2">
        <f>D22</f>
        <v>1</v>
      </c>
      <c r="AO6" s="2">
        <f>D23</f>
        <v>0</v>
      </c>
      <c r="AP6" s="2">
        <f>D24</f>
        <v>1</v>
      </c>
      <c r="AQ6" s="2">
        <f>D25</f>
        <v>0</v>
      </c>
      <c r="AR6" s="2">
        <f>D26</f>
        <v>0</v>
      </c>
      <c r="AS6" s="2">
        <f>D27</f>
        <v>0</v>
      </c>
      <c r="AT6" s="2">
        <f>D28</f>
        <v>51</v>
      </c>
      <c r="AV6" s="46">
        <v>3.125E-2</v>
      </c>
      <c r="AW6" s="30">
        <f t="shared" ref="AW6:BT6" si="5">PRODUCT(W6*100*1/W21)</f>
        <v>35.185185185185183</v>
      </c>
      <c r="AX6" s="30">
        <f t="shared" si="5"/>
        <v>0</v>
      </c>
      <c r="AY6" s="29">
        <f t="shared" si="5"/>
        <v>0</v>
      </c>
      <c r="AZ6" s="29">
        <f t="shared" si="5"/>
        <v>0</v>
      </c>
      <c r="BA6" s="29">
        <f t="shared" si="5"/>
        <v>0.92592592592592593</v>
      </c>
      <c r="BB6" s="29">
        <f t="shared" si="5"/>
        <v>0</v>
      </c>
      <c r="BC6" s="29">
        <f t="shared" si="5"/>
        <v>0</v>
      </c>
      <c r="BD6" s="29">
        <f t="shared" si="5"/>
        <v>0</v>
      </c>
      <c r="BE6" s="30">
        <f t="shared" si="5"/>
        <v>0</v>
      </c>
      <c r="BF6" s="30">
        <f t="shared" si="5"/>
        <v>0</v>
      </c>
      <c r="BG6" s="30">
        <f t="shared" si="5"/>
        <v>0</v>
      </c>
      <c r="BH6" s="30">
        <f t="shared" si="5"/>
        <v>0</v>
      </c>
      <c r="BI6" s="31">
        <f t="shared" si="5"/>
        <v>0</v>
      </c>
      <c r="BJ6" s="31">
        <f t="shared" si="5"/>
        <v>1.8518518518518519</v>
      </c>
      <c r="BK6" s="30">
        <f t="shared" si="5"/>
        <v>1.8518518518518519</v>
      </c>
      <c r="BL6" s="30">
        <f t="shared" si="5"/>
        <v>0</v>
      </c>
      <c r="BM6" s="30">
        <f t="shared" si="5"/>
        <v>60.185185185185183</v>
      </c>
      <c r="BN6" s="30">
        <f t="shared" si="5"/>
        <v>0.96153846153846156</v>
      </c>
      <c r="BO6" s="30">
        <f t="shared" si="5"/>
        <v>0</v>
      </c>
      <c r="BP6" s="30">
        <f t="shared" si="5"/>
        <v>0.92592592592592593</v>
      </c>
      <c r="BQ6" s="30">
        <f t="shared" si="5"/>
        <v>0</v>
      </c>
      <c r="BR6" s="30">
        <f t="shared" si="5"/>
        <v>0</v>
      </c>
      <c r="BS6" s="30">
        <f t="shared" si="5"/>
        <v>0</v>
      </c>
      <c r="BT6" s="30">
        <f t="shared" si="5"/>
        <v>47.663551401869157</v>
      </c>
      <c r="BU6" s="46"/>
      <c r="BV6" s="46">
        <v>3.125E-2</v>
      </c>
      <c r="BW6" s="30">
        <f t="shared" ref="BW6:CT6" si="6">AW5+AW6</f>
        <v>36.111111111111107</v>
      </c>
      <c r="BX6" s="30">
        <f t="shared" si="6"/>
        <v>0</v>
      </c>
      <c r="BY6" s="29">
        <f t="shared" si="6"/>
        <v>0</v>
      </c>
      <c r="BZ6" s="29">
        <f t="shared" si="6"/>
        <v>0</v>
      </c>
      <c r="CA6" s="29">
        <f t="shared" si="6"/>
        <v>0.92592592592592593</v>
      </c>
      <c r="CB6" s="29">
        <f t="shared" si="6"/>
        <v>0</v>
      </c>
      <c r="CC6" s="29">
        <f t="shared" si="6"/>
        <v>0</v>
      </c>
      <c r="CD6" s="29">
        <f t="shared" si="6"/>
        <v>0</v>
      </c>
      <c r="CE6" s="30">
        <f t="shared" si="6"/>
        <v>0</v>
      </c>
      <c r="CF6" s="30">
        <f t="shared" si="6"/>
        <v>0</v>
      </c>
      <c r="CG6" s="30">
        <f t="shared" si="6"/>
        <v>0</v>
      </c>
      <c r="CH6" s="30">
        <f t="shared" si="6"/>
        <v>0</v>
      </c>
      <c r="CI6" s="31">
        <f t="shared" si="6"/>
        <v>0</v>
      </c>
      <c r="CJ6" s="31">
        <f t="shared" si="6"/>
        <v>1.8518518518518519</v>
      </c>
      <c r="CK6" s="30">
        <f t="shared" si="6"/>
        <v>1.8518518518518519</v>
      </c>
      <c r="CL6" s="30">
        <f t="shared" si="6"/>
        <v>0</v>
      </c>
      <c r="CM6" s="30">
        <f t="shared" si="6"/>
        <v>61.111111111111107</v>
      </c>
      <c r="CN6" s="30">
        <f t="shared" si="6"/>
        <v>0.96153846153846156</v>
      </c>
      <c r="CO6" s="30">
        <f t="shared" si="6"/>
        <v>0</v>
      </c>
      <c r="CP6" s="30">
        <f t="shared" si="6"/>
        <v>0.92592592592592593</v>
      </c>
      <c r="CQ6" s="30">
        <f t="shared" si="6"/>
        <v>0</v>
      </c>
      <c r="CR6" s="30">
        <f t="shared" si="6"/>
        <v>0</v>
      </c>
      <c r="CS6" s="30">
        <f t="shared" si="6"/>
        <v>0</v>
      </c>
      <c r="CT6" s="30">
        <f t="shared" si="6"/>
        <v>47.663551401869157</v>
      </c>
      <c r="CW6" s="24" t="s">
        <v>47</v>
      </c>
      <c r="CX6" s="17">
        <f>BW8</f>
        <v>46.296296296296291</v>
      </c>
      <c r="CY6" s="17">
        <f>BX12</f>
        <v>98.148148148148152</v>
      </c>
      <c r="CZ6" s="17"/>
      <c r="DA6" s="17"/>
      <c r="DB6" s="17"/>
      <c r="DC6" s="17"/>
      <c r="DD6" s="17"/>
      <c r="DE6" s="16"/>
      <c r="DF6" s="16">
        <f>CE14</f>
        <v>100</v>
      </c>
      <c r="DG6" s="16">
        <f>CF11</f>
        <v>96.078431372549005</v>
      </c>
      <c r="DH6" s="16">
        <f>CG16</f>
        <v>99.074074074074076</v>
      </c>
      <c r="DI6" s="16">
        <f>CH12</f>
        <v>94.392523364485982</v>
      </c>
      <c r="DJ6" s="12"/>
      <c r="DK6" s="16"/>
      <c r="DL6" s="16">
        <f>CK9</f>
        <v>90.740740740740733</v>
      </c>
      <c r="DM6" s="16">
        <f>CL11</f>
        <v>96.296296296296305</v>
      </c>
      <c r="DN6" s="16">
        <f>CM7</f>
        <v>99.074074074074076</v>
      </c>
      <c r="DO6" s="16">
        <f>CN11</f>
        <v>100.00000000000001</v>
      </c>
      <c r="DP6" s="16">
        <f>CO11</f>
        <v>84.259259259259267</v>
      </c>
      <c r="DQ6" s="16">
        <f>CP9</f>
        <v>91.666666666666671</v>
      </c>
      <c r="DR6" s="16">
        <f>CQ13</f>
        <v>100.00000000000001</v>
      </c>
      <c r="DS6" s="16">
        <f>CR12</f>
        <v>100</v>
      </c>
      <c r="DT6" s="16">
        <f>CS12</f>
        <v>100</v>
      </c>
      <c r="DU6" s="16">
        <f>CT10</f>
        <v>100.00000000000001</v>
      </c>
      <c r="DV6" s="9"/>
    </row>
    <row r="7" spans="1:126" ht="18.75" x14ac:dyDescent="0.25">
      <c r="B7" s="46" t="s">
        <v>3</v>
      </c>
      <c r="C7" s="46">
        <v>0</v>
      </c>
      <c r="D7" s="46">
        <v>0</v>
      </c>
      <c r="E7" s="46">
        <v>0</v>
      </c>
      <c r="F7" s="46">
        <v>64</v>
      </c>
      <c r="G7" s="46">
        <v>0</v>
      </c>
      <c r="H7" s="46">
        <v>18</v>
      </c>
      <c r="I7" s="46">
        <v>18</v>
      </c>
      <c r="J7" s="46">
        <v>4</v>
      </c>
      <c r="K7" s="46">
        <v>3</v>
      </c>
      <c r="L7" s="46">
        <v>0</v>
      </c>
      <c r="M7" s="46">
        <v>0</v>
      </c>
      <c r="N7" s="46">
        <v>1</v>
      </c>
      <c r="O7" s="46">
        <v>0</v>
      </c>
      <c r="P7" s="46">
        <v>0</v>
      </c>
      <c r="Q7" s="46">
        <v>0</v>
      </c>
      <c r="R7" s="46">
        <v>0</v>
      </c>
      <c r="S7" s="46">
        <v>108</v>
      </c>
      <c r="V7" s="46">
        <v>6.25E-2</v>
      </c>
      <c r="W7" s="2">
        <f>E5</f>
        <v>11</v>
      </c>
      <c r="X7" s="2">
        <f>E6</f>
        <v>24</v>
      </c>
      <c r="Y7" s="46">
        <f>E7</f>
        <v>0</v>
      </c>
      <c r="Z7" s="46">
        <f>E8</f>
        <v>0</v>
      </c>
      <c r="AA7" s="46">
        <f>E9</f>
        <v>0</v>
      </c>
      <c r="AB7" s="46">
        <f>E10</f>
        <v>0</v>
      </c>
      <c r="AC7" s="46">
        <f>E11</f>
        <v>106</v>
      </c>
      <c r="AD7" s="46">
        <f>E12</f>
        <v>103</v>
      </c>
      <c r="AE7" s="2">
        <f>E13</f>
        <v>0</v>
      </c>
      <c r="AF7" s="2">
        <f>E14</f>
        <v>14</v>
      </c>
      <c r="AG7" s="2">
        <f>E15</f>
        <v>0</v>
      </c>
      <c r="AH7" s="2">
        <f>E16</f>
        <v>92</v>
      </c>
      <c r="AI7" s="4">
        <f>E17</f>
        <v>0</v>
      </c>
      <c r="AJ7" s="4">
        <f>E18</f>
        <v>0</v>
      </c>
      <c r="AK7" s="2">
        <f>E19</f>
        <v>40</v>
      </c>
      <c r="AL7" s="2">
        <f>E20</f>
        <v>56</v>
      </c>
      <c r="AM7" s="2">
        <f>E21</f>
        <v>41</v>
      </c>
      <c r="AN7" s="2">
        <f>E22</f>
        <v>0</v>
      </c>
      <c r="AO7" s="2">
        <f>E23</f>
        <v>2</v>
      </c>
      <c r="AP7" s="2">
        <f>E24</f>
        <v>11</v>
      </c>
      <c r="AQ7" s="2">
        <f>E25</f>
        <v>1</v>
      </c>
      <c r="AR7" s="2">
        <f>E26</f>
        <v>2</v>
      </c>
      <c r="AS7" s="2">
        <f>E27</f>
        <v>0</v>
      </c>
      <c r="AT7" s="2">
        <f>E28</f>
        <v>1</v>
      </c>
      <c r="AV7" s="46">
        <v>6.25E-2</v>
      </c>
      <c r="AW7" s="30">
        <f t="shared" ref="AW7:BT7" si="7">PRODUCT(W7*100*1/W21)</f>
        <v>10.185185185185185</v>
      </c>
      <c r="AX7" s="30">
        <f t="shared" si="7"/>
        <v>22.222222222222221</v>
      </c>
      <c r="AY7" s="29">
        <f t="shared" si="7"/>
        <v>0</v>
      </c>
      <c r="AZ7" s="29">
        <f t="shared" si="7"/>
        <v>0</v>
      </c>
      <c r="BA7" s="29">
        <f t="shared" si="7"/>
        <v>0</v>
      </c>
      <c r="BB7" s="29">
        <f t="shared" si="7"/>
        <v>0</v>
      </c>
      <c r="BC7" s="29">
        <f t="shared" si="7"/>
        <v>98.148148148148152</v>
      </c>
      <c r="BD7" s="29">
        <f t="shared" si="7"/>
        <v>95.370370370370367</v>
      </c>
      <c r="BE7" s="30">
        <f t="shared" si="7"/>
        <v>0</v>
      </c>
      <c r="BF7" s="30">
        <f t="shared" si="7"/>
        <v>13.725490196078431</v>
      </c>
      <c r="BG7" s="30">
        <f t="shared" si="7"/>
        <v>0</v>
      </c>
      <c r="BH7" s="30">
        <f t="shared" si="7"/>
        <v>85.981308411214954</v>
      </c>
      <c r="BI7" s="31">
        <f t="shared" si="7"/>
        <v>0</v>
      </c>
      <c r="BJ7" s="31">
        <f t="shared" si="7"/>
        <v>0</v>
      </c>
      <c r="BK7" s="30">
        <f t="shared" si="7"/>
        <v>37.037037037037038</v>
      </c>
      <c r="BL7" s="30">
        <f t="shared" si="7"/>
        <v>51.851851851851855</v>
      </c>
      <c r="BM7" s="30">
        <f t="shared" si="7"/>
        <v>37.962962962962962</v>
      </c>
      <c r="BN7" s="30">
        <f t="shared" si="7"/>
        <v>0</v>
      </c>
      <c r="BO7" s="30">
        <f t="shared" si="7"/>
        <v>1.8518518518518519</v>
      </c>
      <c r="BP7" s="30">
        <f t="shared" si="7"/>
        <v>10.185185185185185</v>
      </c>
      <c r="BQ7" s="30">
        <f t="shared" si="7"/>
        <v>0.92592592592592593</v>
      </c>
      <c r="BR7" s="30">
        <f t="shared" si="7"/>
        <v>1.8518518518518519</v>
      </c>
      <c r="BS7" s="30">
        <f t="shared" si="7"/>
        <v>0</v>
      </c>
      <c r="BT7" s="30">
        <f t="shared" si="7"/>
        <v>0.93457943925233644</v>
      </c>
      <c r="BU7" s="46"/>
      <c r="BV7" s="46">
        <v>6.25E-2</v>
      </c>
      <c r="BW7" s="30">
        <f t="shared" ref="BW7:CT8" si="8">AW5+AW6+AW7</f>
        <v>46.296296296296291</v>
      </c>
      <c r="BX7" s="30">
        <f t="shared" si="8"/>
        <v>22.222222222222221</v>
      </c>
      <c r="BY7" s="29">
        <f t="shared" si="8"/>
        <v>0</v>
      </c>
      <c r="BZ7" s="29">
        <f t="shared" si="8"/>
        <v>0</v>
      </c>
      <c r="CA7" s="29">
        <f t="shared" si="8"/>
        <v>0.92592592592592593</v>
      </c>
      <c r="CB7" s="29">
        <f t="shared" si="8"/>
        <v>0</v>
      </c>
      <c r="CC7" s="29">
        <f t="shared" si="8"/>
        <v>98.148148148148152</v>
      </c>
      <c r="CD7" s="29">
        <f t="shared" si="8"/>
        <v>95.370370370370367</v>
      </c>
      <c r="CE7" s="30">
        <f t="shared" si="8"/>
        <v>0</v>
      </c>
      <c r="CF7" s="30">
        <f t="shared" si="8"/>
        <v>13.725490196078431</v>
      </c>
      <c r="CG7" s="30">
        <f t="shared" si="8"/>
        <v>0</v>
      </c>
      <c r="CH7" s="30">
        <f t="shared" si="8"/>
        <v>85.981308411214954</v>
      </c>
      <c r="CI7" s="31">
        <f t="shared" si="8"/>
        <v>0</v>
      </c>
      <c r="CJ7" s="31">
        <f t="shared" si="8"/>
        <v>1.8518518518518519</v>
      </c>
      <c r="CK7" s="30">
        <f t="shared" si="8"/>
        <v>38.888888888888893</v>
      </c>
      <c r="CL7" s="30">
        <f t="shared" si="8"/>
        <v>51.851851851851855</v>
      </c>
      <c r="CM7" s="30">
        <f t="shared" si="8"/>
        <v>99.074074074074076</v>
      </c>
      <c r="CN7" s="30">
        <f t="shared" si="8"/>
        <v>0.96153846153846156</v>
      </c>
      <c r="CO7" s="30">
        <f t="shared" si="8"/>
        <v>1.8518518518518519</v>
      </c>
      <c r="CP7" s="30">
        <f t="shared" si="8"/>
        <v>11.111111111111111</v>
      </c>
      <c r="CQ7" s="30">
        <f t="shared" si="8"/>
        <v>0.92592592592592593</v>
      </c>
      <c r="CR7" s="30">
        <f t="shared" si="8"/>
        <v>1.8518518518518519</v>
      </c>
      <c r="CS7" s="30">
        <f t="shared" si="8"/>
        <v>0</v>
      </c>
      <c r="CT7" s="30">
        <f t="shared" si="8"/>
        <v>48.598130841121495</v>
      </c>
      <c r="CW7" s="24" t="s">
        <v>48</v>
      </c>
      <c r="CX7" s="17"/>
      <c r="CY7" s="17"/>
      <c r="CZ7" s="17"/>
      <c r="DA7" s="17"/>
      <c r="DB7" s="17"/>
      <c r="DC7" s="17"/>
      <c r="DD7" s="17"/>
      <c r="DE7" s="16"/>
      <c r="DF7" s="16"/>
      <c r="DG7" s="16"/>
      <c r="DH7" s="16"/>
      <c r="DI7" s="16">
        <f>CH13-CH12</f>
        <v>0.93457943925233167</v>
      </c>
      <c r="DJ7" s="16">
        <f>CI11</f>
        <v>88.888888888888886</v>
      </c>
      <c r="DK7" s="16">
        <f>CJ11</f>
        <v>90.740740740740733</v>
      </c>
      <c r="DL7" s="16"/>
      <c r="DM7" s="16">
        <f>CL12-CL11</f>
        <v>1.8518518518518476</v>
      </c>
      <c r="DN7" s="16">
        <f>CM10-CM7</f>
        <v>0.92592592592592382</v>
      </c>
      <c r="DO7" s="16"/>
      <c r="DP7" s="16">
        <f>CO12-CO11</f>
        <v>0</v>
      </c>
      <c r="DQ7" s="16">
        <f>CP10-CP9</f>
        <v>0.92592592592592382</v>
      </c>
      <c r="DR7" s="16"/>
      <c r="DS7" s="16"/>
      <c r="DT7" s="16"/>
      <c r="DU7" s="16"/>
      <c r="DV7" s="9"/>
    </row>
    <row r="8" spans="1:126" ht="18.75" x14ac:dyDescent="0.25">
      <c r="B8" s="46" t="s">
        <v>5</v>
      </c>
      <c r="C8" s="46">
        <v>0</v>
      </c>
      <c r="D8" s="46">
        <v>0</v>
      </c>
      <c r="E8" s="46">
        <v>0</v>
      </c>
      <c r="F8" s="46">
        <v>0</v>
      </c>
      <c r="G8" s="46">
        <v>61</v>
      </c>
      <c r="H8" s="46">
        <v>0</v>
      </c>
      <c r="I8" s="46">
        <v>34</v>
      </c>
      <c r="J8" s="46">
        <v>10</v>
      </c>
      <c r="K8" s="46">
        <v>1</v>
      </c>
      <c r="L8" s="46">
        <v>0</v>
      </c>
      <c r="M8" s="46">
        <v>1</v>
      </c>
      <c r="N8" s="46">
        <v>0</v>
      </c>
      <c r="O8" s="46">
        <v>0</v>
      </c>
      <c r="P8" s="46">
        <v>1</v>
      </c>
      <c r="Q8" s="46">
        <v>0</v>
      </c>
      <c r="R8" s="46">
        <v>0</v>
      </c>
      <c r="S8" s="46">
        <v>108</v>
      </c>
      <c r="V8" s="46">
        <v>0.125</v>
      </c>
      <c r="W8" s="2">
        <f>F5</f>
        <v>0</v>
      </c>
      <c r="X8" s="2">
        <f>F6</f>
        <v>0</v>
      </c>
      <c r="Y8" s="46">
        <f>F7</f>
        <v>64</v>
      </c>
      <c r="Z8" s="46">
        <f>F8</f>
        <v>0</v>
      </c>
      <c r="AA8" s="46">
        <f>F9</f>
        <v>2</v>
      </c>
      <c r="AB8" s="46">
        <f>F10</f>
        <v>7</v>
      </c>
      <c r="AC8" s="46">
        <f>F11</f>
        <v>0</v>
      </c>
      <c r="AD8" s="46">
        <f>F12</f>
        <v>0</v>
      </c>
      <c r="AE8" s="2">
        <f>F13</f>
        <v>0</v>
      </c>
      <c r="AF8" s="2">
        <f>F14</f>
        <v>0</v>
      </c>
      <c r="AG8" s="2">
        <f>F15</f>
        <v>0</v>
      </c>
      <c r="AH8" s="2">
        <f>F16</f>
        <v>0</v>
      </c>
      <c r="AI8" s="4">
        <f>F17</f>
        <v>7</v>
      </c>
      <c r="AJ8" s="4">
        <f>F18</f>
        <v>27</v>
      </c>
      <c r="AK8" s="2">
        <f>F19</f>
        <v>53</v>
      </c>
      <c r="AL8" s="2">
        <f>F20</f>
        <v>0</v>
      </c>
      <c r="AM8" s="4">
        <f>F21</f>
        <v>0</v>
      </c>
      <c r="AN8" s="2">
        <f>F22</f>
        <v>0</v>
      </c>
      <c r="AO8" s="2">
        <f>F23</f>
        <v>0</v>
      </c>
      <c r="AP8" s="2">
        <f>F24</f>
        <v>82</v>
      </c>
      <c r="AQ8" s="2">
        <f>F25</f>
        <v>0</v>
      </c>
      <c r="AR8" s="2">
        <f>F25</f>
        <v>0</v>
      </c>
      <c r="AS8" s="2">
        <f>F27</f>
        <v>81</v>
      </c>
      <c r="AT8" s="2">
        <f>F28</f>
        <v>47</v>
      </c>
      <c r="AV8" s="46">
        <v>0.125</v>
      </c>
      <c r="AW8" s="30">
        <f t="shared" ref="AW8:BT8" si="9">PRODUCT(W8*100*1/W21)</f>
        <v>0</v>
      </c>
      <c r="AX8" s="30">
        <f t="shared" si="9"/>
        <v>0</v>
      </c>
      <c r="AY8" s="29">
        <f t="shared" si="9"/>
        <v>59.25925925925926</v>
      </c>
      <c r="AZ8" s="29">
        <f t="shared" si="9"/>
        <v>0</v>
      </c>
      <c r="BA8" s="29">
        <f t="shared" si="9"/>
        <v>1.8518518518518519</v>
      </c>
      <c r="BB8" s="29">
        <f t="shared" si="9"/>
        <v>6.4814814814814818</v>
      </c>
      <c r="BC8" s="29">
        <f t="shared" si="9"/>
        <v>0</v>
      </c>
      <c r="BD8" s="29">
        <f t="shared" si="9"/>
        <v>0</v>
      </c>
      <c r="BE8" s="30">
        <f t="shared" si="9"/>
        <v>0</v>
      </c>
      <c r="BF8" s="30">
        <f t="shared" si="9"/>
        <v>0</v>
      </c>
      <c r="BG8" s="30">
        <f t="shared" si="9"/>
        <v>0</v>
      </c>
      <c r="BH8" s="30">
        <f t="shared" si="9"/>
        <v>0</v>
      </c>
      <c r="BI8" s="31">
        <f t="shared" si="9"/>
        <v>6.4814814814814818</v>
      </c>
      <c r="BJ8" s="31">
        <f t="shared" si="9"/>
        <v>25</v>
      </c>
      <c r="BK8" s="30">
        <f t="shared" si="9"/>
        <v>49.074074074074076</v>
      </c>
      <c r="BL8" s="30">
        <f t="shared" si="9"/>
        <v>0</v>
      </c>
      <c r="BM8" s="31">
        <f t="shared" si="9"/>
        <v>0</v>
      </c>
      <c r="BN8" s="30">
        <f t="shared" si="9"/>
        <v>0</v>
      </c>
      <c r="BO8" s="30">
        <f t="shared" si="9"/>
        <v>0</v>
      </c>
      <c r="BP8" s="30">
        <f t="shared" si="9"/>
        <v>75.925925925925924</v>
      </c>
      <c r="BQ8" s="30">
        <f t="shared" si="9"/>
        <v>0</v>
      </c>
      <c r="BR8" s="30">
        <f t="shared" si="9"/>
        <v>0</v>
      </c>
      <c r="BS8" s="30">
        <f t="shared" si="9"/>
        <v>75</v>
      </c>
      <c r="BT8" s="30">
        <f t="shared" si="9"/>
        <v>43.925233644859816</v>
      </c>
      <c r="BU8" s="46"/>
      <c r="BV8" s="46">
        <v>0.125</v>
      </c>
      <c r="BW8" s="30">
        <f t="shared" ref="BW8:CM8" si="10">AW5+AW6+AW7+AW8</f>
        <v>46.296296296296291</v>
      </c>
      <c r="BX8" s="30">
        <f t="shared" si="10"/>
        <v>22.222222222222221</v>
      </c>
      <c r="BY8" s="29">
        <f t="shared" si="10"/>
        <v>59.25925925925926</v>
      </c>
      <c r="BZ8" s="29">
        <f t="shared" si="10"/>
        <v>0</v>
      </c>
      <c r="CA8" s="29">
        <f t="shared" si="10"/>
        <v>2.7777777777777777</v>
      </c>
      <c r="CB8" s="29">
        <f t="shared" si="10"/>
        <v>6.4814814814814818</v>
      </c>
      <c r="CC8" s="29">
        <f t="shared" si="10"/>
        <v>98.148148148148152</v>
      </c>
      <c r="CD8" s="29">
        <f t="shared" si="10"/>
        <v>95.370370370370367</v>
      </c>
      <c r="CE8" s="30">
        <f t="shared" si="10"/>
        <v>0</v>
      </c>
      <c r="CF8" s="30">
        <f t="shared" si="10"/>
        <v>13.725490196078431</v>
      </c>
      <c r="CG8" s="30">
        <f t="shared" si="10"/>
        <v>0</v>
      </c>
      <c r="CH8" s="30">
        <f t="shared" si="10"/>
        <v>85.981308411214954</v>
      </c>
      <c r="CI8" s="31">
        <f t="shared" si="10"/>
        <v>6.4814814814814818</v>
      </c>
      <c r="CJ8" s="31">
        <f t="shared" si="10"/>
        <v>26.851851851851851</v>
      </c>
      <c r="CK8" s="30">
        <f t="shared" si="10"/>
        <v>87.962962962962962</v>
      </c>
      <c r="CL8" s="30">
        <f t="shared" si="10"/>
        <v>51.851851851851855</v>
      </c>
      <c r="CM8" s="31">
        <f t="shared" si="10"/>
        <v>99.074074074074076</v>
      </c>
      <c r="CN8" s="30">
        <f t="shared" si="8"/>
        <v>0.96153846153846156</v>
      </c>
      <c r="CO8" s="30">
        <f t="shared" ref="CO8:CT8" si="11">BO5+BO6+BO7+BO8</f>
        <v>1.8518518518518519</v>
      </c>
      <c r="CP8" s="30">
        <f t="shared" si="11"/>
        <v>87.037037037037038</v>
      </c>
      <c r="CQ8" s="30">
        <f t="shared" si="11"/>
        <v>0.92592592592592593</v>
      </c>
      <c r="CR8" s="30">
        <f t="shared" si="11"/>
        <v>1.8518518518518519</v>
      </c>
      <c r="CS8" s="30">
        <f t="shared" si="11"/>
        <v>75</v>
      </c>
      <c r="CT8" s="30">
        <f t="shared" si="11"/>
        <v>92.523364485981318</v>
      </c>
      <c r="CW8" s="24" t="s">
        <v>49</v>
      </c>
      <c r="CX8" s="17">
        <f>BW20-CX6</f>
        <v>53.703703703703709</v>
      </c>
      <c r="CY8" s="17">
        <f>BX20-BX12</f>
        <v>1.8518518518518476</v>
      </c>
      <c r="CZ8" s="17"/>
      <c r="DA8" s="17"/>
      <c r="DB8" s="17"/>
      <c r="DC8" s="17"/>
      <c r="DD8" s="17"/>
      <c r="DE8" s="16"/>
      <c r="DF8" s="16">
        <f>CE20-CE14</f>
        <v>0</v>
      </c>
      <c r="DG8" s="16">
        <f>CF20-CF11</f>
        <v>3.9215686274509665</v>
      </c>
      <c r="DH8" s="16">
        <f>CG20-CG16</f>
        <v>0.92592592592592382</v>
      </c>
      <c r="DI8" s="16">
        <f>CH20-CH13</f>
        <v>4.6728971962616725</v>
      </c>
      <c r="DJ8" s="16">
        <f>CI20-CI11</f>
        <v>11.111111111111114</v>
      </c>
      <c r="DK8" s="16">
        <f>CJ20-CJ11</f>
        <v>9.2592592592592524</v>
      </c>
      <c r="DL8" s="16">
        <f>CK20-CK9</f>
        <v>9.2592592592592524</v>
      </c>
      <c r="DM8" s="16">
        <f>CL20-CL12</f>
        <v>1.8518518518518476</v>
      </c>
      <c r="DN8" s="16">
        <f>CM20-CM10</f>
        <v>0</v>
      </c>
      <c r="DO8" s="16">
        <f>CN20-CN11</f>
        <v>0</v>
      </c>
      <c r="DP8" s="16">
        <f>CO20-CO12</f>
        <v>15.740740740740733</v>
      </c>
      <c r="DQ8" s="16">
        <f>CP20-CP10</f>
        <v>7.4074074074073906</v>
      </c>
      <c r="DR8" s="16">
        <f>CQ20-CQ13</f>
        <v>0</v>
      </c>
      <c r="DS8" s="16">
        <f>CR20-CR12</f>
        <v>0</v>
      </c>
      <c r="DT8" s="16">
        <f>CS20-CS12</f>
        <v>0</v>
      </c>
      <c r="DU8" s="16">
        <f>CT20-CT10</f>
        <v>0</v>
      </c>
      <c r="DV8" s="9"/>
    </row>
    <row r="9" spans="1:126" x14ac:dyDescent="0.25">
      <c r="B9" s="46" t="s">
        <v>7</v>
      </c>
      <c r="C9" s="46">
        <v>0</v>
      </c>
      <c r="D9" s="46">
        <v>1</v>
      </c>
      <c r="E9" s="46">
        <v>0</v>
      </c>
      <c r="F9" s="46">
        <v>2</v>
      </c>
      <c r="G9" s="46">
        <v>5</v>
      </c>
      <c r="H9" s="46">
        <v>1</v>
      </c>
      <c r="I9" s="46">
        <v>19</v>
      </c>
      <c r="J9" s="46">
        <v>76</v>
      </c>
      <c r="K9" s="46">
        <v>1</v>
      </c>
      <c r="L9" s="46">
        <v>1</v>
      </c>
      <c r="M9" s="46">
        <v>2</v>
      </c>
      <c r="N9" s="46">
        <v>0</v>
      </c>
      <c r="O9" s="46">
        <v>0</v>
      </c>
      <c r="P9" s="46">
        <v>0</v>
      </c>
      <c r="Q9" s="46">
        <v>0</v>
      </c>
      <c r="R9" s="46">
        <v>0</v>
      </c>
      <c r="S9" s="46">
        <v>108</v>
      </c>
      <c r="V9" s="46">
        <v>0.25</v>
      </c>
      <c r="W9" s="3">
        <f>G5</f>
        <v>3</v>
      </c>
      <c r="X9" s="2">
        <f>G6</f>
        <v>44</v>
      </c>
      <c r="Y9" s="46">
        <f>G7</f>
        <v>0</v>
      </c>
      <c r="Z9" s="46">
        <f>G8</f>
        <v>61</v>
      </c>
      <c r="AA9" s="46">
        <f>G9</f>
        <v>5</v>
      </c>
      <c r="AB9" s="46">
        <f>G10</f>
        <v>0</v>
      </c>
      <c r="AC9" s="46">
        <f>G11</f>
        <v>0</v>
      </c>
      <c r="AD9" s="46">
        <f>G12</f>
        <v>2</v>
      </c>
      <c r="AE9" s="2">
        <f>G13</f>
        <v>5</v>
      </c>
      <c r="AF9" s="2">
        <f>G14</f>
        <v>71</v>
      </c>
      <c r="AG9" s="2">
        <f>G15</f>
        <v>0</v>
      </c>
      <c r="AH9" s="2">
        <f>G16</f>
        <v>2</v>
      </c>
      <c r="AI9" s="4">
        <f>G17</f>
        <v>42</v>
      </c>
      <c r="AJ9" s="4">
        <f>G18</f>
        <v>61</v>
      </c>
      <c r="AK9" s="2">
        <f>G19</f>
        <v>3</v>
      </c>
      <c r="AL9" s="2">
        <f>G20</f>
        <v>43</v>
      </c>
      <c r="AM9" s="4">
        <f>G21</f>
        <v>1</v>
      </c>
      <c r="AN9" s="2">
        <f>G22</f>
        <v>8</v>
      </c>
      <c r="AO9" s="2">
        <f>G23</f>
        <v>8</v>
      </c>
      <c r="AP9" s="2">
        <f>G24</f>
        <v>5</v>
      </c>
      <c r="AQ9" s="2">
        <f>G25</f>
        <v>0</v>
      </c>
      <c r="AR9" s="2">
        <f>G26</f>
        <v>2</v>
      </c>
      <c r="AS9" s="2">
        <f>G27</f>
        <v>0</v>
      </c>
      <c r="AT9" s="2">
        <f>G28</f>
        <v>2</v>
      </c>
      <c r="AV9" s="46">
        <v>0.25</v>
      </c>
      <c r="AW9" s="32">
        <f t="shared" ref="AW9:BT9" si="12">PRODUCT(W9*100*1/W21)</f>
        <v>2.7777777777777777</v>
      </c>
      <c r="AX9" s="30">
        <f t="shared" si="12"/>
        <v>40.74074074074074</v>
      </c>
      <c r="AY9" s="29">
        <f t="shared" si="12"/>
        <v>0</v>
      </c>
      <c r="AZ9" s="29">
        <f t="shared" si="12"/>
        <v>56.481481481481481</v>
      </c>
      <c r="BA9" s="29">
        <f t="shared" si="12"/>
        <v>4.6296296296296298</v>
      </c>
      <c r="BB9" s="29">
        <f t="shared" si="12"/>
        <v>0</v>
      </c>
      <c r="BC9" s="29">
        <f t="shared" si="12"/>
        <v>0</v>
      </c>
      <c r="BD9" s="29">
        <f t="shared" si="12"/>
        <v>1.8518518518518519</v>
      </c>
      <c r="BE9" s="30">
        <f t="shared" si="12"/>
        <v>4.9019607843137258</v>
      </c>
      <c r="BF9" s="30">
        <f t="shared" si="12"/>
        <v>69.607843137254903</v>
      </c>
      <c r="BG9" s="30">
        <f t="shared" si="12"/>
        <v>0</v>
      </c>
      <c r="BH9" s="30">
        <f t="shared" si="12"/>
        <v>1.8691588785046729</v>
      </c>
      <c r="BI9" s="31">
        <f t="shared" si="12"/>
        <v>38.888888888888886</v>
      </c>
      <c r="BJ9" s="31">
        <f t="shared" si="12"/>
        <v>56.481481481481481</v>
      </c>
      <c r="BK9" s="30">
        <f t="shared" si="12"/>
        <v>2.7777777777777777</v>
      </c>
      <c r="BL9" s="30">
        <f t="shared" si="12"/>
        <v>39.814814814814817</v>
      </c>
      <c r="BM9" s="31">
        <f t="shared" si="12"/>
        <v>0.92592592592592593</v>
      </c>
      <c r="BN9" s="30">
        <f t="shared" si="12"/>
        <v>7.6923076923076925</v>
      </c>
      <c r="BO9" s="30">
        <f t="shared" si="12"/>
        <v>7.4074074074074074</v>
      </c>
      <c r="BP9" s="30">
        <f t="shared" si="12"/>
        <v>4.6296296296296298</v>
      </c>
      <c r="BQ9" s="30">
        <f t="shared" si="12"/>
        <v>0</v>
      </c>
      <c r="BR9" s="30">
        <f t="shared" si="12"/>
        <v>1.8518518518518519</v>
      </c>
      <c r="BS9" s="30">
        <f t="shared" si="12"/>
        <v>0</v>
      </c>
      <c r="BT9" s="30">
        <f t="shared" si="12"/>
        <v>1.8691588785046729</v>
      </c>
      <c r="BU9" s="46"/>
      <c r="BV9" s="46">
        <v>0.25</v>
      </c>
      <c r="BW9" s="32">
        <f t="shared" ref="BW9:CT9" si="13">AW5+AW6+AW7+AW8+AW9</f>
        <v>49.074074074074069</v>
      </c>
      <c r="BX9" s="30">
        <f t="shared" si="13"/>
        <v>62.962962962962962</v>
      </c>
      <c r="BY9" s="29">
        <f t="shared" si="13"/>
        <v>59.25925925925926</v>
      </c>
      <c r="BZ9" s="29">
        <f t="shared" si="13"/>
        <v>56.481481481481481</v>
      </c>
      <c r="CA9" s="29">
        <f t="shared" si="13"/>
        <v>7.4074074074074074</v>
      </c>
      <c r="CB9" s="29">
        <f t="shared" si="13"/>
        <v>6.4814814814814818</v>
      </c>
      <c r="CC9" s="29">
        <f t="shared" si="13"/>
        <v>98.148148148148152</v>
      </c>
      <c r="CD9" s="29">
        <f t="shared" si="13"/>
        <v>97.222222222222214</v>
      </c>
      <c r="CE9" s="30">
        <f t="shared" si="13"/>
        <v>4.9019607843137258</v>
      </c>
      <c r="CF9" s="30">
        <f t="shared" si="13"/>
        <v>83.333333333333329</v>
      </c>
      <c r="CG9" s="30">
        <f t="shared" si="13"/>
        <v>0</v>
      </c>
      <c r="CH9" s="30">
        <f t="shared" si="13"/>
        <v>87.850467289719631</v>
      </c>
      <c r="CI9" s="31">
        <f t="shared" si="13"/>
        <v>45.370370370370367</v>
      </c>
      <c r="CJ9" s="31">
        <f t="shared" si="13"/>
        <v>83.333333333333329</v>
      </c>
      <c r="CK9" s="30">
        <f t="shared" si="13"/>
        <v>90.740740740740733</v>
      </c>
      <c r="CL9" s="30">
        <f t="shared" si="13"/>
        <v>91.666666666666671</v>
      </c>
      <c r="CM9" s="31">
        <f t="shared" si="13"/>
        <v>100</v>
      </c>
      <c r="CN9" s="30">
        <f t="shared" si="13"/>
        <v>8.6538461538461533</v>
      </c>
      <c r="CO9" s="30">
        <f t="shared" si="13"/>
        <v>9.2592592592592595</v>
      </c>
      <c r="CP9" s="30">
        <f t="shared" si="13"/>
        <v>91.666666666666671</v>
      </c>
      <c r="CQ9" s="30">
        <f t="shared" si="13"/>
        <v>0.92592592592592593</v>
      </c>
      <c r="CR9" s="30">
        <f t="shared" si="13"/>
        <v>3.7037037037037037</v>
      </c>
      <c r="CS9" s="30">
        <f t="shared" si="13"/>
        <v>75</v>
      </c>
      <c r="CT9" s="30">
        <f t="shared" si="13"/>
        <v>94.392523364485996</v>
      </c>
      <c r="CW9" s="9"/>
      <c r="CX9" s="9"/>
      <c r="CY9" s="9"/>
      <c r="CZ9" s="9"/>
      <c r="DA9" s="9"/>
      <c r="DB9" s="9"/>
      <c r="DC9" s="9"/>
      <c r="DD9" s="9"/>
      <c r="DE9" s="9"/>
      <c r="DF9" s="9"/>
      <c r="DG9" s="9"/>
      <c r="DH9" s="9"/>
      <c r="DI9" s="9"/>
      <c r="DJ9" s="9"/>
      <c r="DK9" s="9"/>
      <c r="DL9" s="9"/>
      <c r="DM9" s="9"/>
      <c r="DN9" s="9"/>
      <c r="DO9" s="9"/>
      <c r="DP9" s="9"/>
      <c r="DQ9" s="9"/>
      <c r="DR9" s="9"/>
      <c r="DS9" s="9"/>
      <c r="DT9" s="9"/>
      <c r="DU9" s="9"/>
    </row>
    <row r="10" spans="1:126" x14ac:dyDescent="0.25">
      <c r="B10" s="46" t="s">
        <v>9</v>
      </c>
      <c r="C10" s="46">
        <v>0</v>
      </c>
      <c r="D10" s="46">
        <v>0</v>
      </c>
      <c r="E10" s="46">
        <v>0</v>
      </c>
      <c r="F10" s="46">
        <v>7</v>
      </c>
      <c r="G10" s="46">
        <v>0</v>
      </c>
      <c r="H10" s="46">
        <v>5</v>
      </c>
      <c r="I10" s="46">
        <v>65</v>
      </c>
      <c r="J10" s="46">
        <v>27</v>
      </c>
      <c r="K10" s="46">
        <v>2</v>
      </c>
      <c r="L10" s="46">
        <v>0</v>
      </c>
      <c r="M10" s="46">
        <v>0</v>
      </c>
      <c r="N10" s="46">
        <v>0</v>
      </c>
      <c r="O10" s="46">
        <v>2</v>
      </c>
      <c r="P10" s="46">
        <v>0</v>
      </c>
      <c r="Q10" s="46">
        <v>0</v>
      </c>
      <c r="R10" s="46">
        <v>0</v>
      </c>
      <c r="S10" s="46">
        <v>108</v>
      </c>
      <c r="V10" s="46">
        <v>0.5</v>
      </c>
      <c r="W10" s="3">
        <f>H5</f>
        <v>2</v>
      </c>
      <c r="X10" s="2">
        <f>H6</f>
        <v>37</v>
      </c>
      <c r="Y10" s="46">
        <f>H7</f>
        <v>18</v>
      </c>
      <c r="Z10" s="46">
        <f>H8</f>
        <v>0</v>
      </c>
      <c r="AA10" s="46">
        <f>H9</f>
        <v>1</v>
      </c>
      <c r="AB10" s="46">
        <f>H10</f>
        <v>5</v>
      </c>
      <c r="AC10" s="46">
        <f>H11</f>
        <v>0</v>
      </c>
      <c r="AD10" s="46">
        <f>H12</f>
        <v>1</v>
      </c>
      <c r="AE10" s="2">
        <f>H13</f>
        <v>0</v>
      </c>
      <c r="AF10" s="2">
        <f>H14</f>
        <v>7</v>
      </c>
      <c r="AG10" s="2">
        <f>H15</f>
        <v>78</v>
      </c>
      <c r="AH10" s="2">
        <f>H16</f>
        <v>4</v>
      </c>
      <c r="AI10" s="4">
        <f>H17</f>
        <v>46</v>
      </c>
      <c r="AJ10" s="4">
        <f>H18</f>
        <v>7</v>
      </c>
      <c r="AK10" s="3">
        <f>H19</f>
        <v>0</v>
      </c>
      <c r="AL10" s="2">
        <f>H20</f>
        <v>5</v>
      </c>
      <c r="AM10" s="4">
        <f>H21</f>
        <v>0</v>
      </c>
      <c r="AN10" s="2">
        <f>H22</f>
        <v>74</v>
      </c>
      <c r="AO10" s="2">
        <f>H23</f>
        <v>71</v>
      </c>
      <c r="AP10" s="4">
        <f>H24</f>
        <v>1</v>
      </c>
      <c r="AQ10" s="2">
        <f>H25</f>
        <v>13</v>
      </c>
      <c r="AR10" s="2">
        <f>H26</f>
        <v>42</v>
      </c>
      <c r="AS10" s="2">
        <f>H27</f>
        <v>23</v>
      </c>
      <c r="AT10" s="2">
        <f>H28</f>
        <v>6</v>
      </c>
      <c r="AV10" s="46">
        <v>0.5</v>
      </c>
      <c r="AW10" s="32">
        <f t="shared" ref="AW10:BT10" si="14">PRODUCT(W10*100*1/W21)</f>
        <v>1.8518518518518519</v>
      </c>
      <c r="AX10" s="30">
        <f t="shared" si="14"/>
        <v>34.25925925925926</v>
      </c>
      <c r="AY10" s="29">
        <f t="shared" si="14"/>
        <v>16.666666666666668</v>
      </c>
      <c r="AZ10" s="29">
        <f t="shared" si="14"/>
        <v>0</v>
      </c>
      <c r="BA10" s="29">
        <f t="shared" si="14"/>
        <v>0.92592592592592593</v>
      </c>
      <c r="BB10" s="29">
        <f t="shared" si="14"/>
        <v>4.6296296296296298</v>
      </c>
      <c r="BC10" s="29">
        <f t="shared" si="14"/>
        <v>0</v>
      </c>
      <c r="BD10" s="29">
        <f t="shared" si="14"/>
        <v>0.92592592592592593</v>
      </c>
      <c r="BE10" s="30">
        <f t="shared" si="14"/>
        <v>0</v>
      </c>
      <c r="BF10" s="30">
        <f t="shared" si="14"/>
        <v>6.8627450980392153</v>
      </c>
      <c r="BG10" s="30">
        <f t="shared" si="14"/>
        <v>72.222222222222229</v>
      </c>
      <c r="BH10" s="30">
        <f t="shared" si="14"/>
        <v>3.7383177570093458</v>
      </c>
      <c r="BI10" s="31">
        <f t="shared" si="14"/>
        <v>42.592592592592595</v>
      </c>
      <c r="BJ10" s="31">
        <f t="shared" si="14"/>
        <v>6.4814814814814818</v>
      </c>
      <c r="BK10" s="32">
        <f t="shared" si="14"/>
        <v>0</v>
      </c>
      <c r="BL10" s="30">
        <f t="shared" si="14"/>
        <v>4.6296296296296298</v>
      </c>
      <c r="BM10" s="31">
        <f t="shared" si="14"/>
        <v>0</v>
      </c>
      <c r="BN10" s="30">
        <f t="shared" si="14"/>
        <v>71.15384615384616</v>
      </c>
      <c r="BO10" s="30">
        <f t="shared" si="14"/>
        <v>65.740740740740748</v>
      </c>
      <c r="BP10" s="31">
        <f t="shared" si="14"/>
        <v>0.92592592592592593</v>
      </c>
      <c r="BQ10" s="30">
        <f t="shared" si="14"/>
        <v>12.037037037037036</v>
      </c>
      <c r="BR10" s="30">
        <f t="shared" si="14"/>
        <v>38.888888888888886</v>
      </c>
      <c r="BS10" s="30">
        <f t="shared" si="14"/>
        <v>21.296296296296298</v>
      </c>
      <c r="BT10" s="30">
        <f t="shared" si="14"/>
        <v>5.6074766355140184</v>
      </c>
      <c r="BU10" s="46"/>
      <c r="BV10" s="46">
        <v>0.5</v>
      </c>
      <c r="BW10" s="32">
        <f t="shared" ref="BW10:CT10" si="15">AW5+AW6+AW7+AW8+AW9+AW10</f>
        <v>50.925925925925924</v>
      </c>
      <c r="BX10" s="30">
        <f t="shared" si="15"/>
        <v>97.222222222222229</v>
      </c>
      <c r="BY10" s="29">
        <f t="shared" si="15"/>
        <v>75.925925925925924</v>
      </c>
      <c r="BZ10" s="29">
        <f t="shared" si="15"/>
        <v>56.481481481481481</v>
      </c>
      <c r="CA10" s="29">
        <f t="shared" si="15"/>
        <v>8.3333333333333339</v>
      </c>
      <c r="CB10" s="29">
        <f t="shared" si="15"/>
        <v>11.111111111111111</v>
      </c>
      <c r="CC10" s="29">
        <f t="shared" si="15"/>
        <v>98.148148148148152</v>
      </c>
      <c r="CD10" s="29">
        <f t="shared" si="15"/>
        <v>98.148148148148138</v>
      </c>
      <c r="CE10" s="30">
        <f t="shared" si="15"/>
        <v>4.9019607843137258</v>
      </c>
      <c r="CF10" s="30">
        <f t="shared" si="15"/>
        <v>90.196078431372541</v>
      </c>
      <c r="CG10" s="30">
        <f t="shared" si="15"/>
        <v>72.222222222222229</v>
      </c>
      <c r="CH10" s="30">
        <f t="shared" si="15"/>
        <v>91.588785046728972</v>
      </c>
      <c r="CI10" s="31">
        <f t="shared" si="15"/>
        <v>87.962962962962962</v>
      </c>
      <c r="CJ10" s="31">
        <f t="shared" si="15"/>
        <v>89.81481481481481</v>
      </c>
      <c r="CK10" s="32">
        <f t="shared" si="15"/>
        <v>90.740740740740733</v>
      </c>
      <c r="CL10" s="30">
        <f t="shared" si="15"/>
        <v>96.296296296296305</v>
      </c>
      <c r="CM10" s="31">
        <f t="shared" si="15"/>
        <v>100</v>
      </c>
      <c r="CN10" s="30">
        <f t="shared" si="15"/>
        <v>79.807692307692321</v>
      </c>
      <c r="CO10" s="30">
        <f t="shared" si="15"/>
        <v>75</v>
      </c>
      <c r="CP10" s="31">
        <f t="shared" si="15"/>
        <v>92.592592592592595</v>
      </c>
      <c r="CQ10" s="30">
        <f t="shared" si="15"/>
        <v>12.962962962962962</v>
      </c>
      <c r="CR10" s="30">
        <f t="shared" si="15"/>
        <v>42.592592592592588</v>
      </c>
      <c r="CS10" s="30">
        <f t="shared" si="15"/>
        <v>96.296296296296305</v>
      </c>
      <c r="CT10" s="30">
        <f t="shared" si="15"/>
        <v>100.00000000000001</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x14ac:dyDescent="0.25">
      <c r="B11" s="46" t="s">
        <v>10</v>
      </c>
      <c r="C11" s="46">
        <v>0</v>
      </c>
      <c r="D11" s="46">
        <v>0</v>
      </c>
      <c r="E11" s="46">
        <v>106</v>
      </c>
      <c r="F11" s="46">
        <v>0</v>
      </c>
      <c r="G11" s="46">
        <v>0</v>
      </c>
      <c r="H11" s="46">
        <v>0</v>
      </c>
      <c r="I11" s="46">
        <v>0</v>
      </c>
      <c r="J11" s="46">
        <v>1</v>
      </c>
      <c r="K11" s="46">
        <v>0</v>
      </c>
      <c r="L11" s="46">
        <v>0</v>
      </c>
      <c r="M11" s="46">
        <v>0</v>
      </c>
      <c r="N11" s="46">
        <v>1</v>
      </c>
      <c r="O11" s="46">
        <v>0</v>
      </c>
      <c r="P11" s="46">
        <v>0</v>
      </c>
      <c r="Q11" s="46">
        <v>0</v>
      </c>
      <c r="R11" s="46">
        <v>0</v>
      </c>
      <c r="S11" s="46">
        <v>108</v>
      </c>
      <c r="V11" s="46">
        <v>1</v>
      </c>
      <c r="W11" s="3">
        <f>I5</f>
        <v>2</v>
      </c>
      <c r="X11" s="2">
        <f>I6</f>
        <v>1</v>
      </c>
      <c r="Y11" s="46">
        <f>I7</f>
        <v>18</v>
      </c>
      <c r="Z11" s="46">
        <f>I8</f>
        <v>34</v>
      </c>
      <c r="AA11" s="46">
        <f>I9</f>
        <v>19</v>
      </c>
      <c r="AB11" s="46">
        <f>I10</f>
        <v>65</v>
      </c>
      <c r="AC11" s="46">
        <f>I11</f>
        <v>0</v>
      </c>
      <c r="AD11" s="46">
        <f>I12</f>
        <v>0</v>
      </c>
      <c r="AE11" s="2">
        <f>I13</f>
        <v>31</v>
      </c>
      <c r="AF11" s="2">
        <f>I14</f>
        <v>6</v>
      </c>
      <c r="AG11" s="2">
        <f>I15</f>
        <v>0</v>
      </c>
      <c r="AH11" s="2">
        <f>I16</f>
        <v>2</v>
      </c>
      <c r="AI11" s="4">
        <f>I17</f>
        <v>1</v>
      </c>
      <c r="AJ11" s="4">
        <f>I18</f>
        <v>1</v>
      </c>
      <c r="AK11" s="3">
        <f>I19</f>
        <v>0</v>
      </c>
      <c r="AL11" s="2">
        <f>I20</f>
        <v>0</v>
      </c>
      <c r="AM11" s="3">
        <f>I21</f>
        <v>0</v>
      </c>
      <c r="AN11" s="2">
        <f>I22</f>
        <v>21</v>
      </c>
      <c r="AO11" s="2">
        <f>I23</f>
        <v>10</v>
      </c>
      <c r="AP11" s="3">
        <f>I24</f>
        <v>1</v>
      </c>
      <c r="AQ11" s="2">
        <f>I25</f>
        <v>41</v>
      </c>
      <c r="AR11" s="2">
        <f>I26</f>
        <v>61</v>
      </c>
      <c r="AS11" s="2">
        <f>I27</f>
        <v>3</v>
      </c>
      <c r="AT11" s="3">
        <f>I28</f>
        <v>0</v>
      </c>
      <c r="AV11" s="46">
        <v>1</v>
      </c>
      <c r="AW11" s="32">
        <f t="shared" ref="AW11:BT11" si="16">PRODUCT(W11*100*1/W21)</f>
        <v>1.8518518518518519</v>
      </c>
      <c r="AX11" s="30">
        <f t="shared" si="16"/>
        <v>0.92592592592592593</v>
      </c>
      <c r="AY11" s="29">
        <f t="shared" si="16"/>
        <v>16.666666666666668</v>
      </c>
      <c r="AZ11" s="29">
        <f t="shared" si="16"/>
        <v>31.481481481481481</v>
      </c>
      <c r="BA11" s="29">
        <f t="shared" si="16"/>
        <v>17.592592592592592</v>
      </c>
      <c r="BB11" s="29">
        <f t="shared" si="16"/>
        <v>60.185185185185183</v>
      </c>
      <c r="BC11" s="29">
        <f t="shared" si="16"/>
        <v>0</v>
      </c>
      <c r="BD11" s="29">
        <f t="shared" si="16"/>
        <v>0</v>
      </c>
      <c r="BE11" s="30">
        <f t="shared" si="16"/>
        <v>30.392156862745097</v>
      </c>
      <c r="BF11" s="30">
        <f t="shared" si="16"/>
        <v>5.882352941176471</v>
      </c>
      <c r="BG11" s="30">
        <f t="shared" si="16"/>
        <v>0</v>
      </c>
      <c r="BH11" s="30">
        <f t="shared" si="16"/>
        <v>1.8691588785046729</v>
      </c>
      <c r="BI11" s="31">
        <f t="shared" si="16"/>
        <v>0.92592592592592593</v>
      </c>
      <c r="BJ11" s="31">
        <f t="shared" si="16"/>
        <v>0.92592592592592593</v>
      </c>
      <c r="BK11" s="32">
        <f t="shared" si="16"/>
        <v>0</v>
      </c>
      <c r="BL11" s="30">
        <f t="shared" si="16"/>
        <v>0</v>
      </c>
      <c r="BM11" s="32">
        <f t="shared" si="16"/>
        <v>0</v>
      </c>
      <c r="BN11" s="30">
        <f t="shared" si="16"/>
        <v>20.192307692307693</v>
      </c>
      <c r="BO11" s="30">
        <f t="shared" si="16"/>
        <v>9.2592592592592595</v>
      </c>
      <c r="BP11" s="32">
        <f t="shared" si="16"/>
        <v>0.92592592592592593</v>
      </c>
      <c r="BQ11" s="30">
        <f t="shared" si="16"/>
        <v>37.962962962962962</v>
      </c>
      <c r="BR11" s="30">
        <f t="shared" si="16"/>
        <v>56.481481481481481</v>
      </c>
      <c r="BS11" s="30">
        <f t="shared" si="16"/>
        <v>2.7777777777777777</v>
      </c>
      <c r="BT11" s="32">
        <f t="shared" si="16"/>
        <v>0</v>
      </c>
      <c r="BU11" s="46"/>
      <c r="BV11" s="46">
        <v>1</v>
      </c>
      <c r="BW11" s="32">
        <f t="shared" ref="BW11:CT11" si="17">AW5+AW6+AW7+AW8+AW9+AW10+AW11</f>
        <v>52.777777777777779</v>
      </c>
      <c r="BX11" s="30">
        <f t="shared" si="17"/>
        <v>98.148148148148152</v>
      </c>
      <c r="BY11" s="29">
        <f t="shared" si="17"/>
        <v>92.592592592592595</v>
      </c>
      <c r="BZ11" s="29">
        <f t="shared" si="17"/>
        <v>87.962962962962962</v>
      </c>
      <c r="CA11" s="29">
        <f t="shared" si="17"/>
        <v>25.925925925925924</v>
      </c>
      <c r="CB11" s="29">
        <f t="shared" si="17"/>
        <v>71.296296296296291</v>
      </c>
      <c r="CC11" s="29">
        <f t="shared" si="17"/>
        <v>98.148148148148152</v>
      </c>
      <c r="CD11" s="29">
        <f t="shared" si="17"/>
        <v>98.148148148148138</v>
      </c>
      <c r="CE11" s="30">
        <f t="shared" si="17"/>
        <v>35.294117647058826</v>
      </c>
      <c r="CF11" s="30">
        <f t="shared" si="17"/>
        <v>96.078431372549005</v>
      </c>
      <c r="CG11" s="30">
        <f t="shared" si="17"/>
        <v>72.222222222222229</v>
      </c>
      <c r="CH11" s="30">
        <f t="shared" si="17"/>
        <v>93.45794392523365</v>
      </c>
      <c r="CI11" s="31">
        <f t="shared" si="17"/>
        <v>88.888888888888886</v>
      </c>
      <c r="CJ11" s="31">
        <f t="shared" si="17"/>
        <v>90.740740740740733</v>
      </c>
      <c r="CK11" s="32">
        <f t="shared" si="17"/>
        <v>90.740740740740733</v>
      </c>
      <c r="CL11" s="30">
        <f t="shared" si="17"/>
        <v>96.296296296296305</v>
      </c>
      <c r="CM11" s="32">
        <f t="shared" si="17"/>
        <v>100</v>
      </c>
      <c r="CN11" s="30">
        <f t="shared" si="17"/>
        <v>100.00000000000001</v>
      </c>
      <c r="CO11" s="30">
        <f t="shared" si="17"/>
        <v>84.259259259259267</v>
      </c>
      <c r="CP11" s="32">
        <f t="shared" si="17"/>
        <v>93.518518518518519</v>
      </c>
      <c r="CQ11" s="30">
        <f t="shared" si="17"/>
        <v>50.925925925925924</v>
      </c>
      <c r="CR11" s="30">
        <f t="shared" si="17"/>
        <v>99.074074074074076</v>
      </c>
      <c r="CS11" s="30">
        <f t="shared" si="17"/>
        <v>99.074074074074076</v>
      </c>
      <c r="CT11" s="32">
        <f t="shared" si="17"/>
        <v>100.00000000000001</v>
      </c>
      <c r="CW11" s="9"/>
      <c r="CX11" s="9"/>
      <c r="CY11" s="9" t="str">
        <f>A3</f>
        <v>Staphylococcus aureus</v>
      </c>
      <c r="CZ11" s="9"/>
      <c r="DA11" s="9"/>
      <c r="DB11" s="9"/>
      <c r="DC11" s="9"/>
      <c r="DD11" s="9"/>
      <c r="DE11" s="9"/>
      <c r="DF11" s="9"/>
      <c r="DG11" s="9"/>
      <c r="DH11" s="9"/>
      <c r="DI11" s="9"/>
      <c r="DJ11" s="9"/>
      <c r="DK11" s="9"/>
      <c r="DL11" s="9"/>
      <c r="DM11" s="9"/>
      <c r="DN11" s="9"/>
      <c r="DO11" s="9"/>
      <c r="DP11" s="9"/>
      <c r="DQ11" s="9"/>
      <c r="DR11" s="9"/>
      <c r="DS11" s="9"/>
      <c r="DT11" s="9"/>
      <c r="DU11" s="9"/>
    </row>
    <row r="12" spans="1:126" x14ac:dyDescent="0.25">
      <c r="B12" s="46" t="s">
        <v>11</v>
      </c>
      <c r="C12" s="46">
        <v>0</v>
      </c>
      <c r="D12" s="46">
        <v>0</v>
      </c>
      <c r="E12" s="46">
        <v>103</v>
      </c>
      <c r="F12" s="46">
        <v>0</v>
      </c>
      <c r="G12" s="46">
        <v>2</v>
      </c>
      <c r="H12" s="46">
        <v>1</v>
      </c>
      <c r="I12" s="46">
        <v>0</v>
      </c>
      <c r="J12" s="46">
        <v>0</v>
      </c>
      <c r="K12" s="46">
        <v>0</v>
      </c>
      <c r="L12" s="46">
        <v>1</v>
      </c>
      <c r="M12" s="46">
        <v>0</v>
      </c>
      <c r="N12" s="46">
        <v>1</v>
      </c>
      <c r="O12" s="46">
        <v>0</v>
      </c>
      <c r="P12" s="46">
        <v>0</v>
      </c>
      <c r="Q12" s="46">
        <v>0</v>
      </c>
      <c r="R12" s="46">
        <v>0</v>
      </c>
      <c r="S12" s="46">
        <v>108</v>
      </c>
      <c r="V12" s="46">
        <v>2</v>
      </c>
      <c r="W12" s="3">
        <f>J5</f>
        <v>3</v>
      </c>
      <c r="X12" s="2">
        <f>J6</f>
        <v>0</v>
      </c>
      <c r="Y12" s="46">
        <f>J7</f>
        <v>4</v>
      </c>
      <c r="Z12" s="46">
        <f>J8</f>
        <v>10</v>
      </c>
      <c r="AA12" s="46">
        <f>J9</f>
        <v>76</v>
      </c>
      <c r="AB12" s="46">
        <f>J10</f>
        <v>27</v>
      </c>
      <c r="AC12" s="46">
        <f>J11</f>
        <v>1</v>
      </c>
      <c r="AD12" s="46">
        <f>J12</f>
        <v>0</v>
      </c>
      <c r="AE12" s="2">
        <f>J13</f>
        <v>51</v>
      </c>
      <c r="AF12" s="3">
        <f>J14</f>
        <v>2</v>
      </c>
      <c r="AG12" s="2">
        <f>J15</f>
        <v>11</v>
      </c>
      <c r="AH12" s="2">
        <f>J16</f>
        <v>1</v>
      </c>
      <c r="AI12" s="3">
        <f>J17</f>
        <v>2</v>
      </c>
      <c r="AJ12" s="3">
        <f>J18</f>
        <v>0</v>
      </c>
      <c r="AK12" s="3">
        <f>J19</f>
        <v>2</v>
      </c>
      <c r="AL12" s="4">
        <f>J20</f>
        <v>2</v>
      </c>
      <c r="AM12" s="3">
        <f>J21</f>
        <v>0</v>
      </c>
      <c r="AN12" s="3">
        <f>J22</f>
        <v>0</v>
      </c>
      <c r="AO12" s="4">
        <f>J23</f>
        <v>0</v>
      </c>
      <c r="AP12" s="3">
        <f>J24</f>
        <v>2</v>
      </c>
      <c r="AQ12" s="2">
        <f>J25</f>
        <v>49</v>
      </c>
      <c r="AR12" s="2">
        <f>J26</f>
        <v>1</v>
      </c>
      <c r="AS12" s="2">
        <f>J27</f>
        <v>1</v>
      </c>
      <c r="AT12" s="3">
        <f>J28</f>
        <v>0</v>
      </c>
      <c r="AV12" s="46">
        <v>2</v>
      </c>
      <c r="AW12" s="32">
        <f t="shared" ref="AW12:BT12" si="18">PRODUCT(W12*100*1/W21)</f>
        <v>2.7777777777777777</v>
      </c>
      <c r="AX12" s="30">
        <f t="shared" si="18"/>
        <v>0</v>
      </c>
      <c r="AY12" s="29">
        <f t="shared" si="18"/>
        <v>3.7037037037037037</v>
      </c>
      <c r="AZ12" s="29">
        <f t="shared" si="18"/>
        <v>9.2592592592592595</v>
      </c>
      <c r="BA12" s="29">
        <f t="shared" si="18"/>
        <v>70.370370370370367</v>
      </c>
      <c r="BB12" s="29">
        <f t="shared" si="18"/>
        <v>25</v>
      </c>
      <c r="BC12" s="29">
        <f t="shared" si="18"/>
        <v>0.92592592592592593</v>
      </c>
      <c r="BD12" s="29">
        <f t="shared" si="18"/>
        <v>0</v>
      </c>
      <c r="BE12" s="30">
        <f t="shared" si="18"/>
        <v>50</v>
      </c>
      <c r="BF12" s="32">
        <f t="shared" si="18"/>
        <v>1.9607843137254901</v>
      </c>
      <c r="BG12" s="30">
        <f t="shared" si="18"/>
        <v>10.185185185185185</v>
      </c>
      <c r="BH12" s="30">
        <f t="shared" si="18"/>
        <v>0.93457943925233644</v>
      </c>
      <c r="BI12" s="32">
        <f t="shared" si="18"/>
        <v>1.8518518518518519</v>
      </c>
      <c r="BJ12" s="32">
        <f t="shared" si="18"/>
        <v>0</v>
      </c>
      <c r="BK12" s="32">
        <f t="shared" si="18"/>
        <v>1.8518518518518519</v>
      </c>
      <c r="BL12" s="31">
        <f t="shared" si="18"/>
        <v>1.8518518518518519</v>
      </c>
      <c r="BM12" s="32">
        <f t="shared" si="18"/>
        <v>0</v>
      </c>
      <c r="BN12" s="32">
        <f t="shared" si="18"/>
        <v>0</v>
      </c>
      <c r="BO12" s="31">
        <f t="shared" si="18"/>
        <v>0</v>
      </c>
      <c r="BP12" s="32">
        <f t="shared" si="18"/>
        <v>1.8518518518518519</v>
      </c>
      <c r="BQ12" s="30">
        <f t="shared" si="18"/>
        <v>45.370370370370374</v>
      </c>
      <c r="BR12" s="30">
        <f t="shared" si="18"/>
        <v>0.92592592592592593</v>
      </c>
      <c r="BS12" s="30">
        <f t="shared" si="18"/>
        <v>0.92592592592592593</v>
      </c>
      <c r="BT12" s="32">
        <f t="shared" si="18"/>
        <v>0</v>
      </c>
      <c r="BU12" s="46"/>
      <c r="BV12" s="46">
        <v>2</v>
      </c>
      <c r="BW12" s="32">
        <f t="shared" ref="BW12:CT12" si="19">AW5+AW6+AW7+AW8+AW9+AW10+AW11+AW12</f>
        <v>55.555555555555557</v>
      </c>
      <c r="BX12" s="30">
        <f t="shared" si="19"/>
        <v>98.148148148148152</v>
      </c>
      <c r="BY12" s="29">
        <f t="shared" si="19"/>
        <v>96.296296296296305</v>
      </c>
      <c r="BZ12" s="29">
        <f t="shared" si="19"/>
        <v>97.222222222222229</v>
      </c>
      <c r="CA12" s="29">
        <f t="shared" si="19"/>
        <v>96.296296296296291</v>
      </c>
      <c r="CB12" s="29">
        <f t="shared" si="19"/>
        <v>96.296296296296291</v>
      </c>
      <c r="CC12" s="29">
        <f t="shared" si="19"/>
        <v>99.074074074074076</v>
      </c>
      <c r="CD12" s="29">
        <f t="shared" si="19"/>
        <v>98.148148148148138</v>
      </c>
      <c r="CE12" s="30">
        <f t="shared" si="19"/>
        <v>85.294117647058826</v>
      </c>
      <c r="CF12" s="32">
        <f t="shared" si="19"/>
        <v>98.039215686274488</v>
      </c>
      <c r="CG12" s="30">
        <f t="shared" si="19"/>
        <v>82.407407407407419</v>
      </c>
      <c r="CH12" s="30">
        <f t="shared" si="19"/>
        <v>94.392523364485982</v>
      </c>
      <c r="CI12" s="32">
        <f t="shared" si="19"/>
        <v>90.740740740740733</v>
      </c>
      <c r="CJ12" s="32">
        <f t="shared" si="19"/>
        <v>90.740740740740733</v>
      </c>
      <c r="CK12" s="32">
        <f t="shared" si="19"/>
        <v>92.592592592592581</v>
      </c>
      <c r="CL12" s="31">
        <f t="shared" si="19"/>
        <v>98.148148148148152</v>
      </c>
      <c r="CM12" s="32">
        <f t="shared" si="19"/>
        <v>100</v>
      </c>
      <c r="CN12" s="32">
        <f t="shared" si="19"/>
        <v>100.00000000000001</v>
      </c>
      <c r="CO12" s="31">
        <f t="shared" si="19"/>
        <v>84.259259259259267</v>
      </c>
      <c r="CP12" s="32">
        <f t="shared" si="19"/>
        <v>95.370370370370367</v>
      </c>
      <c r="CQ12" s="30">
        <f t="shared" si="19"/>
        <v>96.296296296296305</v>
      </c>
      <c r="CR12" s="30">
        <f t="shared" si="19"/>
        <v>100</v>
      </c>
      <c r="CS12" s="30">
        <f t="shared" si="19"/>
        <v>100</v>
      </c>
      <c r="CT12" s="32">
        <f t="shared" si="19"/>
        <v>100.00000000000001</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x14ac:dyDescent="0.25">
      <c r="B13" s="46" t="s">
        <v>13</v>
      </c>
      <c r="C13" s="2">
        <v>0</v>
      </c>
      <c r="D13" s="2">
        <v>0</v>
      </c>
      <c r="E13" s="2">
        <v>0</v>
      </c>
      <c r="F13" s="2">
        <v>0</v>
      </c>
      <c r="G13" s="2">
        <v>5</v>
      </c>
      <c r="H13" s="2">
        <v>0</v>
      </c>
      <c r="I13" s="2">
        <v>31</v>
      </c>
      <c r="J13" s="2">
        <v>51</v>
      </c>
      <c r="K13" s="2">
        <v>10</v>
      </c>
      <c r="L13" s="2">
        <v>5</v>
      </c>
      <c r="M13" s="3">
        <v>0</v>
      </c>
      <c r="N13" s="3">
        <v>0</v>
      </c>
      <c r="O13" s="3">
        <v>0</v>
      </c>
      <c r="P13" s="3">
        <v>0</v>
      </c>
      <c r="Q13" s="3">
        <v>0</v>
      </c>
      <c r="R13" s="3">
        <v>0</v>
      </c>
      <c r="S13" s="46">
        <v>102</v>
      </c>
      <c r="V13" s="46">
        <v>4</v>
      </c>
      <c r="W13" s="3">
        <f>K5</f>
        <v>5</v>
      </c>
      <c r="X13" s="3">
        <f>K6</f>
        <v>0</v>
      </c>
      <c r="Y13" s="46">
        <f>K7</f>
        <v>3</v>
      </c>
      <c r="Z13" s="46">
        <f>K8</f>
        <v>1</v>
      </c>
      <c r="AA13" s="46">
        <f>K9</f>
        <v>1</v>
      </c>
      <c r="AB13" s="46">
        <f>K10</f>
        <v>2</v>
      </c>
      <c r="AC13" s="46">
        <f>K11</f>
        <v>0</v>
      </c>
      <c r="AD13" s="46">
        <f>K12</f>
        <v>0</v>
      </c>
      <c r="AE13" s="2">
        <f>K13</f>
        <v>10</v>
      </c>
      <c r="AF13" s="3">
        <f>K14</f>
        <v>0</v>
      </c>
      <c r="AG13" s="2">
        <f>K15</f>
        <v>8</v>
      </c>
      <c r="AH13" s="4">
        <f>K16</f>
        <v>1</v>
      </c>
      <c r="AI13" s="3">
        <f>K17</f>
        <v>0</v>
      </c>
      <c r="AJ13" s="3">
        <f>K18</f>
        <v>1</v>
      </c>
      <c r="AK13" s="3">
        <f>K19</f>
        <v>5</v>
      </c>
      <c r="AL13" s="3">
        <f>K20</f>
        <v>0</v>
      </c>
      <c r="AM13" s="3">
        <f>K21</f>
        <v>0</v>
      </c>
      <c r="AN13" s="3">
        <f>K22</f>
        <v>0</v>
      </c>
      <c r="AO13" s="3">
        <f>K23</f>
        <v>1</v>
      </c>
      <c r="AP13" s="3">
        <f>K24</f>
        <v>2</v>
      </c>
      <c r="AQ13" s="2">
        <f>K25</f>
        <v>4</v>
      </c>
      <c r="AR13" s="3">
        <f>K26</f>
        <v>0</v>
      </c>
      <c r="AS13" s="3">
        <f>K27</f>
        <v>0</v>
      </c>
      <c r="AT13" s="3">
        <f>K28</f>
        <v>0</v>
      </c>
      <c r="AV13" s="46">
        <v>4</v>
      </c>
      <c r="AW13" s="32">
        <f t="shared" ref="AW13:BT13" si="20">PRODUCT(W13*100*1/W21)</f>
        <v>4.6296296296296298</v>
      </c>
      <c r="AX13" s="32">
        <f t="shared" si="20"/>
        <v>0</v>
      </c>
      <c r="AY13" s="29">
        <f t="shared" si="20"/>
        <v>2.7777777777777777</v>
      </c>
      <c r="AZ13" s="29">
        <f t="shared" si="20"/>
        <v>0.92592592592592593</v>
      </c>
      <c r="BA13" s="29">
        <f t="shared" si="20"/>
        <v>0.92592592592592593</v>
      </c>
      <c r="BB13" s="29">
        <f t="shared" si="20"/>
        <v>1.8518518518518519</v>
      </c>
      <c r="BC13" s="29">
        <f t="shared" si="20"/>
        <v>0</v>
      </c>
      <c r="BD13" s="29">
        <f t="shared" si="20"/>
        <v>0</v>
      </c>
      <c r="BE13" s="30">
        <f t="shared" si="20"/>
        <v>9.8039215686274517</v>
      </c>
      <c r="BF13" s="32">
        <f t="shared" si="20"/>
        <v>0</v>
      </c>
      <c r="BG13" s="30">
        <f t="shared" si="20"/>
        <v>7.4074074074074074</v>
      </c>
      <c r="BH13" s="31">
        <f t="shared" si="20"/>
        <v>0.93457943925233644</v>
      </c>
      <c r="BI13" s="32">
        <f t="shared" si="20"/>
        <v>0</v>
      </c>
      <c r="BJ13" s="32">
        <f t="shared" si="20"/>
        <v>0.92592592592592593</v>
      </c>
      <c r="BK13" s="32">
        <f t="shared" si="20"/>
        <v>4.6296296296296298</v>
      </c>
      <c r="BL13" s="32">
        <f t="shared" si="20"/>
        <v>0</v>
      </c>
      <c r="BM13" s="32">
        <f t="shared" si="20"/>
        <v>0</v>
      </c>
      <c r="BN13" s="32">
        <f t="shared" si="20"/>
        <v>0</v>
      </c>
      <c r="BO13" s="32">
        <f t="shared" si="20"/>
        <v>0.92592592592592593</v>
      </c>
      <c r="BP13" s="32">
        <f t="shared" si="20"/>
        <v>1.8518518518518519</v>
      </c>
      <c r="BQ13" s="30">
        <f t="shared" si="20"/>
        <v>3.7037037037037037</v>
      </c>
      <c r="BR13" s="32">
        <f t="shared" si="20"/>
        <v>0</v>
      </c>
      <c r="BS13" s="32">
        <f t="shared" si="20"/>
        <v>0</v>
      </c>
      <c r="BT13" s="32">
        <f t="shared" si="20"/>
        <v>0</v>
      </c>
      <c r="BU13" s="46"/>
      <c r="BV13" s="46">
        <v>4</v>
      </c>
      <c r="BW13" s="32">
        <f t="shared" ref="BW13:CT13" si="21">AW5+AW6+AW7+AW8+AW9+AW10+AW11+AW12+AW13</f>
        <v>60.18518518518519</v>
      </c>
      <c r="BX13" s="32">
        <f t="shared" si="21"/>
        <v>98.148148148148152</v>
      </c>
      <c r="BY13" s="29">
        <f t="shared" si="21"/>
        <v>99.074074074074076</v>
      </c>
      <c r="BZ13" s="29">
        <f t="shared" si="21"/>
        <v>98.148148148148152</v>
      </c>
      <c r="CA13" s="29">
        <f t="shared" si="21"/>
        <v>97.222222222222214</v>
      </c>
      <c r="CB13" s="29">
        <f t="shared" si="21"/>
        <v>98.148148148148138</v>
      </c>
      <c r="CC13" s="29">
        <f t="shared" si="21"/>
        <v>99.074074074074076</v>
      </c>
      <c r="CD13" s="29">
        <f t="shared" si="21"/>
        <v>98.148148148148138</v>
      </c>
      <c r="CE13" s="30">
        <f t="shared" si="21"/>
        <v>95.098039215686271</v>
      </c>
      <c r="CF13" s="32">
        <f t="shared" si="21"/>
        <v>98.039215686274488</v>
      </c>
      <c r="CG13" s="30">
        <f t="shared" si="21"/>
        <v>89.814814814814824</v>
      </c>
      <c r="CH13" s="31">
        <f t="shared" si="21"/>
        <v>95.327102803738313</v>
      </c>
      <c r="CI13" s="32">
        <f t="shared" si="21"/>
        <v>90.740740740740733</v>
      </c>
      <c r="CJ13" s="32">
        <f t="shared" si="21"/>
        <v>91.666666666666657</v>
      </c>
      <c r="CK13" s="32">
        <f t="shared" si="21"/>
        <v>97.222222222222214</v>
      </c>
      <c r="CL13" s="32">
        <f t="shared" si="21"/>
        <v>98.148148148148152</v>
      </c>
      <c r="CM13" s="32">
        <f t="shared" si="21"/>
        <v>100</v>
      </c>
      <c r="CN13" s="32">
        <f t="shared" si="21"/>
        <v>100.00000000000001</v>
      </c>
      <c r="CO13" s="32">
        <f t="shared" si="21"/>
        <v>85.18518518518519</v>
      </c>
      <c r="CP13" s="32">
        <f t="shared" si="21"/>
        <v>97.222222222222214</v>
      </c>
      <c r="CQ13" s="30">
        <f t="shared" si="21"/>
        <v>100.00000000000001</v>
      </c>
      <c r="CR13" s="32">
        <f t="shared" si="21"/>
        <v>100</v>
      </c>
      <c r="CS13" s="32">
        <f t="shared" si="21"/>
        <v>100</v>
      </c>
      <c r="CT13" s="32">
        <f t="shared" si="21"/>
        <v>100.00000000000001</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x14ac:dyDescent="0.25">
      <c r="B14" s="46" t="s">
        <v>14</v>
      </c>
      <c r="C14" s="2">
        <v>0</v>
      </c>
      <c r="D14" s="2">
        <v>0</v>
      </c>
      <c r="E14" s="2">
        <v>14</v>
      </c>
      <c r="F14" s="2">
        <v>0</v>
      </c>
      <c r="G14" s="2">
        <v>71</v>
      </c>
      <c r="H14" s="2">
        <v>7</v>
      </c>
      <c r="I14" s="2">
        <v>6</v>
      </c>
      <c r="J14" s="3">
        <v>2</v>
      </c>
      <c r="K14" s="3">
        <v>0</v>
      </c>
      <c r="L14" s="3">
        <v>0</v>
      </c>
      <c r="M14" s="3">
        <v>2</v>
      </c>
      <c r="N14" s="3">
        <v>0</v>
      </c>
      <c r="O14" s="3">
        <v>0</v>
      </c>
      <c r="P14" s="3">
        <v>0</v>
      </c>
      <c r="Q14" s="3">
        <v>0</v>
      </c>
      <c r="R14" s="3">
        <v>0</v>
      </c>
      <c r="S14" s="46">
        <v>102</v>
      </c>
      <c r="V14" s="46">
        <v>8</v>
      </c>
      <c r="W14" s="3">
        <f>L5</f>
        <v>43</v>
      </c>
      <c r="X14" s="3">
        <f>L6</f>
        <v>0</v>
      </c>
      <c r="Y14" s="46">
        <f>L7</f>
        <v>0</v>
      </c>
      <c r="Z14" s="46">
        <f>L8</f>
        <v>0</v>
      </c>
      <c r="AA14" s="46">
        <f>L9</f>
        <v>1</v>
      </c>
      <c r="AB14" s="46">
        <f>L10</f>
        <v>0</v>
      </c>
      <c r="AC14" s="46">
        <f>L11</f>
        <v>0</v>
      </c>
      <c r="AD14" s="46">
        <f>L12</f>
        <v>1</v>
      </c>
      <c r="AE14" s="2">
        <f>L13</f>
        <v>5</v>
      </c>
      <c r="AF14" s="3">
        <f>L14</f>
        <v>0</v>
      </c>
      <c r="AG14" s="2">
        <f>L15</f>
        <v>2</v>
      </c>
      <c r="AH14" s="3">
        <f>L16</f>
        <v>0</v>
      </c>
      <c r="AI14" s="3">
        <f>L17</f>
        <v>10</v>
      </c>
      <c r="AJ14" s="3">
        <f>L18</f>
        <v>1</v>
      </c>
      <c r="AK14" s="3">
        <f>L19</f>
        <v>3</v>
      </c>
      <c r="AL14" s="3">
        <f>L20</f>
        <v>2</v>
      </c>
      <c r="AM14" s="3">
        <f>L21</f>
        <v>0</v>
      </c>
      <c r="AN14" s="3">
        <f>L22</f>
        <v>0</v>
      </c>
      <c r="AO14" s="3">
        <f>L23</f>
        <v>1</v>
      </c>
      <c r="AP14" s="3">
        <f>L24</f>
        <v>3</v>
      </c>
      <c r="AQ14" s="3">
        <f>L25</f>
        <v>0</v>
      </c>
      <c r="AR14" s="3">
        <f>L26</f>
        <v>0</v>
      </c>
      <c r="AS14" s="3">
        <f>L27</f>
        <v>0</v>
      </c>
      <c r="AT14" s="3">
        <f>L28</f>
        <v>0</v>
      </c>
      <c r="AV14" s="46">
        <v>8</v>
      </c>
      <c r="AW14" s="32">
        <f t="shared" ref="AW14:BT14" si="22">PRODUCT(W14*100*1/W21)</f>
        <v>39.814814814814817</v>
      </c>
      <c r="AX14" s="32">
        <f t="shared" si="22"/>
        <v>0</v>
      </c>
      <c r="AY14" s="29">
        <f t="shared" si="22"/>
        <v>0</v>
      </c>
      <c r="AZ14" s="29">
        <f t="shared" si="22"/>
        <v>0</v>
      </c>
      <c r="BA14" s="29">
        <f t="shared" si="22"/>
        <v>0.92592592592592593</v>
      </c>
      <c r="BB14" s="29">
        <f t="shared" si="22"/>
        <v>0</v>
      </c>
      <c r="BC14" s="29">
        <f t="shared" si="22"/>
        <v>0</v>
      </c>
      <c r="BD14" s="29">
        <f t="shared" si="22"/>
        <v>0.92592592592592593</v>
      </c>
      <c r="BE14" s="30">
        <f t="shared" si="22"/>
        <v>4.9019607843137258</v>
      </c>
      <c r="BF14" s="32">
        <f t="shared" si="22"/>
        <v>0</v>
      </c>
      <c r="BG14" s="30">
        <f t="shared" si="22"/>
        <v>1.8518518518518519</v>
      </c>
      <c r="BH14" s="32">
        <f t="shared" si="22"/>
        <v>0</v>
      </c>
      <c r="BI14" s="32">
        <f t="shared" si="22"/>
        <v>9.2592592592592595</v>
      </c>
      <c r="BJ14" s="32">
        <f t="shared" si="22"/>
        <v>0.92592592592592593</v>
      </c>
      <c r="BK14" s="32">
        <f t="shared" si="22"/>
        <v>2.7777777777777777</v>
      </c>
      <c r="BL14" s="32">
        <f t="shared" si="22"/>
        <v>1.8518518518518519</v>
      </c>
      <c r="BM14" s="32">
        <f t="shared" si="22"/>
        <v>0</v>
      </c>
      <c r="BN14" s="32">
        <f t="shared" si="22"/>
        <v>0</v>
      </c>
      <c r="BO14" s="32">
        <f t="shared" si="22"/>
        <v>0.92592592592592593</v>
      </c>
      <c r="BP14" s="32">
        <f t="shared" si="22"/>
        <v>2.7777777777777777</v>
      </c>
      <c r="BQ14" s="32">
        <f t="shared" si="22"/>
        <v>0</v>
      </c>
      <c r="BR14" s="32">
        <f t="shared" si="22"/>
        <v>0</v>
      </c>
      <c r="BS14" s="32">
        <f t="shared" si="22"/>
        <v>0</v>
      </c>
      <c r="BT14" s="32">
        <f t="shared" si="22"/>
        <v>0</v>
      </c>
      <c r="BU14" s="46"/>
      <c r="BV14" s="46">
        <v>8</v>
      </c>
      <c r="BW14" s="32">
        <f t="shared" ref="BW14:CT14" si="23">AW5+AW6+AW7+AW8+AW9+AW10+AW11+AW12+AW13+AW14</f>
        <v>100</v>
      </c>
      <c r="BX14" s="32">
        <f t="shared" si="23"/>
        <v>98.148148148148152</v>
      </c>
      <c r="BY14" s="29">
        <f t="shared" si="23"/>
        <v>99.074074074074076</v>
      </c>
      <c r="BZ14" s="29">
        <f t="shared" si="23"/>
        <v>98.148148148148152</v>
      </c>
      <c r="CA14" s="29">
        <f t="shared" si="23"/>
        <v>98.148148148148138</v>
      </c>
      <c r="CB14" s="29">
        <f t="shared" si="23"/>
        <v>98.148148148148138</v>
      </c>
      <c r="CC14" s="29">
        <f t="shared" si="23"/>
        <v>99.074074074074076</v>
      </c>
      <c r="CD14" s="29">
        <f t="shared" si="23"/>
        <v>99.074074074074062</v>
      </c>
      <c r="CE14" s="30">
        <f t="shared" si="23"/>
        <v>100</v>
      </c>
      <c r="CF14" s="32">
        <f t="shared" si="23"/>
        <v>98.039215686274488</v>
      </c>
      <c r="CG14" s="30">
        <f t="shared" si="23"/>
        <v>91.666666666666671</v>
      </c>
      <c r="CH14" s="32">
        <f t="shared" si="23"/>
        <v>95.327102803738313</v>
      </c>
      <c r="CI14" s="32">
        <f t="shared" si="23"/>
        <v>100</v>
      </c>
      <c r="CJ14" s="32">
        <f t="shared" si="23"/>
        <v>92.592592592592581</v>
      </c>
      <c r="CK14" s="32">
        <f t="shared" si="23"/>
        <v>99.999999999999986</v>
      </c>
      <c r="CL14" s="32">
        <f t="shared" si="23"/>
        <v>100</v>
      </c>
      <c r="CM14" s="32">
        <f t="shared" si="23"/>
        <v>100</v>
      </c>
      <c r="CN14" s="32">
        <f t="shared" si="23"/>
        <v>100.00000000000001</v>
      </c>
      <c r="CO14" s="32">
        <f t="shared" si="23"/>
        <v>86.111111111111114</v>
      </c>
      <c r="CP14" s="32">
        <f t="shared" si="23"/>
        <v>99.999999999999986</v>
      </c>
      <c r="CQ14" s="32">
        <f t="shared" si="23"/>
        <v>100.00000000000001</v>
      </c>
      <c r="CR14" s="32">
        <f t="shared" si="23"/>
        <v>100</v>
      </c>
      <c r="CS14" s="32">
        <f t="shared" si="23"/>
        <v>100</v>
      </c>
      <c r="CT14" s="32">
        <f t="shared" si="23"/>
        <v>100.00000000000001</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x14ac:dyDescent="0.25">
      <c r="B15" s="46" t="s">
        <v>16</v>
      </c>
      <c r="C15" s="2">
        <v>0</v>
      </c>
      <c r="D15" s="2">
        <v>0</v>
      </c>
      <c r="E15" s="2">
        <v>0</v>
      </c>
      <c r="F15" s="2">
        <v>0</v>
      </c>
      <c r="G15" s="2">
        <v>0</v>
      </c>
      <c r="H15" s="2">
        <v>78</v>
      </c>
      <c r="I15" s="2">
        <v>0</v>
      </c>
      <c r="J15" s="2">
        <v>11</v>
      </c>
      <c r="K15" s="2">
        <v>8</v>
      </c>
      <c r="L15" s="2">
        <v>2</v>
      </c>
      <c r="M15" s="2">
        <v>5</v>
      </c>
      <c r="N15" s="2">
        <v>3</v>
      </c>
      <c r="O15" s="3">
        <v>1</v>
      </c>
      <c r="P15" s="3">
        <v>0</v>
      </c>
      <c r="Q15" s="3">
        <v>0</v>
      </c>
      <c r="R15" s="3">
        <v>0</v>
      </c>
      <c r="S15" s="46">
        <v>108</v>
      </c>
      <c r="V15" s="46">
        <v>16</v>
      </c>
      <c r="W15" s="3">
        <f>M5</f>
        <v>0</v>
      </c>
      <c r="X15" s="3">
        <f>M6</f>
        <v>2</v>
      </c>
      <c r="Y15" s="46">
        <f>M7</f>
        <v>0</v>
      </c>
      <c r="Z15" s="46">
        <f>M8</f>
        <v>1</v>
      </c>
      <c r="AA15" s="46">
        <f>M9</f>
        <v>2</v>
      </c>
      <c r="AB15" s="46">
        <f>M10</f>
        <v>0</v>
      </c>
      <c r="AC15" s="46">
        <f>M11</f>
        <v>0</v>
      </c>
      <c r="AD15" s="46">
        <f>M12</f>
        <v>0</v>
      </c>
      <c r="AE15" s="3">
        <f>M13</f>
        <v>0</v>
      </c>
      <c r="AF15" s="3">
        <f>M14</f>
        <v>2</v>
      </c>
      <c r="AG15" s="2">
        <f>M15</f>
        <v>5</v>
      </c>
      <c r="AH15" s="3">
        <f>M16</f>
        <v>1</v>
      </c>
      <c r="AI15" s="3">
        <f>M17</f>
        <v>0</v>
      </c>
      <c r="AJ15" s="3">
        <f>M18</f>
        <v>8</v>
      </c>
      <c r="AK15" s="3">
        <f>M19</f>
        <v>0</v>
      </c>
      <c r="AL15" s="3">
        <f>M20</f>
        <v>0</v>
      </c>
      <c r="AM15" s="3">
        <f>M21</f>
        <v>0</v>
      </c>
      <c r="AN15" s="3">
        <f>M22</f>
        <v>0</v>
      </c>
      <c r="AO15" s="3">
        <f>M23</f>
        <v>3</v>
      </c>
      <c r="AP15" s="3">
        <f>M24</f>
        <v>0</v>
      </c>
      <c r="AQ15" s="3">
        <f>M25</f>
        <v>0</v>
      </c>
      <c r="AR15" s="3">
        <f>M26</f>
        <v>0</v>
      </c>
      <c r="AS15" s="3">
        <f>M27</f>
        <v>0</v>
      </c>
      <c r="AT15" s="3">
        <f>M28</f>
        <v>0</v>
      </c>
      <c r="AV15" s="46">
        <v>16</v>
      </c>
      <c r="AW15" s="32">
        <f t="shared" ref="AW15:BT15" si="24">PRODUCT(W15*100*1/W21)</f>
        <v>0</v>
      </c>
      <c r="AX15" s="32">
        <f t="shared" si="24"/>
        <v>1.8518518518518519</v>
      </c>
      <c r="AY15" s="29">
        <f t="shared" si="24"/>
        <v>0</v>
      </c>
      <c r="AZ15" s="29">
        <f t="shared" si="24"/>
        <v>0.92592592592592593</v>
      </c>
      <c r="BA15" s="29">
        <f t="shared" si="24"/>
        <v>1.8518518518518519</v>
      </c>
      <c r="BB15" s="29">
        <f t="shared" si="24"/>
        <v>0</v>
      </c>
      <c r="BC15" s="29">
        <f t="shared" si="24"/>
        <v>0</v>
      </c>
      <c r="BD15" s="29">
        <f t="shared" si="24"/>
        <v>0</v>
      </c>
      <c r="BE15" s="32">
        <f t="shared" si="24"/>
        <v>0</v>
      </c>
      <c r="BF15" s="32">
        <f t="shared" si="24"/>
        <v>1.9607843137254901</v>
      </c>
      <c r="BG15" s="30">
        <f t="shared" si="24"/>
        <v>4.6296296296296298</v>
      </c>
      <c r="BH15" s="32">
        <f t="shared" si="24"/>
        <v>0.93457943925233644</v>
      </c>
      <c r="BI15" s="32">
        <f t="shared" si="24"/>
        <v>0</v>
      </c>
      <c r="BJ15" s="32">
        <f t="shared" si="24"/>
        <v>7.4074074074074074</v>
      </c>
      <c r="BK15" s="32">
        <f t="shared" si="24"/>
        <v>0</v>
      </c>
      <c r="BL15" s="32">
        <f t="shared" si="24"/>
        <v>0</v>
      </c>
      <c r="BM15" s="32">
        <f t="shared" si="24"/>
        <v>0</v>
      </c>
      <c r="BN15" s="32">
        <f t="shared" si="24"/>
        <v>0</v>
      </c>
      <c r="BO15" s="32">
        <f t="shared" si="24"/>
        <v>2.7777777777777777</v>
      </c>
      <c r="BP15" s="32">
        <f t="shared" si="24"/>
        <v>0</v>
      </c>
      <c r="BQ15" s="32">
        <f t="shared" si="24"/>
        <v>0</v>
      </c>
      <c r="BR15" s="32">
        <f t="shared" si="24"/>
        <v>0</v>
      </c>
      <c r="BS15" s="32">
        <f t="shared" si="24"/>
        <v>0</v>
      </c>
      <c r="BT15" s="32">
        <f t="shared" si="24"/>
        <v>0</v>
      </c>
      <c r="BU15" s="46"/>
      <c r="BV15" s="46">
        <v>16</v>
      </c>
      <c r="BW15" s="32">
        <f t="shared" ref="BW15:CT15" si="25">AW5+AW6+AW7+AW8+AW9+AW10+AW11+AW12+AW13+AW14+AW15</f>
        <v>100</v>
      </c>
      <c r="BX15" s="32">
        <f t="shared" si="25"/>
        <v>100</v>
      </c>
      <c r="BY15" s="29">
        <f t="shared" si="25"/>
        <v>99.074074074074076</v>
      </c>
      <c r="BZ15" s="29">
        <f t="shared" si="25"/>
        <v>99.074074074074076</v>
      </c>
      <c r="CA15" s="29">
        <f t="shared" si="25"/>
        <v>99.999999999999986</v>
      </c>
      <c r="CB15" s="29">
        <f t="shared" si="25"/>
        <v>98.148148148148138</v>
      </c>
      <c r="CC15" s="29">
        <f t="shared" si="25"/>
        <v>99.074074074074076</v>
      </c>
      <c r="CD15" s="29">
        <f t="shared" si="25"/>
        <v>99.074074074074062</v>
      </c>
      <c r="CE15" s="32">
        <f t="shared" si="25"/>
        <v>100</v>
      </c>
      <c r="CF15" s="32">
        <f t="shared" si="25"/>
        <v>99.999999999999972</v>
      </c>
      <c r="CG15" s="30">
        <f t="shared" si="25"/>
        <v>96.296296296296305</v>
      </c>
      <c r="CH15" s="32">
        <f t="shared" si="25"/>
        <v>96.261682242990645</v>
      </c>
      <c r="CI15" s="32">
        <f t="shared" si="25"/>
        <v>100</v>
      </c>
      <c r="CJ15" s="32">
        <f t="shared" si="25"/>
        <v>99.999999999999986</v>
      </c>
      <c r="CK15" s="32">
        <f t="shared" si="25"/>
        <v>99.999999999999986</v>
      </c>
      <c r="CL15" s="32">
        <f t="shared" si="25"/>
        <v>100</v>
      </c>
      <c r="CM15" s="32">
        <f t="shared" si="25"/>
        <v>100</v>
      </c>
      <c r="CN15" s="32">
        <f t="shared" si="25"/>
        <v>100.00000000000001</v>
      </c>
      <c r="CO15" s="32">
        <f t="shared" si="25"/>
        <v>88.888888888888886</v>
      </c>
      <c r="CP15" s="32">
        <f t="shared" si="25"/>
        <v>99.999999999999986</v>
      </c>
      <c r="CQ15" s="32">
        <f t="shared" si="25"/>
        <v>100.00000000000001</v>
      </c>
      <c r="CR15" s="32">
        <f t="shared" si="25"/>
        <v>100</v>
      </c>
      <c r="CS15" s="32">
        <f t="shared" si="25"/>
        <v>100</v>
      </c>
      <c r="CT15" s="32">
        <f t="shared" si="25"/>
        <v>100.00000000000001</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x14ac:dyDescent="0.25">
      <c r="B16" s="46" t="s">
        <v>17</v>
      </c>
      <c r="C16" s="2">
        <v>0</v>
      </c>
      <c r="D16" s="2">
        <v>0</v>
      </c>
      <c r="E16" s="2">
        <v>92</v>
      </c>
      <c r="F16" s="2">
        <v>0</v>
      </c>
      <c r="G16" s="2">
        <v>2</v>
      </c>
      <c r="H16" s="2">
        <v>4</v>
      </c>
      <c r="I16" s="2">
        <v>2</v>
      </c>
      <c r="J16" s="2">
        <v>1</v>
      </c>
      <c r="K16" s="4">
        <v>1</v>
      </c>
      <c r="L16" s="3">
        <v>0</v>
      </c>
      <c r="M16" s="3">
        <v>1</v>
      </c>
      <c r="N16" s="3">
        <v>4</v>
      </c>
      <c r="O16" s="3">
        <v>0</v>
      </c>
      <c r="P16" s="3">
        <v>0</v>
      </c>
      <c r="Q16" s="3">
        <v>0</v>
      </c>
      <c r="R16" s="3">
        <v>0</v>
      </c>
      <c r="S16" s="46">
        <v>107</v>
      </c>
      <c r="V16" s="46">
        <v>32</v>
      </c>
      <c r="W16" s="3">
        <f>N5</f>
        <v>0</v>
      </c>
      <c r="X16" s="3">
        <f>N6</f>
        <v>0</v>
      </c>
      <c r="Y16" s="46">
        <f>N7</f>
        <v>1</v>
      </c>
      <c r="Z16" s="46">
        <f>N8</f>
        <v>0</v>
      </c>
      <c r="AA16" s="46">
        <f>N9</f>
        <v>0</v>
      </c>
      <c r="AB16" s="46">
        <f>N10</f>
        <v>0</v>
      </c>
      <c r="AC16" s="46">
        <f>N11</f>
        <v>1</v>
      </c>
      <c r="AD16" s="46">
        <f>N12</f>
        <v>1</v>
      </c>
      <c r="AE16" s="3">
        <f>N13</f>
        <v>0</v>
      </c>
      <c r="AF16" s="3">
        <f>N14</f>
        <v>0</v>
      </c>
      <c r="AG16" s="2">
        <f>N15</f>
        <v>3</v>
      </c>
      <c r="AH16" s="3">
        <f>N16</f>
        <v>4</v>
      </c>
      <c r="AI16" s="3">
        <f>N17</f>
        <v>0</v>
      </c>
      <c r="AJ16" s="3">
        <f>N18</f>
        <v>0</v>
      </c>
      <c r="AK16" s="3">
        <f>N19</f>
        <v>0</v>
      </c>
      <c r="AL16" s="3">
        <f>N20</f>
        <v>0</v>
      </c>
      <c r="AM16" s="3">
        <f>N21</f>
        <v>0</v>
      </c>
      <c r="AN16" s="3">
        <f>N22</f>
        <v>0</v>
      </c>
      <c r="AO16" s="3">
        <f>N23</f>
        <v>12</v>
      </c>
      <c r="AP16" s="3">
        <f>N24</f>
        <v>0</v>
      </c>
      <c r="AQ16" s="3">
        <f>N25</f>
        <v>0</v>
      </c>
      <c r="AR16" s="3">
        <f>N26</f>
        <v>0</v>
      </c>
      <c r="AS16" s="3">
        <f>N27</f>
        <v>0</v>
      </c>
      <c r="AT16" s="3">
        <f>N28</f>
        <v>0</v>
      </c>
      <c r="AV16" s="46">
        <v>32</v>
      </c>
      <c r="AW16" s="32">
        <f t="shared" ref="AW16:BT16" si="26">PRODUCT(W16*100*1/W21)</f>
        <v>0</v>
      </c>
      <c r="AX16" s="32">
        <f t="shared" si="26"/>
        <v>0</v>
      </c>
      <c r="AY16" s="29">
        <f t="shared" si="26"/>
        <v>0.92592592592592593</v>
      </c>
      <c r="AZ16" s="29">
        <f t="shared" si="26"/>
        <v>0</v>
      </c>
      <c r="BA16" s="29">
        <f t="shared" si="26"/>
        <v>0</v>
      </c>
      <c r="BB16" s="29">
        <f t="shared" si="26"/>
        <v>0</v>
      </c>
      <c r="BC16" s="29">
        <f t="shared" si="26"/>
        <v>0.92592592592592593</v>
      </c>
      <c r="BD16" s="29">
        <f t="shared" si="26"/>
        <v>0.92592592592592593</v>
      </c>
      <c r="BE16" s="32">
        <f t="shared" si="26"/>
        <v>0</v>
      </c>
      <c r="BF16" s="32">
        <f t="shared" si="26"/>
        <v>0</v>
      </c>
      <c r="BG16" s="30">
        <f t="shared" si="26"/>
        <v>2.7777777777777777</v>
      </c>
      <c r="BH16" s="32">
        <f t="shared" si="26"/>
        <v>3.7383177570093458</v>
      </c>
      <c r="BI16" s="32">
        <f t="shared" si="26"/>
        <v>0</v>
      </c>
      <c r="BJ16" s="32">
        <f t="shared" si="26"/>
        <v>0</v>
      </c>
      <c r="BK16" s="32">
        <f t="shared" si="26"/>
        <v>0</v>
      </c>
      <c r="BL16" s="32">
        <f t="shared" si="26"/>
        <v>0</v>
      </c>
      <c r="BM16" s="32">
        <f t="shared" si="26"/>
        <v>0</v>
      </c>
      <c r="BN16" s="32">
        <f t="shared" si="26"/>
        <v>0</v>
      </c>
      <c r="BO16" s="32">
        <f t="shared" si="26"/>
        <v>11.111111111111111</v>
      </c>
      <c r="BP16" s="32">
        <f t="shared" si="26"/>
        <v>0</v>
      </c>
      <c r="BQ16" s="32">
        <f t="shared" si="26"/>
        <v>0</v>
      </c>
      <c r="BR16" s="32">
        <f t="shared" si="26"/>
        <v>0</v>
      </c>
      <c r="BS16" s="32">
        <f t="shared" si="26"/>
        <v>0</v>
      </c>
      <c r="BT16" s="32">
        <f t="shared" si="26"/>
        <v>0</v>
      </c>
      <c r="BU16" s="46"/>
      <c r="BV16" s="46">
        <v>32</v>
      </c>
      <c r="BW16" s="32">
        <f t="shared" ref="BW16:CT16" si="27">AW5+AW6+AW7+AW8+AW9+AW10+AW11+AW12+AW13+AW14+AW15+AW16</f>
        <v>100</v>
      </c>
      <c r="BX16" s="32">
        <f t="shared" si="27"/>
        <v>100</v>
      </c>
      <c r="BY16" s="29">
        <f t="shared" si="27"/>
        <v>100</v>
      </c>
      <c r="BZ16" s="29">
        <f t="shared" si="27"/>
        <v>99.074074074074076</v>
      </c>
      <c r="CA16" s="29">
        <f t="shared" si="27"/>
        <v>99.999999999999986</v>
      </c>
      <c r="CB16" s="29">
        <f t="shared" si="27"/>
        <v>98.148148148148138</v>
      </c>
      <c r="CC16" s="29">
        <f t="shared" si="27"/>
        <v>100</v>
      </c>
      <c r="CD16" s="29">
        <f t="shared" si="27"/>
        <v>99.999999999999986</v>
      </c>
      <c r="CE16" s="32">
        <f t="shared" si="27"/>
        <v>100</v>
      </c>
      <c r="CF16" s="32">
        <f t="shared" si="27"/>
        <v>99.999999999999972</v>
      </c>
      <c r="CG16" s="30">
        <f t="shared" si="27"/>
        <v>99.074074074074076</v>
      </c>
      <c r="CH16" s="32">
        <f t="shared" si="27"/>
        <v>99.999999999999986</v>
      </c>
      <c r="CI16" s="32">
        <f t="shared" si="27"/>
        <v>100</v>
      </c>
      <c r="CJ16" s="32">
        <f t="shared" si="27"/>
        <v>99.999999999999986</v>
      </c>
      <c r="CK16" s="32">
        <f t="shared" si="27"/>
        <v>99.999999999999986</v>
      </c>
      <c r="CL16" s="32">
        <f t="shared" si="27"/>
        <v>100</v>
      </c>
      <c r="CM16" s="32">
        <f t="shared" si="27"/>
        <v>100</v>
      </c>
      <c r="CN16" s="32">
        <f t="shared" si="27"/>
        <v>100.00000000000001</v>
      </c>
      <c r="CO16" s="32">
        <f t="shared" si="27"/>
        <v>100</v>
      </c>
      <c r="CP16" s="32">
        <f t="shared" si="27"/>
        <v>99.999999999999986</v>
      </c>
      <c r="CQ16" s="32">
        <f t="shared" si="27"/>
        <v>100.00000000000001</v>
      </c>
      <c r="CR16" s="32">
        <f t="shared" si="27"/>
        <v>100</v>
      </c>
      <c r="CS16" s="32">
        <f t="shared" si="27"/>
        <v>100</v>
      </c>
      <c r="CT16" s="32">
        <f t="shared" si="27"/>
        <v>100.00000000000001</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5" x14ac:dyDescent="0.25">
      <c r="B17" s="46" t="s">
        <v>18</v>
      </c>
      <c r="C17" s="4">
        <v>0</v>
      </c>
      <c r="D17" s="4">
        <v>0</v>
      </c>
      <c r="E17" s="4">
        <v>0</v>
      </c>
      <c r="F17" s="4">
        <v>7</v>
      </c>
      <c r="G17" s="4">
        <v>42</v>
      </c>
      <c r="H17" s="4">
        <v>46</v>
      </c>
      <c r="I17" s="4">
        <v>1</v>
      </c>
      <c r="J17" s="3">
        <v>2</v>
      </c>
      <c r="K17" s="3">
        <v>0</v>
      </c>
      <c r="L17" s="3">
        <v>10</v>
      </c>
      <c r="M17" s="3">
        <v>0</v>
      </c>
      <c r="N17" s="3">
        <v>0</v>
      </c>
      <c r="O17" s="3">
        <v>0</v>
      </c>
      <c r="P17" s="3">
        <v>0</v>
      </c>
      <c r="Q17" s="3">
        <v>0</v>
      </c>
      <c r="R17" s="3">
        <v>0</v>
      </c>
      <c r="S17" s="46">
        <v>108</v>
      </c>
      <c r="V17" s="46">
        <v>64</v>
      </c>
      <c r="W17" s="3">
        <f>O5</f>
        <v>0</v>
      </c>
      <c r="X17" s="3">
        <f>O6</f>
        <v>0</v>
      </c>
      <c r="Y17" s="46">
        <f>O7</f>
        <v>0</v>
      </c>
      <c r="Z17" s="46">
        <f>O8</f>
        <v>0</v>
      </c>
      <c r="AA17" s="46">
        <f>O9</f>
        <v>0</v>
      </c>
      <c r="AB17" s="46">
        <f>O10</f>
        <v>2</v>
      </c>
      <c r="AC17" s="46">
        <f>O11</f>
        <v>0</v>
      </c>
      <c r="AD17" s="46">
        <f>O12</f>
        <v>0</v>
      </c>
      <c r="AE17" s="3">
        <f>O13</f>
        <v>0</v>
      </c>
      <c r="AF17" s="3">
        <f>O14</f>
        <v>0</v>
      </c>
      <c r="AG17" s="3">
        <f>O15</f>
        <v>1</v>
      </c>
      <c r="AH17" s="3">
        <f>O16</f>
        <v>0</v>
      </c>
      <c r="AI17" s="3">
        <f>O17</f>
        <v>0</v>
      </c>
      <c r="AJ17" s="3">
        <f>O18</f>
        <v>0</v>
      </c>
      <c r="AK17" s="3">
        <f>O19</f>
        <v>0</v>
      </c>
      <c r="AL17" s="3">
        <f>O20</f>
        <v>0</v>
      </c>
      <c r="AM17" s="3">
        <f>O21</f>
        <v>0</v>
      </c>
      <c r="AN17" s="3">
        <f>O22</f>
        <v>0</v>
      </c>
      <c r="AO17" s="3">
        <f>O23</f>
        <v>0</v>
      </c>
      <c r="AP17" s="3">
        <f>O24</f>
        <v>0</v>
      </c>
      <c r="AQ17" s="3">
        <f>O25</f>
        <v>0</v>
      </c>
      <c r="AR17" s="3">
        <f>O26</f>
        <v>0</v>
      </c>
      <c r="AS17" s="3">
        <f>O27</f>
        <v>0</v>
      </c>
      <c r="AT17" s="3">
        <f>O28</f>
        <v>0</v>
      </c>
      <c r="AV17" s="46">
        <v>64</v>
      </c>
      <c r="AW17" s="32">
        <f t="shared" ref="AW17:BT17" si="28">PRODUCT(W17*100*1/W21)</f>
        <v>0</v>
      </c>
      <c r="AX17" s="32">
        <f t="shared" si="28"/>
        <v>0</v>
      </c>
      <c r="AY17" s="29">
        <f t="shared" si="28"/>
        <v>0</v>
      </c>
      <c r="AZ17" s="29">
        <f t="shared" si="28"/>
        <v>0</v>
      </c>
      <c r="BA17" s="29">
        <f t="shared" si="28"/>
        <v>0</v>
      </c>
      <c r="BB17" s="29">
        <f t="shared" si="28"/>
        <v>1.8518518518518519</v>
      </c>
      <c r="BC17" s="29">
        <f t="shared" si="28"/>
        <v>0</v>
      </c>
      <c r="BD17" s="29">
        <f t="shared" si="28"/>
        <v>0</v>
      </c>
      <c r="BE17" s="32">
        <f t="shared" si="28"/>
        <v>0</v>
      </c>
      <c r="BF17" s="32">
        <f t="shared" si="28"/>
        <v>0</v>
      </c>
      <c r="BG17" s="32">
        <f t="shared" si="28"/>
        <v>0.92592592592592593</v>
      </c>
      <c r="BH17" s="32">
        <f t="shared" si="28"/>
        <v>0</v>
      </c>
      <c r="BI17" s="32">
        <f t="shared" si="28"/>
        <v>0</v>
      </c>
      <c r="BJ17" s="32">
        <f t="shared" si="28"/>
        <v>0</v>
      </c>
      <c r="BK17" s="32">
        <f t="shared" si="28"/>
        <v>0</v>
      </c>
      <c r="BL17" s="32">
        <f t="shared" si="28"/>
        <v>0</v>
      </c>
      <c r="BM17" s="32">
        <f t="shared" si="28"/>
        <v>0</v>
      </c>
      <c r="BN17" s="32">
        <f t="shared" si="28"/>
        <v>0</v>
      </c>
      <c r="BO17" s="32">
        <f t="shared" si="28"/>
        <v>0</v>
      </c>
      <c r="BP17" s="32">
        <f t="shared" si="28"/>
        <v>0</v>
      </c>
      <c r="BQ17" s="32">
        <f t="shared" si="28"/>
        <v>0</v>
      </c>
      <c r="BR17" s="32">
        <f t="shared" si="28"/>
        <v>0</v>
      </c>
      <c r="BS17" s="32">
        <f t="shared" si="28"/>
        <v>0</v>
      </c>
      <c r="BT17" s="32">
        <f t="shared" si="28"/>
        <v>0</v>
      </c>
      <c r="BU17" s="46"/>
      <c r="BV17" s="46">
        <v>64</v>
      </c>
      <c r="BW17" s="32">
        <f t="shared" ref="BW17:CT17" si="29">AW5+AW6+AW7+AW8+AW9+AW10+AW11+AW12+AW13+AW14+AW15+AW16+AW17</f>
        <v>100</v>
      </c>
      <c r="BX17" s="32">
        <f t="shared" si="29"/>
        <v>100</v>
      </c>
      <c r="BY17" s="29">
        <f t="shared" si="29"/>
        <v>100</v>
      </c>
      <c r="BZ17" s="29">
        <f t="shared" si="29"/>
        <v>99.074074074074076</v>
      </c>
      <c r="CA17" s="29">
        <f t="shared" si="29"/>
        <v>99.999999999999986</v>
      </c>
      <c r="CB17" s="29">
        <f t="shared" si="29"/>
        <v>99.999999999999986</v>
      </c>
      <c r="CC17" s="29">
        <f t="shared" si="29"/>
        <v>100</v>
      </c>
      <c r="CD17" s="29">
        <f t="shared" si="29"/>
        <v>99.999999999999986</v>
      </c>
      <c r="CE17" s="32">
        <f t="shared" si="29"/>
        <v>100</v>
      </c>
      <c r="CF17" s="32">
        <f t="shared" si="29"/>
        <v>99.999999999999972</v>
      </c>
      <c r="CG17" s="32">
        <f t="shared" si="29"/>
        <v>100</v>
      </c>
      <c r="CH17" s="32">
        <f t="shared" si="29"/>
        <v>99.999999999999986</v>
      </c>
      <c r="CI17" s="32">
        <f t="shared" si="29"/>
        <v>100</v>
      </c>
      <c r="CJ17" s="32">
        <f t="shared" si="29"/>
        <v>99.999999999999986</v>
      </c>
      <c r="CK17" s="32">
        <f t="shared" si="29"/>
        <v>99.999999999999986</v>
      </c>
      <c r="CL17" s="32">
        <f t="shared" si="29"/>
        <v>100</v>
      </c>
      <c r="CM17" s="32">
        <f t="shared" si="29"/>
        <v>100</v>
      </c>
      <c r="CN17" s="32">
        <f t="shared" si="29"/>
        <v>100.00000000000001</v>
      </c>
      <c r="CO17" s="32">
        <f t="shared" si="29"/>
        <v>100</v>
      </c>
      <c r="CP17" s="32">
        <f t="shared" si="29"/>
        <v>99.999999999999986</v>
      </c>
      <c r="CQ17" s="32">
        <f t="shared" si="29"/>
        <v>100.00000000000001</v>
      </c>
      <c r="CR17" s="32">
        <f t="shared" si="29"/>
        <v>100</v>
      </c>
      <c r="CS17" s="32">
        <f t="shared" si="29"/>
        <v>100</v>
      </c>
      <c r="CT17" s="32">
        <f t="shared" si="29"/>
        <v>100.00000000000001</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5" x14ac:dyDescent="0.25">
      <c r="B18" s="46" t="s">
        <v>19</v>
      </c>
      <c r="C18" s="4">
        <v>0</v>
      </c>
      <c r="D18" s="4">
        <v>2</v>
      </c>
      <c r="E18" s="4">
        <v>0</v>
      </c>
      <c r="F18" s="4">
        <v>27</v>
      </c>
      <c r="G18" s="4">
        <v>61</v>
      </c>
      <c r="H18" s="4">
        <v>7</v>
      </c>
      <c r="I18" s="4">
        <v>1</v>
      </c>
      <c r="J18" s="3">
        <v>0</v>
      </c>
      <c r="K18" s="3">
        <v>1</v>
      </c>
      <c r="L18" s="3">
        <v>1</v>
      </c>
      <c r="M18" s="3">
        <v>8</v>
      </c>
      <c r="N18" s="3">
        <v>0</v>
      </c>
      <c r="O18" s="3">
        <v>0</v>
      </c>
      <c r="P18" s="3">
        <v>0</v>
      </c>
      <c r="Q18" s="3">
        <v>0</v>
      </c>
      <c r="R18" s="3">
        <v>0</v>
      </c>
      <c r="S18" s="46">
        <v>108</v>
      </c>
      <c r="V18" s="46">
        <v>128</v>
      </c>
      <c r="W18" s="3">
        <f>P5</f>
        <v>0</v>
      </c>
      <c r="X18" s="3">
        <f>P6</f>
        <v>0</v>
      </c>
      <c r="Y18" s="46">
        <f>P7</f>
        <v>0</v>
      </c>
      <c r="Z18" s="46">
        <f>P8</f>
        <v>1</v>
      </c>
      <c r="AA18" s="46">
        <f>P9</f>
        <v>0</v>
      </c>
      <c r="AB18" s="46">
        <f>P10</f>
        <v>0</v>
      </c>
      <c r="AC18" s="46">
        <f>P11</f>
        <v>0</v>
      </c>
      <c r="AD18" s="46">
        <f>P12</f>
        <v>0</v>
      </c>
      <c r="AE18" s="3">
        <f>P13</f>
        <v>0</v>
      </c>
      <c r="AF18" s="3">
        <f>P14</f>
        <v>0</v>
      </c>
      <c r="AG18" s="3">
        <f>P15</f>
        <v>0</v>
      </c>
      <c r="AH18" s="3">
        <f>P16</f>
        <v>0</v>
      </c>
      <c r="AI18" s="3">
        <f>P17</f>
        <v>0</v>
      </c>
      <c r="AJ18" s="3">
        <f>P18</f>
        <v>0</v>
      </c>
      <c r="AK18" s="3">
        <f>P19</f>
        <v>0</v>
      </c>
      <c r="AL18" s="3">
        <f>P20</f>
        <v>0</v>
      </c>
      <c r="AM18" s="3">
        <f>P21</f>
        <v>0</v>
      </c>
      <c r="AN18" s="3">
        <f>P22</f>
        <v>0</v>
      </c>
      <c r="AO18" s="3">
        <f>P23</f>
        <v>0</v>
      </c>
      <c r="AP18" s="3">
        <f>P24</f>
        <v>0</v>
      </c>
      <c r="AQ18" s="3">
        <f>P25</f>
        <v>0</v>
      </c>
      <c r="AR18" s="3">
        <f>P26</f>
        <v>0</v>
      </c>
      <c r="AS18" s="3">
        <f>P27</f>
        <v>0</v>
      </c>
      <c r="AT18" s="3">
        <f>P28</f>
        <v>0</v>
      </c>
      <c r="AV18" s="46">
        <v>128</v>
      </c>
      <c r="AW18" s="32">
        <f t="shared" ref="AW18:BT18" si="30">PRODUCT(W18*100*1/W21)</f>
        <v>0</v>
      </c>
      <c r="AX18" s="32">
        <f t="shared" si="30"/>
        <v>0</v>
      </c>
      <c r="AY18" s="29">
        <f t="shared" si="30"/>
        <v>0</v>
      </c>
      <c r="AZ18" s="29">
        <f t="shared" si="30"/>
        <v>0.92592592592592593</v>
      </c>
      <c r="BA18" s="29">
        <f t="shared" si="30"/>
        <v>0</v>
      </c>
      <c r="BB18" s="29">
        <f t="shared" si="30"/>
        <v>0</v>
      </c>
      <c r="BC18" s="29">
        <f t="shared" si="30"/>
        <v>0</v>
      </c>
      <c r="BD18" s="29">
        <f t="shared" si="30"/>
        <v>0</v>
      </c>
      <c r="BE18" s="32">
        <f t="shared" si="30"/>
        <v>0</v>
      </c>
      <c r="BF18" s="32">
        <f t="shared" si="30"/>
        <v>0</v>
      </c>
      <c r="BG18" s="32">
        <f t="shared" si="30"/>
        <v>0</v>
      </c>
      <c r="BH18" s="32">
        <f t="shared" si="30"/>
        <v>0</v>
      </c>
      <c r="BI18" s="32">
        <f t="shared" si="30"/>
        <v>0</v>
      </c>
      <c r="BJ18" s="32">
        <f t="shared" si="30"/>
        <v>0</v>
      </c>
      <c r="BK18" s="32">
        <f t="shared" si="30"/>
        <v>0</v>
      </c>
      <c r="BL18" s="32">
        <f t="shared" si="30"/>
        <v>0</v>
      </c>
      <c r="BM18" s="32">
        <f t="shared" si="30"/>
        <v>0</v>
      </c>
      <c r="BN18" s="32">
        <f t="shared" si="30"/>
        <v>0</v>
      </c>
      <c r="BO18" s="32">
        <f t="shared" si="30"/>
        <v>0</v>
      </c>
      <c r="BP18" s="32">
        <f t="shared" si="30"/>
        <v>0</v>
      </c>
      <c r="BQ18" s="32">
        <f t="shared" si="30"/>
        <v>0</v>
      </c>
      <c r="BR18" s="32">
        <f t="shared" si="30"/>
        <v>0</v>
      </c>
      <c r="BS18" s="32">
        <f t="shared" si="30"/>
        <v>0</v>
      </c>
      <c r="BT18" s="32">
        <f t="shared" si="30"/>
        <v>0</v>
      </c>
      <c r="BU18" s="46"/>
      <c r="BV18" s="46">
        <v>128</v>
      </c>
      <c r="BW18" s="32">
        <f t="shared" ref="BW18:CT18" si="31">AW5+AW6+AW7+AW8+AW9+AW10+AW11+AW12+AW13+AW14+AW15+AW16+AW17+AW18</f>
        <v>100</v>
      </c>
      <c r="BX18" s="32">
        <f t="shared" si="31"/>
        <v>100</v>
      </c>
      <c r="BY18" s="29">
        <f t="shared" si="31"/>
        <v>100</v>
      </c>
      <c r="BZ18" s="29">
        <f t="shared" si="31"/>
        <v>100</v>
      </c>
      <c r="CA18" s="29">
        <f t="shared" si="31"/>
        <v>99.999999999999986</v>
      </c>
      <c r="CB18" s="29">
        <f t="shared" si="31"/>
        <v>99.999999999999986</v>
      </c>
      <c r="CC18" s="29">
        <f t="shared" si="31"/>
        <v>100</v>
      </c>
      <c r="CD18" s="29">
        <f t="shared" si="31"/>
        <v>99.999999999999986</v>
      </c>
      <c r="CE18" s="32">
        <f t="shared" si="31"/>
        <v>100</v>
      </c>
      <c r="CF18" s="32">
        <f t="shared" si="31"/>
        <v>99.999999999999972</v>
      </c>
      <c r="CG18" s="32">
        <f t="shared" si="31"/>
        <v>100</v>
      </c>
      <c r="CH18" s="32">
        <f t="shared" si="31"/>
        <v>99.999999999999986</v>
      </c>
      <c r="CI18" s="32">
        <f t="shared" si="31"/>
        <v>100</v>
      </c>
      <c r="CJ18" s="32">
        <f t="shared" si="31"/>
        <v>99.999999999999986</v>
      </c>
      <c r="CK18" s="32">
        <f t="shared" si="31"/>
        <v>99.999999999999986</v>
      </c>
      <c r="CL18" s="32">
        <f t="shared" si="31"/>
        <v>100</v>
      </c>
      <c r="CM18" s="32">
        <f t="shared" si="31"/>
        <v>100</v>
      </c>
      <c r="CN18" s="32">
        <f t="shared" si="31"/>
        <v>100.00000000000001</v>
      </c>
      <c r="CO18" s="32">
        <f t="shared" si="31"/>
        <v>100</v>
      </c>
      <c r="CP18" s="32">
        <f t="shared" si="31"/>
        <v>99.999999999999986</v>
      </c>
      <c r="CQ18" s="32">
        <f t="shared" si="31"/>
        <v>100.00000000000001</v>
      </c>
      <c r="CR18" s="32">
        <f t="shared" si="31"/>
        <v>100</v>
      </c>
      <c r="CS18" s="32">
        <f t="shared" si="31"/>
        <v>100</v>
      </c>
      <c r="CT18" s="32">
        <f t="shared" si="31"/>
        <v>100.00000000000001</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5" x14ac:dyDescent="0.25">
      <c r="B19" s="46" t="s">
        <v>20</v>
      </c>
      <c r="C19" s="2">
        <v>0</v>
      </c>
      <c r="D19" s="2">
        <v>2</v>
      </c>
      <c r="E19" s="2">
        <v>40</v>
      </c>
      <c r="F19" s="2">
        <v>53</v>
      </c>
      <c r="G19" s="2">
        <v>3</v>
      </c>
      <c r="H19" s="3">
        <v>0</v>
      </c>
      <c r="I19" s="3">
        <v>0</v>
      </c>
      <c r="J19" s="3">
        <v>2</v>
      </c>
      <c r="K19" s="3">
        <v>5</v>
      </c>
      <c r="L19" s="3">
        <v>3</v>
      </c>
      <c r="M19" s="3">
        <v>0</v>
      </c>
      <c r="N19" s="3">
        <v>0</v>
      </c>
      <c r="O19" s="3">
        <v>0</v>
      </c>
      <c r="P19" s="3">
        <v>0</v>
      </c>
      <c r="Q19" s="3">
        <v>0</v>
      </c>
      <c r="R19" s="3">
        <v>0</v>
      </c>
      <c r="S19" s="46">
        <v>108</v>
      </c>
      <c r="V19" s="46">
        <v>256</v>
      </c>
      <c r="W19" s="3">
        <f>Q5</f>
        <v>0</v>
      </c>
      <c r="X19" s="3">
        <f>Q6</f>
        <v>0</v>
      </c>
      <c r="Y19" s="46">
        <f>Q7</f>
        <v>0</v>
      </c>
      <c r="Z19" s="46">
        <f>Q8</f>
        <v>0</v>
      </c>
      <c r="AA19" s="46">
        <f>Q9</f>
        <v>0</v>
      </c>
      <c r="AB19" s="46">
        <f>Q10</f>
        <v>0</v>
      </c>
      <c r="AC19" s="46">
        <f>Q11</f>
        <v>0</v>
      </c>
      <c r="AD19" s="46">
        <f>Q12</f>
        <v>0</v>
      </c>
      <c r="AE19" s="3">
        <f>Q13</f>
        <v>0</v>
      </c>
      <c r="AF19" s="3">
        <f>Q14</f>
        <v>0</v>
      </c>
      <c r="AG19" s="3">
        <f>Q15</f>
        <v>0</v>
      </c>
      <c r="AH19" s="3">
        <f>Q16</f>
        <v>0</v>
      </c>
      <c r="AI19" s="3">
        <f>Q17</f>
        <v>0</v>
      </c>
      <c r="AJ19" s="3">
        <f>Q18</f>
        <v>0</v>
      </c>
      <c r="AK19" s="3">
        <f>Q19</f>
        <v>0</v>
      </c>
      <c r="AL19" s="3">
        <f>Q20</f>
        <v>0</v>
      </c>
      <c r="AM19" s="3">
        <f>Q21</f>
        <v>0</v>
      </c>
      <c r="AN19" s="3">
        <f>Q22</f>
        <v>0</v>
      </c>
      <c r="AO19" s="3">
        <f>Q23</f>
        <v>0</v>
      </c>
      <c r="AP19" s="3">
        <f>Q24</f>
        <v>0</v>
      </c>
      <c r="AQ19" s="3">
        <f>Q25</f>
        <v>0</v>
      </c>
      <c r="AR19" s="3">
        <f>Q26</f>
        <v>0</v>
      </c>
      <c r="AS19" s="3">
        <f>Q27</f>
        <v>0</v>
      </c>
      <c r="AT19" s="3">
        <f>Q28</f>
        <v>0</v>
      </c>
      <c r="AV19" s="46">
        <v>256</v>
      </c>
      <c r="AW19" s="32">
        <f t="shared" ref="AW19:BT19" si="32">PRODUCT(W19*100*1/W21)</f>
        <v>0</v>
      </c>
      <c r="AX19" s="32">
        <f t="shared" si="32"/>
        <v>0</v>
      </c>
      <c r="AY19" s="29">
        <f t="shared" si="32"/>
        <v>0</v>
      </c>
      <c r="AZ19" s="29">
        <f t="shared" si="32"/>
        <v>0</v>
      </c>
      <c r="BA19" s="29">
        <f t="shared" si="32"/>
        <v>0</v>
      </c>
      <c r="BB19" s="29">
        <f t="shared" si="32"/>
        <v>0</v>
      </c>
      <c r="BC19" s="29">
        <f t="shared" si="32"/>
        <v>0</v>
      </c>
      <c r="BD19" s="29">
        <f t="shared" si="32"/>
        <v>0</v>
      </c>
      <c r="BE19" s="32">
        <f t="shared" si="32"/>
        <v>0</v>
      </c>
      <c r="BF19" s="32">
        <f t="shared" si="32"/>
        <v>0</v>
      </c>
      <c r="BG19" s="32">
        <f t="shared" si="32"/>
        <v>0</v>
      </c>
      <c r="BH19" s="32">
        <f t="shared" si="32"/>
        <v>0</v>
      </c>
      <c r="BI19" s="32">
        <f t="shared" si="32"/>
        <v>0</v>
      </c>
      <c r="BJ19" s="32">
        <f t="shared" si="32"/>
        <v>0</v>
      </c>
      <c r="BK19" s="32">
        <f t="shared" si="32"/>
        <v>0</v>
      </c>
      <c r="BL19" s="32">
        <f t="shared" si="32"/>
        <v>0</v>
      </c>
      <c r="BM19" s="32">
        <f t="shared" si="32"/>
        <v>0</v>
      </c>
      <c r="BN19" s="32">
        <f t="shared" si="32"/>
        <v>0</v>
      </c>
      <c r="BO19" s="32">
        <f t="shared" si="32"/>
        <v>0</v>
      </c>
      <c r="BP19" s="32">
        <f t="shared" si="32"/>
        <v>0</v>
      </c>
      <c r="BQ19" s="32">
        <f t="shared" si="32"/>
        <v>0</v>
      </c>
      <c r="BR19" s="32">
        <f t="shared" si="32"/>
        <v>0</v>
      </c>
      <c r="BS19" s="32">
        <f t="shared" si="32"/>
        <v>0</v>
      </c>
      <c r="BT19" s="32">
        <f t="shared" si="32"/>
        <v>0</v>
      </c>
      <c r="BU19" s="46"/>
      <c r="BV19" s="46">
        <v>256</v>
      </c>
      <c r="BW19" s="32">
        <f t="shared" ref="BW19:CT19" si="33">AW5+AW6+AW7+AW8+AW9+AW10+AW11+AW12+AW13+AW14+AW15+AW16+AW17+AW18+AW19</f>
        <v>100</v>
      </c>
      <c r="BX19" s="32">
        <f t="shared" si="33"/>
        <v>100</v>
      </c>
      <c r="BY19" s="29">
        <f t="shared" si="33"/>
        <v>100</v>
      </c>
      <c r="BZ19" s="29">
        <f t="shared" si="33"/>
        <v>100</v>
      </c>
      <c r="CA19" s="29">
        <f t="shared" si="33"/>
        <v>99.999999999999986</v>
      </c>
      <c r="CB19" s="29">
        <f t="shared" si="33"/>
        <v>99.999999999999986</v>
      </c>
      <c r="CC19" s="29">
        <f t="shared" si="33"/>
        <v>100</v>
      </c>
      <c r="CD19" s="29">
        <f t="shared" si="33"/>
        <v>99.999999999999986</v>
      </c>
      <c r="CE19" s="32">
        <f t="shared" si="33"/>
        <v>100</v>
      </c>
      <c r="CF19" s="32">
        <f t="shared" si="33"/>
        <v>99.999999999999972</v>
      </c>
      <c r="CG19" s="32">
        <f t="shared" si="33"/>
        <v>100</v>
      </c>
      <c r="CH19" s="32">
        <f t="shared" si="33"/>
        <v>99.999999999999986</v>
      </c>
      <c r="CI19" s="32">
        <f t="shared" si="33"/>
        <v>100</v>
      </c>
      <c r="CJ19" s="32">
        <f t="shared" si="33"/>
        <v>99.999999999999986</v>
      </c>
      <c r="CK19" s="32">
        <f t="shared" si="33"/>
        <v>99.999999999999986</v>
      </c>
      <c r="CL19" s="32">
        <f t="shared" si="33"/>
        <v>100</v>
      </c>
      <c r="CM19" s="32">
        <f t="shared" si="33"/>
        <v>100</v>
      </c>
      <c r="CN19" s="32">
        <f t="shared" si="33"/>
        <v>100.00000000000001</v>
      </c>
      <c r="CO19" s="32">
        <f t="shared" si="33"/>
        <v>100</v>
      </c>
      <c r="CP19" s="32">
        <f t="shared" si="33"/>
        <v>99.999999999999986</v>
      </c>
      <c r="CQ19" s="32">
        <f t="shared" si="33"/>
        <v>100.00000000000001</v>
      </c>
      <c r="CR19" s="32">
        <f t="shared" si="33"/>
        <v>100</v>
      </c>
      <c r="CS19" s="32">
        <f t="shared" si="33"/>
        <v>100</v>
      </c>
      <c r="CT19" s="32">
        <f t="shared" si="33"/>
        <v>100.00000000000001</v>
      </c>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5" x14ac:dyDescent="0.25">
      <c r="B20" s="46" t="s">
        <v>21</v>
      </c>
      <c r="C20" s="2">
        <v>0</v>
      </c>
      <c r="D20" s="2">
        <v>0</v>
      </c>
      <c r="E20" s="2">
        <v>56</v>
      </c>
      <c r="F20" s="2">
        <v>0</v>
      </c>
      <c r="G20" s="2">
        <v>43</v>
      </c>
      <c r="H20" s="2">
        <v>5</v>
      </c>
      <c r="I20" s="2">
        <v>0</v>
      </c>
      <c r="J20" s="4">
        <v>2</v>
      </c>
      <c r="K20" s="3">
        <v>0</v>
      </c>
      <c r="L20" s="3">
        <v>2</v>
      </c>
      <c r="M20" s="3">
        <v>0</v>
      </c>
      <c r="N20" s="3">
        <v>0</v>
      </c>
      <c r="O20" s="3">
        <v>0</v>
      </c>
      <c r="P20" s="3">
        <v>0</v>
      </c>
      <c r="Q20" s="3">
        <v>0</v>
      </c>
      <c r="R20" s="3">
        <v>0</v>
      </c>
      <c r="S20" s="46">
        <v>108</v>
      </c>
      <c r="V20" s="46">
        <v>512</v>
      </c>
      <c r="W20" s="3">
        <f>R5</f>
        <v>0</v>
      </c>
      <c r="X20" s="3">
        <f>R6</f>
        <v>0</v>
      </c>
      <c r="Y20" s="46">
        <f>R7</f>
        <v>0</v>
      </c>
      <c r="Z20" s="46">
        <f>R8</f>
        <v>0</v>
      </c>
      <c r="AA20" s="46">
        <f>R9</f>
        <v>0</v>
      </c>
      <c r="AB20" s="46">
        <f>R10</f>
        <v>0</v>
      </c>
      <c r="AC20" s="46">
        <f>R11</f>
        <v>0</v>
      </c>
      <c r="AD20" s="46">
        <f>R12</f>
        <v>0</v>
      </c>
      <c r="AE20" s="3">
        <f>R13</f>
        <v>0</v>
      </c>
      <c r="AF20" s="3">
        <f>R14</f>
        <v>0</v>
      </c>
      <c r="AG20" s="3">
        <f>R15</f>
        <v>0</v>
      </c>
      <c r="AH20" s="3">
        <f>R16</f>
        <v>0</v>
      </c>
      <c r="AI20" s="3">
        <f>R17</f>
        <v>0</v>
      </c>
      <c r="AJ20" s="3">
        <f>R18</f>
        <v>0</v>
      </c>
      <c r="AK20" s="3">
        <f>R19</f>
        <v>0</v>
      </c>
      <c r="AL20" s="3">
        <f>R20</f>
        <v>0</v>
      </c>
      <c r="AM20" s="3">
        <f>R21</f>
        <v>0</v>
      </c>
      <c r="AN20" s="3">
        <f>R22</f>
        <v>0</v>
      </c>
      <c r="AO20" s="3">
        <f>R23</f>
        <v>0</v>
      </c>
      <c r="AP20" s="3">
        <f>Q24</f>
        <v>0</v>
      </c>
      <c r="AQ20" s="3">
        <f>R25</f>
        <v>0</v>
      </c>
      <c r="AR20" s="3">
        <f>R26</f>
        <v>0</v>
      </c>
      <c r="AS20" s="3">
        <f>R27</f>
        <v>0</v>
      </c>
      <c r="AT20" s="3">
        <f>R28</f>
        <v>0</v>
      </c>
      <c r="AV20" s="46">
        <v>512</v>
      </c>
      <c r="AW20" s="32">
        <f t="shared" ref="AW20:BT20" si="34">PRODUCT(W20*100*1/W21)</f>
        <v>0</v>
      </c>
      <c r="AX20" s="32">
        <f t="shared" si="34"/>
        <v>0</v>
      </c>
      <c r="AY20" s="29">
        <f t="shared" si="34"/>
        <v>0</v>
      </c>
      <c r="AZ20" s="29">
        <f t="shared" si="34"/>
        <v>0</v>
      </c>
      <c r="BA20" s="29">
        <f t="shared" si="34"/>
        <v>0</v>
      </c>
      <c r="BB20" s="29">
        <f t="shared" si="34"/>
        <v>0</v>
      </c>
      <c r="BC20" s="29">
        <f t="shared" si="34"/>
        <v>0</v>
      </c>
      <c r="BD20" s="29">
        <f t="shared" si="34"/>
        <v>0</v>
      </c>
      <c r="BE20" s="32">
        <f t="shared" si="34"/>
        <v>0</v>
      </c>
      <c r="BF20" s="32">
        <f t="shared" si="34"/>
        <v>0</v>
      </c>
      <c r="BG20" s="32">
        <f t="shared" si="34"/>
        <v>0</v>
      </c>
      <c r="BH20" s="32">
        <f t="shared" si="34"/>
        <v>0</v>
      </c>
      <c r="BI20" s="32">
        <f t="shared" si="34"/>
        <v>0</v>
      </c>
      <c r="BJ20" s="32">
        <f t="shared" si="34"/>
        <v>0</v>
      </c>
      <c r="BK20" s="32">
        <f t="shared" si="34"/>
        <v>0</v>
      </c>
      <c r="BL20" s="32">
        <f t="shared" si="34"/>
        <v>0</v>
      </c>
      <c r="BM20" s="32">
        <f t="shared" si="34"/>
        <v>0</v>
      </c>
      <c r="BN20" s="32">
        <f t="shared" si="34"/>
        <v>0</v>
      </c>
      <c r="BO20" s="32">
        <f t="shared" si="34"/>
        <v>0</v>
      </c>
      <c r="BP20" s="32">
        <f t="shared" si="34"/>
        <v>0</v>
      </c>
      <c r="BQ20" s="32">
        <f t="shared" si="34"/>
        <v>0</v>
      </c>
      <c r="BR20" s="32">
        <f t="shared" si="34"/>
        <v>0</v>
      </c>
      <c r="BS20" s="32">
        <f t="shared" si="34"/>
        <v>0</v>
      </c>
      <c r="BT20" s="32">
        <f t="shared" si="34"/>
        <v>0</v>
      </c>
      <c r="BU20" s="46"/>
      <c r="BV20" s="46">
        <v>512</v>
      </c>
      <c r="BW20" s="32">
        <f t="shared" ref="BW20:CT20" si="35">AW5+AW6+AW7+AW8+AW9+AW10+AW11+AW12+AW13+AW14+AW15+AW16+AW17+AW18+AW19+AW20</f>
        <v>100</v>
      </c>
      <c r="BX20" s="32">
        <f t="shared" si="35"/>
        <v>100</v>
      </c>
      <c r="BY20" s="29">
        <f t="shared" si="35"/>
        <v>100</v>
      </c>
      <c r="BZ20" s="29">
        <f t="shared" si="35"/>
        <v>100</v>
      </c>
      <c r="CA20" s="29">
        <f t="shared" si="35"/>
        <v>99.999999999999986</v>
      </c>
      <c r="CB20" s="29">
        <f t="shared" si="35"/>
        <v>99.999999999999986</v>
      </c>
      <c r="CC20" s="29">
        <f t="shared" si="35"/>
        <v>100</v>
      </c>
      <c r="CD20" s="29">
        <f t="shared" si="35"/>
        <v>99.999999999999986</v>
      </c>
      <c r="CE20" s="32">
        <f t="shared" si="35"/>
        <v>100</v>
      </c>
      <c r="CF20" s="32">
        <f t="shared" si="35"/>
        <v>99.999999999999972</v>
      </c>
      <c r="CG20" s="32">
        <f t="shared" si="35"/>
        <v>100</v>
      </c>
      <c r="CH20" s="32">
        <f t="shared" si="35"/>
        <v>99.999999999999986</v>
      </c>
      <c r="CI20" s="32">
        <f t="shared" si="35"/>
        <v>100</v>
      </c>
      <c r="CJ20" s="32">
        <f t="shared" si="35"/>
        <v>99.999999999999986</v>
      </c>
      <c r="CK20" s="32">
        <f t="shared" si="35"/>
        <v>99.999999999999986</v>
      </c>
      <c r="CL20" s="32">
        <f t="shared" si="35"/>
        <v>100</v>
      </c>
      <c r="CM20" s="32">
        <f t="shared" si="35"/>
        <v>100</v>
      </c>
      <c r="CN20" s="32">
        <f t="shared" si="35"/>
        <v>100.00000000000001</v>
      </c>
      <c r="CO20" s="32">
        <f t="shared" si="35"/>
        <v>100</v>
      </c>
      <c r="CP20" s="32">
        <f t="shared" si="35"/>
        <v>99.999999999999986</v>
      </c>
      <c r="CQ20" s="32">
        <f t="shared" si="35"/>
        <v>100.00000000000001</v>
      </c>
      <c r="CR20" s="32">
        <f t="shared" si="35"/>
        <v>100</v>
      </c>
      <c r="CS20" s="32">
        <f t="shared" si="35"/>
        <v>100</v>
      </c>
      <c r="CT20" s="32">
        <f t="shared" si="35"/>
        <v>100.00000000000001</v>
      </c>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5" x14ac:dyDescent="0.25">
      <c r="B21" s="46" t="s">
        <v>31</v>
      </c>
      <c r="C21" s="2">
        <v>1</v>
      </c>
      <c r="D21" s="2">
        <v>65</v>
      </c>
      <c r="E21" s="2">
        <v>41</v>
      </c>
      <c r="F21" s="4">
        <v>0</v>
      </c>
      <c r="G21" s="4">
        <v>1</v>
      </c>
      <c r="H21" s="4">
        <v>0</v>
      </c>
      <c r="I21" s="3">
        <v>0</v>
      </c>
      <c r="J21" s="3">
        <v>0</v>
      </c>
      <c r="K21" s="3">
        <v>0</v>
      </c>
      <c r="L21" s="3">
        <v>0</v>
      </c>
      <c r="M21" s="3">
        <v>0</v>
      </c>
      <c r="N21" s="3">
        <v>0</v>
      </c>
      <c r="O21" s="3">
        <v>0</v>
      </c>
      <c r="P21" s="3">
        <v>0</v>
      </c>
      <c r="Q21" s="3">
        <v>0</v>
      </c>
      <c r="R21" s="3">
        <v>0</v>
      </c>
      <c r="S21" s="46">
        <v>108</v>
      </c>
      <c r="V21" s="46" t="s">
        <v>1</v>
      </c>
      <c r="W21" s="46">
        <f>S5</f>
        <v>108</v>
      </c>
      <c r="X21" s="46">
        <f>S6</f>
        <v>108</v>
      </c>
      <c r="Y21" s="46">
        <f>S7</f>
        <v>108</v>
      </c>
      <c r="Z21" s="46">
        <f>S8</f>
        <v>108</v>
      </c>
      <c r="AA21" s="46">
        <f>S9</f>
        <v>108</v>
      </c>
      <c r="AB21" s="46">
        <f>S10</f>
        <v>108</v>
      </c>
      <c r="AC21" s="46">
        <f>S11</f>
        <v>108</v>
      </c>
      <c r="AD21" s="46">
        <f>S12</f>
        <v>108</v>
      </c>
      <c r="AE21" s="46">
        <f>S13</f>
        <v>102</v>
      </c>
      <c r="AF21" s="46">
        <f>S14</f>
        <v>102</v>
      </c>
      <c r="AG21" s="46">
        <f>S15</f>
        <v>108</v>
      </c>
      <c r="AH21" s="46">
        <f>S16</f>
        <v>107</v>
      </c>
      <c r="AI21" s="46">
        <f>S17</f>
        <v>108</v>
      </c>
      <c r="AJ21" s="46">
        <f>S18</f>
        <v>108</v>
      </c>
      <c r="AK21" s="46">
        <f>S19</f>
        <v>108</v>
      </c>
      <c r="AL21" s="46">
        <f>S20</f>
        <v>108</v>
      </c>
      <c r="AM21" s="46">
        <f>S21</f>
        <v>108</v>
      </c>
      <c r="AN21" s="46">
        <f>S22</f>
        <v>104</v>
      </c>
      <c r="AO21" s="46">
        <f>S23</f>
        <v>108</v>
      </c>
      <c r="AP21" s="46">
        <f>S24</f>
        <v>108</v>
      </c>
      <c r="AQ21" s="46">
        <f>S25</f>
        <v>108</v>
      </c>
      <c r="AR21" s="46">
        <f>S26</f>
        <v>108</v>
      </c>
      <c r="AS21" s="46">
        <f>S27</f>
        <v>108</v>
      </c>
      <c r="AT21" s="46">
        <f>S28</f>
        <v>107</v>
      </c>
      <c r="AV21" s="46" t="s">
        <v>1</v>
      </c>
      <c r="AW21" s="29">
        <f t="shared" ref="AW21:BT21" si="36">SUM(AW5:AW20)</f>
        <v>100</v>
      </c>
      <c r="AX21" s="29">
        <f t="shared" si="36"/>
        <v>100</v>
      </c>
      <c r="AY21" s="29">
        <f t="shared" si="36"/>
        <v>100</v>
      </c>
      <c r="AZ21" s="29">
        <f t="shared" si="36"/>
        <v>100</v>
      </c>
      <c r="BA21" s="29">
        <f t="shared" si="36"/>
        <v>99.999999999999986</v>
      </c>
      <c r="BB21" s="29">
        <f t="shared" si="36"/>
        <v>99.999999999999986</v>
      </c>
      <c r="BC21" s="29">
        <f t="shared" si="36"/>
        <v>100</v>
      </c>
      <c r="BD21" s="29">
        <f t="shared" si="36"/>
        <v>99.999999999999986</v>
      </c>
      <c r="BE21" s="29">
        <f t="shared" si="36"/>
        <v>100</v>
      </c>
      <c r="BF21" s="29">
        <f t="shared" si="36"/>
        <v>99.999999999999972</v>
      </c>
      <c r="BG21" s="29">
        <f t="shared" si="36"/>
        <v>100</v>
      </c>
      <c r="BH21" s="29">
        <f t="shared" si="36"/>
        <v>99.999999999999986</v>
      </c>
      <c r="BI21" s="29">
        <f t="shared" si="36"/>
        <v>100</v>
      </c>
      <c r="BJ21" s="29">
        <f t="shared" si="36"/>
        <v>99.999999999999986</v>
      </c>
      <c r="BK21" s="29">
        <f t="shared" si="36"/>
        <v>99.999999999999986</v>
      </c>
      <c r="BL21" s="29">
        <f t="shared" si="36"/>
        <v>100</v>
      </c>
      <c r="BM21" s="29">
        <f t="shared" si="36"/>
        <v>100</v>
      </c>
      <c r="BN21" s="29">
        <f t="shared" si="36"/>
        <v>100.00000000000001</v>
      </c>
      <c r="BO21" s="29">
        <f t="shared" si="36"/>
        <v>100</v>
      </c>
      <c r="BP21" s="29">
        <f t="shared" si="36"/>
        <v>99.999999999999986</v>
      </c>
      <c r="BQ21" s="29">
        <f t="shared" si="36"/>
        <v>100.00000000000001</v>
      </c>
      <c r="BR21" s="29">
        <f t="shared" si="36"/>
        <v>100</v>
      </c>
      <c r="BS21" s="29">
        <f t="shared" si="36"/>
        <v>100</v>
      </c>
      <c r="BT21" s="29">
        <f t="shared" si="36"/>
        <v>100.00000000000001</v>
      </c>
      <c r="BU21" s="46"/>
      <c r="BV21" s="46"/>
      <c r="CS21" s="29"/>
      <c r="CT21" s="29"/>
      <c r="CW21" s="9"/>
      <c r="CX21" s="9"/>
      <c r="CY21" s="9"/>
      <c r="CZ21" s="9"/>
      <c r="DA21" s="9"/>
      <c r="DB21" s="9"/>
      <c r="DC21" s="9"/>
      <c r="DD21" s="9"/>
      <c r="DE21" s="9"/>
      <c r="DF21" s="9"/>
      <c r="DG21" s="9"/>
      <c r="DH21" s="9"/>
      <c r="DI21" s="9"/>
      <c r="DJ21" s="9"/>
      <c r="DK21" s="9"/>
      <c r="DL21" s="9"/>
      <c r="DM21" s="9"/>
      <c r="DN21" s="9"/>
      <c r="DO21" s="9"/>
      <c r="DP21" s="9"/>
      <c r="DQ21" s="9"/>
      <c r="DR21" s="9"/>
      <c r="DS21" s="9"/>
      <c r="DT21" s="9"/>
      <c r="DU21" s="9"/>
    </row>
    <row r="22" spans="2:125" x14ac:dyDescent="0.25">
      <c r="B22" s="46" t="s">
        <v>32</v>
      </c>
      <c r="C22" s="2">
        <v>0</v>
      </c>
      <c r="D22" s="2">
        <v>1</v>
      </c>
      <c r="E22" s="2">
        <v>0</v>
      </c>
      <c r="F22" s="2">
        <v>0</v>
      </c>
      <c r="G22" s="2">
        <v>8</v>
      </c>
      <c r="H22" s="2">
        <v>74</v>
      </c>
      <c r="I22" s="2">
        <v>21</v>
      </c>
      <c r="J22" s="3">
        <v>0</v>
      </c>
      <c r="K22" s="3">
        <v>0</v>
      </c>
      <c r="L22" s="3">
        <v>0</v>
      </c>
      <c r="M22" s="3">
        <v>0</v>
      </c>
      <c r="N22" s="3">
        <v>0</v>
      </c>
      <c r="O22" s="3">
        <v>0</v>
      </c>
      <c r="P22" s="3">
        <v>0</v>
      </c>
      <c r="Q22" s="3">
        <v>0</v>
      </c>
      <c r="R22" s="3">
        <v>0</v>
      </c>
      <c r="S22" s="46">
        <v>104</v>
      </c>
      <c r="CU22" s="9"/>
      <c r="CV22" s="9"/>
      <c r="CW22" s="9"/>
      <c r="CX22" s="9"/>
      <c r="CY22" s="9"/>
      <c r="CZ22" s="9"/>
      <c r="DA22" s="9"/>
      <c r="DB22" s="9"/>
      <c r="DC22" s="9"/>
      <c r="DD22" s="9"/>
      <c r="DE22" s="9"/>
      <c r="DF22" s="9"/>
      <c r="DG22" s="9"/>
      <c r="DH22" s="9"/>
      <c r="DI22" s="9"/>
      <c r="DJ22" s="9"/>
      <c r="DK22" s="9"/>
      <c r="DL22" s="9"/>
      <c r="DM22" s="9"/>
      <c r="DN22" s="9"/>
      <c r="DO22" s="9"/>
      <c r="DP22" s="9"/>
      <c r="DQ22" s="9"/>
      <c r="DR22" s="9"/>
      <c r="DS22" s="9"/>
    </row>
    <row r="23" spans="2:125" x14ac:dyDescent="0.25">
      <c r="B23" s="46" t="s">
        <v>33</v>
      </c>
      <c r="C23" s="2">
        <v>0</v>
      </c>
      <c r="D23" s="2">
        <v>0</v>
      </c>
      <c r="E23" s="2">
        <v>2</v>
      </c>
      <c r="F23" s="2">
        <v>0</v>
      </c>
      <c r="G23" s="2">
        <v>8</v>
      </c>
      <c r="H23" s="2">
        <v>71</v>
      </c>
      <c r="I23" s="2">
        <v>10</v>
      </c>
      <c r="J23" s="4">
        <v>0</v>
      </c>
      <c r="K23" s="3">
        <v>1</v>
      </c>
      <c r="L23" s="3">
        <v>1</v>
      </c>
      <c r="M23" s="3">
        <v>3</v>
      </c>
      <c r="N23" s="3">
        <v>12</v>
      </c>
      <c r="O23" s="3">
        <v>0</v>
      </c>
      <c r="P23" s="3">
        <v>0</v>
      </c>
      <c r="Q23" s="3">
        <v>0</v>
      </c>
      <c r="R23" s="3">
        <v>0</v>
      </c>
      <c r="S23" s="46">
        <v>108</v>
      </c>
      <c r="CU23" s="9"/>
      <c r="CV23" s="9"/>
      <c r="CW23" s="9"/>
      <c r="CX23" s="9"/>
      <c r="CY23" s="9"/>
      <c r="CZ23" s="9"/>
      <c r="DA23" s="9"/>
      <c r="DB23" s="9"/>
      <c r="DC23" s="9"/>
      <c r="DD23" s="9"/>
      <c r="DE23" s="9"/>
      <c r="DF23" s="9"/>
      <c r="DG23" s="9"/>
      <c r="DH23" s="9"/>
      <c r="DI23" s="9"/>
      <c r="DJ23" s="9"/>
      <c r="DK23" s="9"/>
      <c r="DL23" s="9"/>
      <c r="DM23" s="9"/>
      <c r="DN23" s="9"/>
      <c r="DO23" s="9"/>
      <c r="DP23" s="9"/>
      <c r="DQ23" s="9"/>
      <c r="DR23" s="9"/>
      <c r="DS23" s="9"/>
    </row>
    <row r="24" spans="2:125" x14ac:dyDescent="0.25">
      <c r="B24" s="46" t="s">
        <v>23</v>
      </c>
      <c r="C24" s="2">
        <v>0</v>
      </c>
      <c r="D24" s="2">
        <v>1</v>
      </c>
      <c r="E24" s="2">
        <v>11</v>
      </c>
      <c r="F24" s="2">
        <v>82</v>
      </c>
      <c r="G24" s="2">
        <v>5</v>
      </c>
      <c r="H24" s="4">
        <v>1</v>
      </c>
      <c r="I24" s="3">
        <v>1</v>
      </c>
      <c r="J24" s="3">
        <v>2</v>
      </c>
      <c r="K24" s="3">
        <v>2</v>
      </c>
      <c r="L24" s="3">
        <v>3</v>
      </c>
      <c r="M24" s="3">
        <v>0</v>
      </c>
      <c r="N24" s="3">
        <v>0</v>
      </c>
      <c r="O24" s="3">
        <v>0</v>
      </c>
      <c r="P24" s="3">
        <v>0</v>
      </c>
      <c r="Q24" s="3">
        <v>0</v>
      </c>
      <c r="R24" s="3">
        <v>0</v>
      </c>
      <c r="S24" s="46">
        <v>108</v>
      </c>
      <c r="CU24" s="9"/>
      <c r="CV24" s="9"/>
      <c r="CW24" s="9"/>
      <c r="CX24" s="9"/>
      <c r="CY24" s="9"/>
      <c r="CZ24" s="9"/>
      <c r="DA24" s="9"/>
      <c r="DB24" s="9"/>
      <c r="DC24" s="9"/>
      <c r="DD24" s="9"/>
      <c r="DE24" s="9"/>
      <c r="DF24" s="9"/>
      <c r="DG24" s="9"/>
      <c r="DH24" s="9"/>
      <c r="DI24" s="9"/>
      <c r="DJ24" s="9"/>
      <c r="DK24" s="9"/>
      <c r="DL24" s="9"/>
      <c r="DM24" s="9"/>
      <c r="DN24" s="9"/>
      <c r="DO24" s="9"/>
      <c r="DP24" s="9"/>
      <c r="DQ24" s="9"/>
      <c r="DR24" s="9"/>
      <c r="DS24" s="9"/>
    </row>
    <row r="25" spans="2:125" x14ac:dyDescent="0.25">
      <c r="B25" s="46" t="s">
        <v>34</v>
      </c>
      <c r="C25" s="2">
        <v>0</v>
      </c>
      <c r="D25" s="2">
        <v>0</v>
      </c>
      <c r="E25" s="2">
        <v>1</v>
      </c>
      <c r="F25" s="2">
        <v>0</v>
      </c>
      <c r="G25" s="2">
        <v>0</v>
      </c>
      <c r="H25" s="2">
        <v>13</v>
      </c>
      <c r="I25" s="2">
        <v>41</v>
      </c>
      <c r="J25" s="2">
        <v>49</v>
      </c>
      <c r="K25" s="2">
        <v>4</v>
      </c>
      <c r="L25" s="3">
        <v>0</v>
      </c>
      <c r="M25" s="3">
        <v>0</v>
      </c>
      <c r="N25" s="3">
        <v>0</v>
      </c>
      <c r="O25" s="3">
        <v>0</v>
      </c>
      <c r="P25" s="3">
        <v>0</v>
      </c>
      <c r="Q25" s="3">
        <v>0</v>
      </c>
      <c r="R25" s="3">
        <v>0</v>
      </c>
      <c r="S25" s="46">
        <v>108</v>
      </c>
      <c r="CU25" s="9"/>
      <c r="CV25" s="9"/>
      <c r="CW25" s="9"/>
      <c r="CX25" s="9"/>
      <c r="CY25" s="9"/>
      <c r="CZ25" s="9"/>
      <c r="DA25" s="9"/>
      <c r="DB25" s="9"/>
      <c r="DC25" s="9"/>
      <c r="DD25" s="9"/>
      <c r="DE25" s="9"/>
      <c r="DF25" s="9"/>
      <c r="DG25" s="9"/>
      <c r="DH25" s="9"/>
      <c r="DI25" s="9"/>
      <c r="DJ25" s="9"/>
      <c r="DK25" s="9"/>
      <c r="DL25" s="9"/>
      <c r="DM25" s="9"/>
      <c r="DN25" s="9"/>
      <c r="DO25" s="9"/>
      <c r="DP25" s="9"/>
      <c r="DQ25" s="9"/>
      <c r="DR25" s="9"/>
      <c r="DS25" s="9"/>
    </row>
    <row r="26" spans="2:125" x14ac:dyDescent="0.25">
      <c r="B26" s="46" t="s">
        <v>35</v>
      </c>
      <c r="C26" s="2">
        <v>0</v>
      </c>
      <c r="D26" s="2">
        <v>0</v>
      </c>
      <c r="E26" s="2">
        <v>2</v>
      </c>
      <c r="F26" s="2">
        <v>0</v>
      </c>
      <c r="G26" s="2">
        <v>2</v>
      </c>
      <c r="H26" s="2">
        <v>42</v>
      </c>
      <c r="I26" s="2">
        <v>61</v>
      </c>
      <c r="J26" s="2">
        <v>1</v>
      </c>
      <c r="K26" s="3">
        <v>0</v>
      </c>
      <c r="L26" s="3">
        <v>0</v>
      </c>
      <c r="M26" s="3">
        <v>0</v>
      </c>
      <c r="N26" s="3">
        <v>0</v>
      </c>
      <c r="O26" s="3">
        <v>0</v>
      </c>
      <c r="P26" s="3">
        <v>0</v>
      </c>
      <c r="Q26" s="3">
        <v>0</v>
      </c>
      <c r="R26" s="3">
        <v>0</v>
      </c>
      <c r="S26" s="46">
        <v>108</v>
      </c>
      <c r="CU26" s="9"/>
      <c r="CV26" s="9"/>
      <c r="CW26" s="9"/>
      <c r="CX26" s="9"/>
      <c r="CY26" s="9"/>
      <c r="CZ26" s="9"/>
      <c r="DA26" s="9"/>
      <c r="DB26" s="9"/>
      <c r="DC26" s="9"/>
      <c r="DD26" s="9"/>
      <c r="DE26" s="9"/>
      <c r="DF26" s="9"/>
      <c r="DG26" s="9"/>
      <c r="DH26" s="9"/>
      <c r="DI26" s="9"/>
      <c r="DJ26" s="9"/>
      <c r="DK26" s="9"/>
      <c r="DL26" s="9"/>
      <c r="DM26" s="9"/>
      <c r="DN26" s="9"/>
      <c r="DO26" s="9"/>
      <c r="DP26" s="9"/>
      <c r="DQ26" s="9"/>
      <c r="DR26" s="9"/>
      <c r="DS26" s="9"/>
    </row>
    <row r="27" spans="2:125" x14ac:dyDescent="0.25">
      <c r="B27" s="46" t="s">
        <v>36</v>
      </c>
      <c r="C27" s="2">
        <v>0</v>
      </c>
      <c r="D27" s="2">
        <v>0</v>
      </c>
      <c r="E27" s="2">
        <v>0</v>
      </c>
      <c r="F27" s="2">
        <v>81</v>
      </c>
      <c r="G27" s="2">
        <v>0</v>
      </c>
      <c r="H27" s="2">
        <v>23</v>
      </c>
      <c r="I27" s="2">
        <v>3</v>
      </c>
      <c r="J27" s="2">
        <v>1</v>
      </c>
      <c r="K27" s="3">
        <v>0</v>
      </c>
      <c r="L27" s="3">
        <v>0</v>
      </c>
      <c r="M27" s="3">
        <v>0</v>
      </c>
      <c r="N27" s="3">
        <v>0</v>
      </c>
      <c r="O27" s="3">
        <v>0</v>
      </c>
      <c r="P27" s="3">
        <v>0</v>
      </c>
      <c r="Q27" s="3">
        <v>0</v>
      </c>
      <c r="R27" s="3">
        <v>0</v>
      </c>
      <c r="S27" s="46">
        <v>108</v>
      </c>
      <c r="CU27" s="9"/>
      <c r="CV27" s="9"/>
      <c r="CW27" s="9"/>
      <c r="CX27" s="9"/>
      <c r="CY27" s="9"/>
      <c r="CZ27" s="9"/>
      <c r="DA27" s="9"/>
      <c r="DB27" s="9"/>
      <c r="DC27" s="9"/>
      <c r="DD27" s="9"/>
      <c r="DE27" s="9"/>
      <c r="DF27" s="9"/>
      <c r="DG27" s="9"/>
      <c r="DH27" s="9"/>
      <c r="DI27" s="9"/>
      <c r="DJ27" s="9"/>
      <c r="DK27" s="9"/>
      <c r="DL27" s="9"/>
      <c r="DM27" s="9"/>
      <c r="DN27" s="9"/>
      <c r="DO27" s="9"/>
      <c r="DP27" s="9"/>
      <c r="DQ27" s="9"/>
      <c r="DR27" s="9"/>
      <c r="DS27" s="9"/>
    </row>
    <row r="28" spans="2:125" x14ac:dyDescent="0.25">
      <c r="B28" s="46" t="s">
        <v>22</v>
      </c>
      <c r="C28" s="2">
        <v>0</v>
      </c>
      <c r="D28" s="2">
        <v>51</v>
      </c>
      <c r="E28" s="2">
        <v>1</v>
      </c>
      <c r="F28" s="2">
        <v>47</v>
      </c>
      <c r="G28" s="2">
        <v>2</v>
      </c>
      <c r="H28" s="2">
        <v>6</v>
      </c>
      <c r="I28" s="3">
        <v>0</v>
      </c>
      <c r="J28" s="3">
        <v>0</v>
      </c>
      <c r="K28" s="3">
        <v>0</v>
      </c>
      <c r="L28" s="3">
        <v>0</v>
      </c>
      <c r="M28" s="3">
        <v>0</v>
      </c>
      <c r="N28" s="3">
        <v>0</v>
      </c>
      <c r="O28" s="3">
        <v>0</v>
      </c>
      <c r="P28" s="3">
        <v>0</v>
      </c>
      <c r="Q28" s="3">
        <v>0</v>
      </c>
      <c r="R28" s="3">
        <v>0</v>
      </c>
      <c r="S28" s="46">
        <v>107</v>
      </c>
      <c r="CU28" s="9"/>
      <c r="CV28" s="9"/>
      <c r="CW28" s="9"/>
      <c r="CX28" s="9"/>
      <c r="CY28" s="9"/>
      <c r="CZ28" s="9"/>
      <c r="DA28" s="9"/>
      <c r="DB28" s="9"/>
      <c r="DC28" s="9"/>
      <c r="DD28" s="9"/>
      <c r="DE28" s="9"/>
      <c r="DF28" s="9"/>
      <c r="DG28" s="9"/>
      <c r="DH28" s="9"/>
      <c r="DI28" s="9"/>
      <c r="DJ28" s="9"/>
      <c r="DK28" s="9"/>
      <c r="DL28" s="9"/>
      <c r="DM28" s="9"/>
      <c r="DN28" s="9"/>
      <c r="DO28" s="9"/>
      <c r="DP28" s="9"/>
      <c r="DQ28" s="9"/>
      <c r="DR28" s="9"/>
      <c r="DS28" s="9"/>
    </row>
    <row r="29" spans="2:125" x14ac:dyDescent="0.25">
      <c r="CU29" s="9"/>
      <c r="CV29" s="9"/>
      <c r="CW29" s="9"/>
      <c r="CX29" s="9"/>
      <c r="CY29" s="9"/>
      <c r="CZ29" s="9"/>
      <c r="DA29" s="9"/>
      <c r="DB29" s="9"/>
      <c r="DC29" s="9"/>
      <c r="DD29" s="9"/>
      <c r="DE29" s="9"/>
      <c r="DF29" s="9"/>
      <c r="DG29" s="9"/>
      <c r="DH29" s="9"/>
      <c r="DI29" s="9"/>
      <c r="DJ29" s="9"/>
      <c r="DK29" s="9"/>
      <c r="DL29" s="9"/>
      <c r="DM29" s="9"/>
      <c r="DN29" s="9"/>
      <c r="DO29" s="9"/>
      <c r="DP29" s="9"/>
      <c r="DQ29" s="9"/>
      <c r="DR29" s="9"/>
      <c r="DS29" s="9"/>
    </row>
    <row r="30" spans="2:125" x14ac:dyDescent="0.25">
      <c r="CU30" s="9"/>
      <c r="CV30" s="9"/>
      <c r="CW30" s="9"/>
      <c r="CX30" s="9"/>
      <c r="CY30" s="9"/>
      <c r="CZ30" s="9"/>
      <c r="DA30" s="9"/>
      <c r="DB30" s="9"/>
      <c r="DC30" s="9"/>
      <c r="DD30" s="9"/>
      <c r="DE30" s="9"/>
      <c r="DF30" s="9"/>
      <c r="DG30" s="9"/>
      <c r="DH30" s="9"/>
      <c r="DI30" s="9"/>
      <c r="DJ30" s="9"/>
      <c r="DK30" s="9"/>
      <c r="DL30" s="9"/>
      <c r="DM30" s="9"/>
      <c r="DN30" s="9"/>
      <c r="DO30" s="9"/>
      <c r="DP30" s="9"/>
      <c r="DQ30" s="9"/>
      <c r="DR30" s="9"/>
      <c r="DS30" s="9"/>
    </row>
    <row r="31" spans="2:125" x14ac:dyDescent="0.25">
      <c r="CU31" s="9"/>
      <c r="CV31" s="9"/>
      <c r="CW31" s="9"/>
      <c r="CX31" s="9"/>
      <c r="CY31" s="9"/>
      <c r="CZ31" s="9"/>
      <c r="DA31" s="9"/>
      <c r="DB31" s="9"/>
      <c r="DC31" s="9"/>
      <c r="DD31" s="9"/>
      <c r="DE31" s="9"/>
      <c r="DF31" s="9"/>
      <c r="DG31" s="9"/>
      <c r="DH31" s="9"/>
      <c r="DI31" s="9"/>
      <c r="DJ31" s="9"/>
      <c r="DK31" s="9"/>
      <c r="DL31" s="9"/>
      <c r="DM31" s="9"/>
      <c r="DN31" s="9"/>
      <c r="DO31" s="9"/>
      <c r="DP31" s="9"/>
      <c r="DQ31" s="9"/>
      <c r="DR31" s="9"/>
      <c r="DS31" s="9"/>
    </row>
    <row r="32" spans="2:125" x14ac:dyDescent="0.25">
      <c r="CU32" s="9"/>
      <c r="CV32" s="9"/>
      <c r="CW32" s="9"/>
      <c r="CX32" s="9"/>
      <c r="CY32" s="9"/>
      <c r="CZ32" s="9"/>
      <c r="DA32" s="9"/>
      <c r="DB32" s="9"/>
      <c r="DC32" s="9"/>
      <c r="DD32" s="9"/>
      <c r="DE32" s="9"/>
      <c r="DF32" s="9"/>
      <c r="DG32" s="9"/>
      <c r="DH32" s="9"/>
      <c r="DI32" s="9"/>
      <c r="DJ32" s="9"/>
      <c r="DK32" s="9"/>
      <c r="DL32" s="9"/>
      <c r="DM32" s="9"/>
      <c r="DN32" s="9"/>
      <c r="DO32" s="9"/>
      <c r="DP32" s="9"/>
      <c r="DQ32" s="9"/>
      <c r="DR32" s="9"/>
      <c r="DS32" s="9"/>
    </row>
    <row r="33" spans="99:123" x14ac:dyDescent="0.25">
      <c r="CU33" s="9"/>
      <c r="CV33" s="9"/>
      <c r="CW33" s="9"/>
      <c r="CX33" s="9"/>
      <c r="CY33" s="9"/>
      <c r="CZ33" s="9"/>
      <c r="DA33" s="9"/>
      <c r="DB33" s="9"/>
      <c r="DC33" s="9"/>
      <c r="DD33" s="9"/>
      <c r="DE33" s="9"/>
      <c r="DF33" s="9"/>
      <c r="DG33" s="9"/>
      <c r="DH33" s="9"/>
      <c r="DI33" s="9"/>
      <c r="DJ33" s="9"/>
      <c r="DK33" s="9"/>
      <c r="DL33" s="9"/>
      <c r="DM33" s="9"/>
      <c r="DN33" s="9"/>
      <c r="DO33" s="9"/>
      <c r="DP33" s="9"/>
      <c r="DQ33" s="9"/>
      <c r="DR33" s="9"/>
      <c r="DS33" s="9"/>
    </row>
    <row r="34" spans="99:123" x14ac:dyDescent="0.25">
      <c r="CU34" s="9"/>
      <c r="CV34" s="9"/>
      <c r="CW34" s="9"/>
      <c r="CX34" s="9"/>
      <c r="CY34" s="9"/>
      <c r="CZ34" s="9"/>
      <c r="DA34" s="9"/>
      <c r="DB34" s="9"/>
      <c r="DC34" s="9"/>
      <c r="DD34" s="9"/>
      <c r="DE34" s="9"/>
      <c r="DF34" s="9"/>
      <c r="DG34" s="9"/>
      <c r="DH34" s="9"/>
      <c r="DI34" s="9"/>
      <c r="DJ34" s="9"/>
      <c r="DK34" s="9"/>
      <c r="DL34" s="9"/>
      <c r="DM34" s="9"/>
      <c r="DN34" s="9"/>
      <c r="DO34" s="9"/>
      <c r="DP34" s="9"/>
      <c r="DQ34" s="9"/>
      <c r="DR34" s="9"/>
      <c r="DS34" s="9"/>
    </row>
    <row r="35" spans="99:123" x14ac:dyDescent="0.25">
      <c r="CU35" s="9"/>
      <c r="CV35" s="9"/>
      <c r="CW35" s="9"/>
      <c r="CX35" s="9"/>
      <c r="CY35" s="9"/>
      <c r="CZ35" s="9"/>
      <c r="DA35" s="9"/>
      <c r="DB35" s="9"/>
      <c r="DC35" s="9"/>
      <c r="DD35" s="9"/>
      <c r="DE35" s="9"/>
      <c r="DF35" s="9"/>
      <c r="DG35" s="9"/>
      <c r="DH35" s="9"/>
      <c r="DI35" s="9"/>
      <c r="DJ35" s="9"/>
      <c r="DK35" s="9"/>
      <c r="DL35" s="9"/>
      <c r="DM35" s="9"/>
      <c r="DN35" s="9"/>
      <c r="DO35" s="9"/>
      <c r="DP35" s="9"/>
      <c r="DQ35" s="9"/>
      <c r="DR35" s="9"/>
      <c r="DS35" s="9"/>
    </row>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60"/>
  <sheetViews>
    <sheetView topLeftCell="A16" zoomScale="75" zoomScaleNormal="75" workbookViewId="0">
      <selection activeCell="C33" sqref="C33:S56"/>
    </sheetView>
  </sheetViews>
  <sheetFormatPr baseColWidth="10" defaultRowHeight="15" x14ac:dyDescent="0.25"/>
  <cols>
    <col min="1" max="2" width="11.42578125" style="46"/>
    <col min="3" max="18" width="8.28515625" style="46" customWidth="1"/>
    <col min="19" max="22" width="11.42578125" style="46"/>
    <col min="23" max="45" width="8.28515625" style="46" customWidth="1"/>
    <col min="46" max="46" width="11.42578125" style="46"/>
    <col min="47" max="69" width="8.28515625" style="46" customWidth="1"/>
    <col min="70" max="71" width="11.42578125" style="46"/>
    <col min="72" max="94" width="8.28515625" style="29" customWidth="1"/>
    <col min="95" max="95" width="8.28515625" style="46" customWidth="1"/>
    <col min="96" max="96" width="8.42578125" style="46" customWidth="1"/>
    <col min="97" max="97" width="7.5703125" style="46" customWidth="1"/>
    <col min="98" max="98" width="8" style="46" customWidth="1"/>
    <col min="99" max="112" width="6.7109375" style="46" bestFit="1" customWidth="1"/>
    <col min="113" max="113" width="6.85546875" style="46" bestFit="1" customWidth="1"/>
    <col min="114" max="120" width="6.7109375" style="46" bestFit="1" customWidth="1"/>
    <col min="121" max="121" width="5.28515625" style="46" bestFit="1" customWidth="1"/>
    <col min="122" max="16384" width="11.42578125" style="46"/>
  </cols>
  <sheetData>
    <row r="1" spans="1:127" x14ac:dyDescent="0.25">
      <c r="A1" s="46" t="s">
        <v>98</v>
      </c>
      <c r="V1" s="46" t="str">
        <f>A1</f>
        <v xml:space="preserve">Staphylococcus epidermidis  </v>
      </c>
      <c r="AV1" s="46" t="str">
        <f>A1</f>
        <v xml:space="preserve">Staphylococcus epidermidis  </v>
      </c>
      <c r="BV1" s="29" t="str">
        <f>A1</f>
        <v xml:space="preserve">Staphylococcus epidermidis  </v>
      </c>
      <c r="CT1" s="9"/>
      <c r="CU1" s="9"/>
      <c r="CV1" s="9"/>
      <c r="CW1" s="9"/>
      <c r="CX1" s="9"/>
      <c r="CY1" s="9"/>
      <c r="CZ1" s="9"/>
      <c r="DA1" s="9"/>
      <c r="DB1" s="9"/>
      <c r="DC1" s="9"/>
      <c r="DD1" s="9"/>
      <c r="DE1" s="9"/>
      <c r="DF1" s="9"/>
      <c r="DG1" s="9"/>
      <c r="DH1" s="9"/>
      <c r="DI1" s="9"/>
      <c r="DJ1" s="9"/>
      <c r="DK1" s="9"/>
      <c r="DL1" s="9"/>
      <c r="DM1" s="9"/>
      <c r="DN1" s="9"/>
      <c r="DO1" s="9"/>
      <c r="DP1" s="9"/>
      <c r="DQ1" s="9"/>
      <c r="DR1" s="9"/>
    </row>
    <row r="2" spans="1:127" ht="18.75" x14ac:dyDescent="0.25">
      <c r="B2" s="46" t="s">
        <v>0</v>
      </c>
      <c r="C2" s="46">
        <v>1.5625E-2</v>
      </c>
      <c r="D2" s="46">
        <v>3.125E-2</v>
      </c>
      <c r="E2" s="46">
        <v>6.25E-2</v>
      </c>
      <c r="F2" s="46">
        <v>0.125</v>
      </c>
      <c r="G2" s="46">
        <v>0.25</v>
      </c>
      <c r="H2" s="46">
        <v>0.5</v>
      </c>
      <c r="I2" s="46">
        <v>1</v>
      </c>
      <c r="J2" s="46">
        <v>2</v>
      </c>
      <c r="K2" s="46">
        <v>4</v>
      </c>
      <c r="L2" s="46">
        <v>8</v>
      </c>
      <c r="M2" s="46">
        <v>16</v>
      </c>
      <c r="N2" s="46">
        <v>32</v>
      </c>
      <c r="O2" s="46">
        <v>64</v>
      </c>
      <c r="P2" s="46">
        <v>128</v>
      </c>
      <c r="Q2" s="46">
        <v>256</v>
      </c>
      <c r="R2" s="46">
        <v>512</v>
      </c>
      <c r="S2" s="46" t="s">
        <v>1</v>
      </c>
      <c r="V2" s="46" t="s">
        <v>0</v>
      </c>
      <c r="W2" s="46" t="str">
        <f>B3</f>
        <v>Penicillin G</v>
      </c>
      <c r="X2" s="46" t="str">
        <f>B4</f>
        <v>Oxacillin</v>
      </c>
      <c r="Y2" s="46" t="str">
        <f>B5</f>
        <v>Ampicillin/ Sulbactam</v>
      </c>
      <c r="Z2" s="46" t="str">
        <f>B6</f>
        <v>Piperacillin/ Tazobactam</v>
      </c>
      <c r="AA2" s="46" t="str">
        <f>B7</f>
        <v>Cefotaxim</v>
      </c>
      <c r="AB2" s="46" t="str">
        <f>B8</f>
        <v>Cefuroxim</v>
      </c>
      <c r="AC2" s="46" t="str">
        <f>B9</f>
        <v>Imipenem</v>
      </c>
      <c r="AD2" s="46" t="str">
        <f>B10</f>
        <v>Meropenem</v>
      </c>
      <c r="AE2" s="46" t="str">
        <f>B11</f>
        <v>Amikacin</v>
      </c>
      <c r="AF2" s="46" t="str">
        <f>B12</f>
        <v>Gentamicin</v>
      </c>
      <c r="AG2" s="46" t="str">
        <f>B13</f>
        <v>Fosfomycin</v>
      </c>
      <c r="AH2" s="46" t="str">
        <f>B14</f>
        <v>Cotrimoxazol</v>
      </c>
      <c r="AI2" s="46" t="str">
        <f>B15</f>
        <v>Ciprofloxacin</v>
      </c>
      <c r="AJ2" s="46" t="str">
        <f>B16</f>
        <v>Levofloxacin</v>
      </c>
      <c r="AK2" s="46" t="str">
        <f>B17</f>
        <v>Moxifloxacin</v>
      </c>
      <c r="AL2" s="46" t="str">
        <f>B18</f>
        <v>Doxycyclin</v>
      </c>
      <c r="AM2" s="46" t="str">
        <f>B19</f>
        <v>Rifampicin</v>
      </c>
      <c r="AN2" s="46" t="str">
        <f>B20</f>
        <v>Daptomycin</v>
      </c>
      <c r="AO2" s="46" t="str">
        <f>B21</f>
        <v>Roxythromycin</v>
      </c>
      <c r="AP2" s="46" t="str">
        <f>B22</f>
        <v>Clindamycin</v>
      </c>
      <c r="AQ2" s="46" t="str">
        <f>B23</f>
        <v>Linezolid</v>
      </c>
      <c r="AR2" s="46" t="str">
        <f>B24</f>
        <v>Vancomycin</v>
      </c>
      <c r="AS2" s="46" t="s">
        <v>36</v>
      </c>
      <c r="AT2" s="46" t="s">
        <v>22</v>
      </c>
      <c r="AW2" s="46" t="str">
        <f t="shared" ref="AW2:BS2" si="0">W2</f>
        <v>Penicillin G</v>
      </c>
      <c r="AX2" s="46" t="str">
        <f t="shared" si="0"/>
        <v>Oxacillin</v>
      </c>
      <c r="AY2" s="46" t="str">
        <f t="shared" si="0"/>
        <v>Ampicillin/ Sulbactam</v>
      </c>
      <c r="AZ2" s="46" t="str">
        <f t="shared" si="0"/>
        <v>Piperacillin/ Tazobactam</v>
      </c>
      <c r="BA2" s="46" t="str">
        <f t="shared" si="0"/>
        <v>Cefotaxim</v>
      </c>
      <c r="BB2" s="46" t="str">
        <f t="shared" si="0"/>
        <v>Cefuroxim</v>
      </c>
      <c r="BC2" s="46" t="str">
        <f t="shared" si="0"/>
        <v>Imipenem</v>
      </c>
      <c r="BD2" s="46" t="str">
        <f t="shared" si="0"/>
        <v>Meropenem</v>
      </c>
      <c r="BE2" s="46" t="str">
        <f t="shared" si="0"/>
        <v>Amikacin</v>
      </c>
      <c r="BF2" s="46" t="str">
        <f t="shared" si="0"/>
        <v>Gentamicin</v>
      </c>
      <c r="BG2" s="46" t="str">
        <f t="shared" si="0"/>
        <v>Fosfomycin</v>
      </c>
      <c r="BH2" s="46" t="str">
        <f t="shared" si="0"/>
        <v>Cotrimoxazol</v>
      </c>
      <c r="BI2" s="46" t="str">
        <f t="shared" si="0"/>
        <v>Ciprofloxacin</v>
      </c>
      <c r="BJ2" s="46" t="str">
        <f t="shared" si="0"/>
        <v>Levofloxacin</v>
      </c>
      <c r="BK2" s="46" t="str">
        <f t="shared" si="0"/>
        <v>Moxifloxacin</v>
      </c>
      <c r="BL2" s="46" t="str">
        <f t="shared" si="0"/>
        <v>Doxycyclin</v>
      </c>
      <c r="BM2" s="46" t="str">
        <f t="shared" si="0"/>
        <v>Rifampicin</v>
      </c>
      <c r="BN2" s="46" t="str">
        <f t="shared" si="0"/>
        <v>Daptomycin</v>
      </c>
      <c r="BO2" s="46" t="str">
        <f t="shared" si="0"/>
        <v>Roxythromycin</v>
      </c>
      <c r="BP2" s="46" t="str">
        <f t="shared" si="0"/>
        <v>Clindamycin</v>
      </c>
      <c r="BQ2" s="46" t="str">
        <f t="shared" si="0"/>
        <v>Linezolid</v>
      </c>
      <c r="BR2" s="46" t="str">
        <f t="shared" si="0"/>
        <v>Vancomycin</v>
      </c>
      <c r="BS2" s="46" t="str">
        <f t="shared" si="0"/>
        <v>Teicoplanin</v>
      </c>
      <c r="BT2" s="46" t="s">
        <v>22</v>
      </c>
      <c r="BU2" s="46"/>
      <c r="BV2" s="46"/>
      <c r="BW2" s="29" t="str">
        <f t="shared" ref="BW2:CS2" si="1">W2</f>
        <v>Penicillin G</v>
      </c>
      <c r="BX2" s="29" t="str">
        <f t="shared" si="1"/>
        <v>Oxacillin</v>
      </c>
      <c r="BY2" s="29" t="str">
        <f t="shared" si="1"/>
        <v>Ampicillin/ Sulbactam</v>
      </c>
      <c r="BZ2" s="29" t="str">
        <f t="shared" si="1"/>
        <v>Piperacillin/ Tazobactam</v>
      </c>
      <c r="CA2" s="29" t="str">
        <f t="shared" si="1"/>
        <v>Cefotaxim</v>
      </c>
      <c r="CB2" s="29" t="str">
        <f t="shared" si="1"/>
        <v>Cefuroxim</v>
      </c>
      <c r="CC2" s="29" t="str">
        <f t="shared" si="1"/>
        <v>Imipenem</v>
      </c>
      <c r="CD2" s="29" t="str">
        <f t="shared" si="1"/>
        <v>Meropenem</v>
      </c>
      <c r="CE2" s="29" t="str">
        <f t="shared" si="1"/>
        <v>Amikacin</v>
      </c>
      <c r="CF2" s="29" t="str">
        <f t="shared" si="1"/>
        <v>Gentamicin</v>
      </c>
      <c r="CG2" s="29" t="str">
        <f t="shared" si="1"/>
        <v>Fosfomycin</v>
      </c>
      <c r="CH2" s="29" t="str">
        <f t="shared" si="1"/>
        <v>Cotrimoxazol</v>
      </c>
      <c r="CI2" s="29" t="str">
        <f t="shared" si="1"/>
        <v>Ciprofloxacin</v>
      </c>
      <c r="CJ2" s="29" t="str">
        <f t="shared" si="1"/>
        <v>Levofloxacin</v>
      </c>
      <c r="CK2" s="29" t="str">
        <f t="shared" si="1"/>
        <v>Moxifloxacin</v>
      </c>
      <c r="CL2" s="29" t="str">
        <f t="shared" si="1"/>
        <v>Doxycyclin</v>
      </c>
      <c r="CM2" s="29" t="str">
        <f t="shared" si="1"/>
        <v>Rifampicin</v>
      </c>
      <c r="CN2" s="29" t="str">
        <f t="shared" si="1"/>
        <v>Daptomycin</v>
      </c>
      <c r="CO2" s="29" t="str">
        <f t="shared" si="1"/>
        <v>Roxythromycin</v>
      </c>
      <c r="CP2" s="29" t="str">
        <f t="shared" si="1"/>
        <v>Clindamycin</v>
      </c>
      <c r="CQ2" s="29" t="str">
        <f t="shared" si="1"/>
        <v>Linezolid</v>
      </c>
      <c r="CR2" s="29" t="str">
        <f t="shared" si="1"/>
        <v>Vancomycin</v>
      </c>
      <c r="CS2" s="29" t="str">
        <f t="shared" si="1"/>
        <v>Teicoplanin</v>
      </c>
      <c r="CT2" s="46" t="s">
        <v>22</v>
      </c>
      <c r="CW2" s="38"/>
      <c r="CX2" s="23" t="s">
        <v>70</v>
      </c>
      <c r="CY2" s="23" t="s">
        <v>71</v>
      </c>
      <c r="CZ2" s="23" t="s">
        <v>50</v>
      </c>
      <c r="DA2" s="23" t="s">
        <v>52</v>
      </c>
      <c r="DB2" s="23" t="s">
        <v>54</v>
      </c>
      <c r="DC2" s="23" t="s">
        <v>72</v>
      </c>
      <c r="DD2" s="23" t="s">
        <v>56</v>
      </c>
      <c r="DE2" s="23" t="s">
        <v>57</v>
      </c>
      <c r="DF2" s="23" t="s">
        <v>59</v>
      </c>
      <c r="DG2" s="23" t="s">
        <v>60</v>
      </c>
      <c r="DH2" s="23" t="s">
        <v>62</v>
      </c>
      <c r="DI2" s="23" t="s">
        <v>63</v>
      </c>
      <c r="DJ2" s="23" t="s">
        <v>64</v>
      </c>
      <c r="DK2" s="23" t="s">
        <v>65</v>
      </c>
      <c r="DL2" s="23" t="s">
        <v>66</v>
      </c>
      <c r="DM2" s="23" t="s">
        <v>67</v>
      </c>
      <c r="DN2" s="23" t="s">
        <v>73</v>
      </c>
      <c r="DO2" s="23" t="s">
        <v>74</v>
      </c>
      <c r="DP2" s="23" t="s">
        <v>75</v>
      </c>
      <c r="DQ2" s="23" t="s">
        <v>76</v>
      </c>
      <c r="DR2" s="23" t="s">
        <v>77</v>
      </c>
      <c r="DS2" s="23" t="s">
        <v>78</v>
      </c>
      <c r="DT2" s="23" t="s">
        <v>79</v>
      </c>
      <c r="DU2" s="23" t="s">
        <v>88</v>
      </c>
      <c r="DW2" s="9"/>
    </row>
    <row r="3" spans="1:127" ht="18.75" x14ac:dyDescent="0.25">
      <c r="B3" s="46" t="s">
        <v>29</v>
      </c>
      <c r="C3" s="2">
        <v>0</v>
      </c>
      <c r="D3" s="2">
        <v>29</v>
      </c>
      <c r="E3" s="2">
        <v>1</v>
      </c>
      <c r="F3" s="2">
        <v>4</v>
      </c>
      <c r="G3" s="3">
        <v>8</v>
      </c>
      <c r="H3" s="3">
        <v>9</v>
      </c>
      <c r="I3" s="3">
        <v>11</v>
      </c>
      <c r="J3" s="3">
        <v>7</v>
      </c>
      <c r="K3" s="3">
        <v>9</v>
      </c>
      <c r="L3" s="3">
        <v>87</v>
      </c>
      <c r="M3" s="3">
        <v>0</v>
      </c>
      <c r="N3" s="3">
        <v>0</v>
      </c>
      <c r="O3" s="3">
        <v>0</v>
      </c>
      <c r="P3" s="3">
        <v>0</v>
      </c>
      <c r="Q3" s="3">
        <v>0</v>
      </c>
      <c r="R3" s="3">
        <v>0</v>
      </c>
      <c r="S3" s="46">
        <v>165</v>
      </c>
      <c r="V3" s="46">
        <v>1.5625E-2</v>
      </c>
      <c r="W3" s="2">
        <f>C3</f>
        <v>0</v>
      </c>
      <c r="X3" s="2">
        <f>C4</f>
        <v>0</v>
      </c>
      <c r="Y3" s="46">
        <f>C5</f>
        <v>0</v>
      </c>
      <c r="Z3" s="46">
        <f>C6</f>
        <v>0</v>
      </c>
      <c r="AA3" s="46">
        <f>C7</f>
        <v>0</v>
      </c>
      <c r="AB3" s="46">
        <f>C8</f>
        <v>0</v>
      </c>
      <c r="AC3" s="46">
        <f>C9</f>
        <v>0</v>
      </c>
      <c r="AD3" s="46">
        <f>C10</f>
        <v>0</v>
      </c>
      <c r="AE3" s="2">
        <f>C11</f>
        <v>0</v>
      </c>
      <c r="AF3" s="2">
        <f>C12</f>
        <v>0</v>
      </c>
      <c r="AG3" s="2">
        <f>C13</f>
        <v>0</v>
      </c>
      <c r="AH3" s="2">
        <f>C14</f>
        <v>0</v>
      </c>
      <c r="AI3" s="2">
        <f>C15</f>
        <v>0</v>
      </c>
      <c r="AJ3" s="2">
        <f>C16</f>
        <v>0</v>
      </c>
      <c r="AK3" s="2">
        <f>C17</f>
        <v>0</v>
      </c>
      <c r="AL3" s="2">
        <f>C18</f>
        <v>0</v>
      </c>
      <c r="AM3" s="2">
        <f>C19</f>
        <v>0</v>
      </c>
      <c r="AN3" s="2">
        <f>C20</f>
        <v>0</v>
      </c>
      <c r="AO3" s="2">
        <f>C21</f>
        <v>0</v>
      </c>
      <c r="AP3" s="2">
        <f>C22</f>
        <v>0</v>
      </c>
      <c r="AQ3" s="2">
        <f>C23</f>
        <v>0</v>
      </c>
      <c r="AR3" s="2">
        <f>C24</f>
        <v>0</v>
      </c>
      <c r="AS3" s="2">
        <f>C25</f>
        <v>0</v>
      </c>
      <c r="AT3" s="2">
        <f>C26</f>
        <v>0</v>
      </c>
      <c r="AU3" s="5"/>
      <c r="AV3" s="46">
        <v>1.5625E-2</v>
      </c>
      <c r="AW3" s="30">
        <f t="shared" ref="AW3:BT3" si="2">PRODUCT(W3*100*1/W19)</f>
        <v>0</v>
      </c>
      <c r="AX3" s="30">
        <f t="shared" si="2"/>
        <v>0</v>
      </c>
      <c r="AY3" s="29">
        <f t="shared" si="2"/>
        <v>0</v>
      </c>
      <c r="AZ3" s="29">
        <f t="shared" si="2"/>
        <v>0</v>
      </c>
      <c r="BA3" s="29">
        <f t="shared" si="2"/>
        <v>0</v>
      </c>
      <c r="BB3" s="29">
        <f t="shared" si="2"/>
        <v>0</v>
      </c>
      <c r="BC3" s="29">
        <f t="shared" si="2"/>
        <v>0</v>
      </c>
      <c r="BD3" s="29">
        <f t="shared" si="2"/>
        <v>0</v>
      </c>
      <c r="BE3" s="30">
        <f t="shared" si="2"/>
        <v>0</v>
      </c>
      <c r="BF3" s="30">
        <f t="shared" si="2"/>
        <v>0</v>
      </c>
      <c r="BG3" s="30">
        <f t="shared" si="2"/>
        <v>0</v>
      </c>
      <c r="BH3" s="30">
        <f t="shared" si="2"/>
        <v>0</v>
      </c>
      <c r="BI3" s="30">
        <f t="shared" si="2"/>
        <v>0</v>
      </c>
      <c r="BJ3" s="30">
        <f t="shared" si="2"/>
        <v>0</v>
      </c>
      <c r="BK3" s="30">
        <f t="shared" si="2"/>
        <v>0</v>
      </c>
      <c r="BL3" s="30">
        <f t="shared" si="2"/>
        <v>0</v>
      </c>
      <c r="BM3" s="30">
        <f t="shared" si="2"/>
        <v>0</v>
      </c>
      <c r="BN3" s="30">
        <f t="shared" si="2"/>
        <v>0</v>
      </c>
      <c r="BO3" s="30">
        <f t="shared" si="2"/>
        <v>0</v>
      </c>
      <c r="BP3" s="30">
        <f t="shared" si="2"/>
        <v>0</v>
      </c>
      <c r="BQ3" s="30">
        <f t="shared" si="2"/>
        <v>0</v>
      </c>
      <c r="BR3" s="30">
        <f t="shared" si="2"/>
        <v>0</v>
      </c>
      <c r="BS3" s="30">
        <f t="shared" si="2"/>
        <v>0</v>
      </c>
      <c r="BT3" s="30">
        <f t="shared" si="2"/>
        <v>0</v>
      </c>
      <c r="BU3" s="46"/>
      <c r="BV3" s="46">
        <v>1.5625E-2</v>
      </c>
      <c r="BW3" s="30">
        <f t="shared" ref="BW3:CT3" si="3">AW3</f>
        <v>0</v>
      </c>
      <c r="BX3" s="30">
        <f t="shared" si="3"/>
        <v>0</v>
      </c>
      <c r="BY3" s="29">
        <f t="shared" si="3"/>
        <v>0</v>
      </c>
      <c r="BZ3" s="29">
        <f t="shared" si="3"/>
        <v>0</v>
      </c>
      <c r="CA3" s="29">
        <f t="shared" si="3"/>
        <v>0</v>
      </c>
      <c r="CB3" s="29">
        <f t="shared" si="3"/>
        <v>0</v>
      </c>
      <c r="CC3" s="29">
        <f t="shared" si="3"/>
        <v>0</v>
      </c>
      <c r="CD3" s="29">
        <f t="shared" si="3"/>
        <v>0</v>
      </c>
      <c r="CE3" s="30">
        <f t="shared" si="3"/>
        <v>0</v>
      </c>
      <c r="CF3" s="30">
        <f t="shared" si="3"/>
        <v>0</v>
      </c>
      <c r="CG3" s="30">
        <f t="shared" si="3"/>
        <v>0</v>
      </c>
      <c r="CH3" s="30">
        <f t="shared" si="3"/>
        <v>0</v>
      </c>
      <c r="CI3" s="30">
        <f t="shared" si="3"/>
        <v>0</v>
      </c>
      <c r="CJ3" s="30">
        <f t="shared" si="3"/>
        <v>0</v>
      </c>
      <c r="CK3" s="30">
        <f t="shared" si="3"/>
        <v>0</v>
      </c>
      <c r="CL3" s="30">
        <f t="shared" si="3"/>
        <v>0</v>
      </c>
      <c r="CM3" s="30">
        <f t="shared" si="3"/>
        <v>0</v>
      </c>
      <c r="CN3" s="30">
        <f t="shared" si="3"/>
        <v>0</v>
      </c>
      <c r="CO3" s="30">
        <f t="shared" si="3"/>
        <v>0</v>
      </c>
      <c r="CP3" s="30">
        <f t="shared" si="3"/>
        <v>0</v>
      </c>
      <c r="CQ3" s="30">
        <f t="shared" si="3"/>
        <v>0</v>
      </c>
      <c r="CR3" s="30">
        <f t="shared" si="3"/>
        <v>0</v>
      </c>
      <c r="CS3" s="30">
        <f t="shared" si="3"/>
        <v>0</v>
      </c>
      <c r="CT3" s="30">
        <f t="shared" si="3"/>
        <v>0</v>
      </c>
      <c r="CW3" s="24" t="s">
        <v>46</v>
      </c>
      <c r="CX3" s="25">
        <f t="shared" ref="CX3:DU3" si="4">W19</f>
        <v>165</v>
      </c>
      <c r="CY3" s="25">
        <f t="shared" si="4"/>
        <v>168</v>
      </c>
      <c r="CZ3" s="25">
        <f t="shared" si="4"/>
        <v>165</v>
      </c>
      <c r="DA3" s="25">
        <f t="shared" si="4"/>
        <v>165</v>
      </c>
      <c r="DB3" s="25">
        <f t="shared" si="4"/>
        <v>165</v>
      </c>
      <c r="DC3" s="25">
        <f t="shared" si="4"/>
        <v>165</v>
      </c>
      <c r="DD3" s="25">
        <f t="shared" si="4"/>
        <v>165</v>
      </c>
      <c r="DE3" s="26">
        <f t="shared" si="4"/>
        <v>165</v>
      </c>
      <c r="DF3" s="26">
        <f t="shared" si="4"/>
        <v>157</v>
      </c>
      <c r="DG3" s="26">
        <f t="shared" si="4"/>
        <v>159</v>
      </c>
      <c r="DH3" s="26">
        <f t="shared" si="4"/>
        <v>166</v>
      </c>
      <c r="DI3" s="26">
        <f t="shared" si="4"/>
        <v>165</v>
      </c>
      <c r="DJ3" s="26">
        <f t="shared" si="4"/>
        <v>165</v>
      </c>
      <c r="DK3" s="26">
        <f t="shared" si="4"/>
        <v>164</v>
      </c>
      <c r="DL3" s="26">
        <f t="shared" si="4"/>
        <v>167</v>
      </c>
      <c r="DM3" s="26">
        <f t="shared" si="4"/>
        <v>165</v>
      </c>
      <c r="DN3" s="26">
        <f t="shared" si="4"/>
        <v>166</v>
      </c>
      <c r="DO3" s="26">
        <f t="shared" si="4"/>
        <v>165</v>
      </c>
      <c r="DP3" s="26">
        <f t="shared" si="4"/>
        <v>167</v>
      </c>
      <c r="DQ3" s="26">
        <f t="shared" si="4"/>
        <v>168</v>
      </c>
      <c r="DR3" s="26">
        <f t="shared" si="4"/>
        <v>167</v>
      </c>
      <c r="DS3" s="26">
        <f t="shared" si="4"/>
        <v>168</v>
      </c>
      <c r="DT3" s="26">
        <f t="shared" si="4"/>
        <v>164</v>
      </c>
      <c r="DU3" s="26">
        <f t="shared" si="4"/>
        <v>161</v>
      </c>
      <c r="DV3" s="9"/>
    </row>
    <row r="4" spans="1:127" ht="18.75" x14ac:dyDescent="0.25">
      <c r="B4" s="46" t="s">
        <v>30</v>
      </c>
      <c r="C4" s="2">
        <v>0</v>
      </c>
      <c r="D4" s="2">
        <v>0</v>
      </c>
      <c r="E4" s="2">
        <v>76</v>
      </c>
      <c r="F4" s="2">
        <v>1</v>
      </c>
      <c r="G4" s="2">
        <v>4</v>
      </c>
      <c r="H4" s="3">
        <v>2</v>
      </c>
      <c r="I4" s="3">
        <v>0</v>
      </c>
      <c r="J4" s="3">
        <v>9</v>
      </c>
      <c r="K4" s="3">
        <v>6</v>
      </c>
      <c r="L4" s="3">
        <v>6</v>
      </c>
      <c r="M4" s="3">
        <v>64</v>
      </c>
      <c r="N4" s="3">
        <v>0</v>
      </c>
      <c r="O4" s="3">
        <v>0</v>
      </c>
      <c r="P4" s="3">
        <v>0</v>
      </c>
      <c r="Q4" s="3">
        <v>0</v>
      </c>
      <c r="R4" s="3">
        <v>0</v>
      </c>
      <c r="S4" s="46">
        <v>168</v>
      </c>
      <c r="V4" s="46">
        <v>3.125E-2</v>
      </c>
      <c r="W4" s="2">
        <f>D3</f>
        <v>29</v>
      </c>
      <c r="X4" s="2">
        <f>D4</f>
        <v>0</v>
      </c>
      <c r="Y4" s="46">
        <f>D5</f>
        <v>0</v>
      </c>
      <c r="Z4" s="46">
        <f>D6</f>
        <v>0</v>
      </c>
      <c r="AA4" s="46">
        <f>D7</f>
        <v>3</v>
      </c>
      <c r="AB4" s="46">
        <f>D8</f>
        <v>0</v>
      </c>
      <c r="AC4" s="46">
        <f>D9</f>
        <v>0</v>
      </c>
      <c r="AD4" s="46">
        <f>D10</f>
        <v>0</v>
      </c>
      <c r="AE4" s="2">
        <f>D11</f>
        <v>0</v>
      </c>
      <c r="AF4" s="2">
        <f>D12</f>
        <v>0</v>
      </c>
      <c r="AG4" s="2">
        <f>D13</f>
        <v>0</v>
      </c>
      <c r="AH4" s="2">
        <f>D14</f>
        <v>0</v>
      </c>
      <c r="AI4" s="2">
        <f>D15</f>
        <v>4</v>
      </c>
      <c r="AJ4" s="2">
        <f>D16</f>
        <v>5</v>
      </c>
      <c r="AK4" s="2">
        <f>D17</f>
        <v>4</v>
      </c>
      <c r="AL4" s="2">
        <f>D18</f>
        <v>0</v>
      </c>
      <c r="AM4" s="2">
        <f>D19</f>
        <v>133</v>
      </c>
      <c r="AN4" s="2">
        <f>D20</f>
        <v>3</v>
      </c>
      <c r="AO4" s="2">
        <f>D21</f>
        <v>0</v>
      </c>
      <c r="AP4" s="2">
        <f>D22</f>
        <v>4</v>
      </c>
      <c r="AQ4" s="2">
        <f>D23</f>
        <v>0</v>
      </c>
      <c r="AR4" s="2">
        <f>D24</f>
        <v>0</v>
      </c>
      <c r="AS4" s="2">
        <f>D25</f>
        <v>0</v>
      </c>
      <c r="AT4" s="2">
        <f>D26</f>
        <v>74</v>
      </c>
      <c r="AU4" s="5"/>
      <c r="AV4" s="46">
        <v>3.125E-2</v>
      </c>
      <c r="AW4" s="30">
        <f t="shared" ref="AW4:BT4" si="5">PRODUCT(W4*100*1/W19)</f>
        <v>17.575757575757574</v>
      </c>
      <c r="AX4" s="30">
        <f t="shared" si="5"/>
        <v>0</v>
      </c>
      <c r="AY4" s="29">
        <f t="shared" si="5"/>
        <v>0</v>
      </c>
      <c r="AZ4" s="29">
        <f t="shared" si="5"/>
        <v>0</v>
      </c>
      <c r="BA4" s="29">
        <f t="shared" si="5"/>
        <v>1.8181818181818181</v>
      </c>
      <c r="BB4" s="29">
        <f t="shared" si="5"/>
        <v>0</v>
      </c>
      <c r="BC4" s="29">
        <f t="shared" si="5"/>
        <v>0</v>
      </c>
      <c r="BD4" s="29">
        <f t="shared" si="5"/>
        <v>0</v>
      </c>
      <c r="BE4" s="30">
        <f t="shared" si="5"/>
        <v>0</v>
      </c>
      <c r="BF4" s="30">
        <f t="shared" si="5"/>
        <v>0</v>
      </c>
      <c r="BG4" s="30">
        <f t="shared" si="5"/>
        <v>0</v>
      </c>
      <c r="BH4" s="30">
        <f t="shared" si="5"/>
        <v>0</v>
      </c>
      <c r="BI4" s="30">
        <f t="shared" si="5"/>
        <v>2.4242424242424243</v>
      </c>
      <c r="BJ4" s="30">
        <f t="shared" si="5"/>
        <v>3.0487804878048781</v>
      </c>
      <c r="BK4" s="30">
        <f t="shared" si="5"/>
        <v>2.3952095808383231</v>
      </c>
      <c r="BL4" s="30">
        <f t="shared" si="5"/>
        <v>0</v>
      </c>
      <c r="BM4" s="30">
        <f t="shared" si="5"/>
        <v>80.120481927710841</v>
      </c>
      <c r="BN4" s="30">
        <f t="shared" si="5"/>
        <v>1.8181818181818181</v>
      </c>
      <c r="BO4" s="30">
        <f t="shared" si="5"/>
        <v>0</v>
      </c>
      <c r="BP4" s="30">
        <f t="shared" si="5"/>
        <v>2.3809523809523809</v>
      </c>
      <c r="BQ4" s="30">
        <f t="shared" si="5"/>
        <v>0</v>
      </c>
      <c r="BR4" s="30">
        <f t="shared" si="5"/>
        <v>0</v>
      </c>
      <c r="BS4" s="30">
        <f t="shared" si="5"/>
        <v>0</v>
      </c>
      <c r="BT4" s="30">
        <f t="shared" si="5"/>
        <v>45.962732919254655</v>
      </c>
      <c r="BU4" s="46"/>
      <c r="BV4" s="46">
        <v>3.125E-2</v>
      </c>
      <c r="BW4" s="30">
        <f t="shared" ref="BW4:CT4" si="6">AW3+AW4</f>
        <v>17.575757575757574</v>
      </c>
      <c r="BX4" s="30">
        <f t="shared" si="6"/>
        <v>0</v>
      </c>
      <c r="BY4" s="29">
        <f t="shared" si="6"/>
        <v>0</v>
      </c>
      <c r="BZ4" s="29">
        <f t="shared" si="6"/>
        <v>0</v>
      </c>
      <c r="CA4" s="29">
        <f t="shared" si="6"/>
        <v>1.8181818181818181</v>
      </c>
      <c r="CB4" s="29">
        <f t="shared" si="6"/>
        <v>0</v>
      </c>
      <c r="CC4" s="29">
        <f t="shared" si="6"/>
        <v>0</v>
      </c>
      <c r="CD4" s="29">
        <f t="shared" si="6"/>
        <v>0</v>
      </c>
      <c r="CE4" s="30">
        <f t="shared" si="6"/>
        <v>0</v>
      </c>
      <c r="CF4" s="30">
        <f t="shared" si="6"/>
        <v>0</v>
      </c>
      <c r="CG4" s="30">
        <f t="shared" si="6"/>
        <v>0</v>
      </c>
      <c r="CH4" s="30">
        <f t="shared" si="6"/>
        <v>0</v>
      </c>
      <c r="CI4" s="30">
        <f t="shared" si="6"/>
        <v>2.4242424242424243</v>
      </c>
      <c r="CJ4" s="30">
        <f t="shared" si="6"/>
        <v>3.0487804878048781</v>
      </c>
      <c r="CK4" s="30">
        <f t="shared" si="6"/>
        <v>2.3952095808383231</v>
      </c>
      <c r="CL4" s="30">
        <f t="shared" si="6"/>
        <v>0</v>
      </c>
      <c r="CM4" s="30">
        <f t="shared" si="6"/>
        <v>80.120481927710841</v>
      </c>
      <c r="CN4" s="30">
        <f t="shared" si="6"/>
        <v>1.8181818181818181</v>
      </c>
      <c r="CO4" s="30">
        <f t="shared" si="6"/>
        <v>0</v>
      </c>
      <c r="CP4" s="30">
        <f t="shared" si="6"/>
        <v>2.3809523809523809</v>
      </c>
      <c r="CQ4" s="30">
        <f t="shared" si="6"/>
        <v>0</v>
      </c>
      <c r="CR4" s="30">
        <f t="shared" si="6"/>
        <v>0</v>
      </c>
      <c r="CS4" s="30">
        <f t="shared" si="6"/>
        <v>0</v>
      </c>
      <c r="CT4" s="30">
        <f t="shared" si="6"/>
        <v>45.962732919254655</v>
      </c>
      <c r="CW4" s="24" t="s">
        <v>47</v>
      </c>
      <c r="CX4" s="17"/>
      <c r="CY4" s="17">
        <f>BX7</f>
        <v>48.214285714285715</v>
      </c>
      <c r="CZ4" s="17"/>
      <c r="DA4" s="17"/>
      <c r="DB4" s="17"/>
      <c r="DC4" s="17"/>
      <c r="DD4" s="17"/>
      <c r="DE4" s="16"/>
      <c r="DF4" s="16">
        <f>CE12</f>
        <v>84.076433121019093</v>
      </c>
      <c r="DG4" s="16">
        <f>CF9</f>
        <v>63.522012578616348</v>
      </c>
      <c r="DH4" s="16">
        <f>CG14</f>
        <v>80.120481927710841</v>
      </c>
      <c r="DI4" s="16">
        <f>CH10</f>
        <v>63.636363636363633</v>
      </c>
      <c r="DJ4" s="12">
        <f>CI9</f>
        <v>53.939393939393945</v>
      </c>
      <c r="DK4" s="16">
        <f>CJ9</f>
        <v>54.268292682926827</v>
      </c>
      <c r="DL4" s="16">
        <f>CK7</f>
        <v>52.694610778443113</v>
      </c>
      <c r="DM4" s="16">
        <f>CL9</f>
        <v>90.909090909090907</v>
      </c>
      <c r="DN4" s="16">
        <f>CM5</f>
        <v>84.939759036144579</v>
      </c>
      <c r="DO4" s="16">
        <f>CN9</f>
        <v>99.393939393939405</v>
      </c>
      <c r="DP4" s="16">
        <f>CO9</f>
        <v>40.718562874251496</v>
      </c>
      <c r="DQ4" s="16">
        <f>CP7</f>
        <v>57.142857142857146</v>
      </c>
      <c r="DR4" s="16">
        <f>CQ11</f>
        <v>100</v>
      </c>
      <c r="DS4" s="16">
        <f>CR11</f>
        <v>100</v>
      </c>
      <c r="DT4" s="16">
        <f>CS11</f>
        <v>98.17073170731706</v>
      </c>
      <c r="DU4" s="16">
        <f>CT8</f>
        <v>99.999999999999986</v>
      </c>
      <c r="DV4" s="9"/>
    </row>
    <row r="5" spans="1:127" ht="18.75" x14ac:dyDescent="0.25">
      <c r="B5" s="46" t="s">
        <v>3</v>
      </c>
      <c r="C5" s="46">
        <v>0</v>
      </c>
      <c r="D5" s="46">
        <v>0</v>
      </c>
      <c r="E5" s="46">
        <v>0</v>
      </c>
      <c r="F5" s="46">
        <v>76</v>
      </c>
      <c r="G5" s="46">
        <v>0</v>
      </c>
      <c r="H5" s="46">
        <v>8</v>
      </c>
      <c r="I5" s="46">
        <v>22</v>
      </c>
      <c r="J5" s="46">
        <v>14</v>
      </c>
      <c r="K5" s="46">
        <v>9</v>
      </c>
      <c r="L5" s="46">
        <v>12</v>
      </c>
      <c r="M5" s="46">
        <v>9</v>
      </c>
      <c r="N5" s="46">
        <v>14</v>
      </c>
      <c r="O5" s="46">
        <v>1</v>
      </c>
      <c r="P5" s="46">
        <v>0</v>
      </c>
      <c r="Q5" s="46">
        <v>0</v>
      </c>
      <c r="R5" s="46">
        <v>0</v>
      </c>
      <c r="S5" s="46">
        <v>165</v>
      </c>
      <c r="V5" s="46">
        <v>6.25E-2</v>
      </c>
      <c r="W5" s="2">
        <f>E3</f>
        <v>1</v>
      </c>
      <c r="X5" s="2">
        <f>E4</f>
        <v>76</v>
      </c>
      <c r="Y5" s="46">
        <f>E5</f>
        <v>0</v>
      </c>
      <c r="Z5" s="46">
        <f>E6</f>
        <v>0</v>
      </c>
      <c r="AA5" s="46">
        <f>E7</f>
        <v>0</v>
      </c>
      <c r="AB5" s="46">
        <f>E8</f>
        <v>0</v>
      </c>
      <c r="AC5" s="46">
        <f>E9</f>
        <v>94</v>
      </c>
      <c r="AD5" s="46">
        <f>E10</f>
        <v>77</v>
      </c>
      <c r="AE5" s="2">
        <f>E11</f>
        <v>0</v>
      </c>
      <c r="AF5" s="2">
        <f>E12</f>
        <v>96</v>
      </c>
      <c r="AG5" s="2">
        <f>E13</f>
        <v>0</v>
      </c>
      <c r="AH5" s="2">
        <f>E14</f>
        <v>76</v>
      </c>
      <c r="AI5" s="2">
        <f>E15</f>
        <v>0</v>
      </c>
      <c r="AJ5" s="2">
        <f>E16</f>
        <v>0</v>
      </c>
      <c r="AK5" s="2">
        <f>E17</f>
        <v>10</v>
      </c>
      <c r="AL5" s="2">
        <f>E18</f>
        <v>68</v>
      </c>
      <c r="AM5" s="2">
        <f>E19</f>
        <v>8</v>
      </c>
      <c r="AN5" s="2">
        <f>E20</f>
        <v>0</v>
      </c>
      <c r="AO5" s="2">
        <f>E21</f>
        <v>13</v>
      </c>
      <c r="AP5" s="2">
        <f>E22</f>
        <v>30</v>
      </c>
      <c r="AQ5" s="2">
        <f>E23</f>
        <v>2</v>
      </c>
      <c r="AR5" s="2">
        <f>E24</f>
        <v>1</v>
      </c>
      <c r="AS5" s="2">
        <f>E25</f>
        <v>0</v>
      </c>
      <c r="AT5" s="2">
        <f>E26</f>
        <v>0</v>
      </c>
      <c r="AU5" s="5"/>
      <c r="AV5" s="46">
        <v>6.25E-2</v>
      </c>
      <c r="AW5" s="30">
        <f t="shared" ref="AW5:BT5" si="7">PRODUCT(W5*100*1/W19)</f>
        <v>0.60606060606060608</v>
      </c>
      <c r="AX5" s="30">
        <f t="shared" si="7"/>
        <v>45.238095238095241</v>
      </c>
      <c r="AY5" s="29">
        <f t="shared" si="7"/>
        <v>0</v>
      </c>
      <c r="AZ5" s="29">
        <f t="shared" si="7"/>
        <v>0</v>
      </c>
      <c r="BA5" s="29">
        <f t="shared" si="7"/>
        <v>0</v>
      </c>
      <c r="BB5" s="29">
        <f t="shared" si="7"/>
        <v>0</v>
      </c>
      <c r="BC5" s="29">
        <f t="shared" si="7"/>
        <v>56.969696969696969</v>
      </c>
      <c r="BD5" s="29">
        <f t="shared" si="7"/>
        <v>46.666666666666664</v>
      </c>
      <c r="BE5" s="30">
        <f t="shared" si="7"/>
        <v>0</v>
      </c>
      <c r="BF5" s="30">
        <f t="shared" si="7"/>
        <v>60.377358490566039</v>
      </c>
      <c r="BG5" s="30">
        <f t="shared" si="7"/>
        <v>0</v>
      </c>
      <c r="BH5" s="30">
        <f t="shared" si="7"/>
        <v>46.060606060606062</v>
      </c>
      <c r="BI5" s="30">
        <f t="shared" si="7"/>
        <v>0</v>
      </c>
      <c r="BJ5" s="30">
        <f t="shared" si="7"/>
        <v>0</v>
      </c>
      <c r="BK5" s="30">
        <f t="shared" si="7"/>
        <v>5.9880239520958085</v>
      </c>
      <c r="BL5" s="30">
        <f t="shared" si="7"/>
        <v>41.212121212121211</v>
      </c>
      <c r="BM5" s="30">
        <f t="shared" si="7"/>
        <v>4.8192771084337354</v>
      </c>
      <c r="BN5" s="30">
        <f t="shared" si="7"/>
        <v>0</v>
      </c>
      <c r="BO5" s="30">
        <f t="shared" si="7"/>
        <v>7.7844311377245505</v>
      </c>
      <c r="BP5" s="30">
        <f t="shared" si="7"/>
        <v>17.857142857142858</v>
      </c>
      <c r="BQ5" s="30">
        <f t="shared" si="7"/>
        <v>1.1976047904191616</v>
      </c>
      <c r="BR5" s="30">
        <f t="shared" si="7"/>
        <v>0.59523809523809523</v>
      </c>
      <c r="BS5" s="30">
        <f t="shared" si="7"/>
        <v>0</v>
      </c>
      <c r="BT5" s="30">
        <f t="shared" si="7"/>
        <v>0</v>
      </c>
      <c r="BU5" s="46"/>
      <c r="BV5" s="46">
        <v>6.25E-2</v>
      </c>
      <c r="BW5" s="30">
        <f t="shared" ref="BW5:CT5" si="8">AW3+AW4+AW5</f>
        <v>18.18181818181818</v>
      </c>
      <c r="BX5" s="30">
        <f t="shared" si="8"/>
        <v>45.238095238095241</v>
      </c>
      <c r="BY5" s="29">
        <f t="shared" si="8"/>
        <v>0</v>
      </c>
      <c r="BZ5" s="29">
        <f t="shared" si="8"/>
        <v>0</v>
      </c>
      <c r="CA5" s="29">
        <f t="shared" si="8"/>
        <v>1.8181818181818181</v>
      </c>
      <c r="CB5" s="29">
        <f t="shared" si="8"/>
        <v>0</v>
      </c>
      <c r="CC5" s="29">
        <f t="shared" si="8"/>
        <v>56.969696969696969</v>
      </c>
      <c r="CD5" s="29">
        <f t="shared" si="8"/>
        <v>46.666666666666664</v>
      </c>
      <c r="CE5" s="30">
        <f t="shared" si="8"/>
        <v>0</v>
      </c>
      <c r="CF5" s="30">
        <f t="shared" si="8"/>
        <v>60.377358490566039</v>
      </c>
      <c r="CG5" s="30">
        <f t="shared" si="8"/>
        <v>0</v>
      </c>
      <c r="CH5" s="30">
        <f t="shared" si="8"/>
        <v>46.060606060606062</v>
      </c>
      <c r="CI5" s="30">
        <f t="shared" si="8"/>
        <v>2.4242424242424243</v>
      </c>
      <c r="CJ5" s="30">
        <f t="shared" si="8"/>
        <v>3.0487804878048781</v>
      </c>
      <c r="CK5" s="30">
        <f t="shared" si="8"/>
        <v>8.3832335329341312</v>
      </c>
      <c r="CL5" s="30">
        <f t="shared" si="8"/>
        <v>41.212121212121211</v>
      </c>
      <c r="CM5" s="30">
        <f t="shared" si="8"/>
        <v>84.939759036144579</v>
      </c>
      <c r="CN5" s="30">
        <f t="shared" si="8"/>
        <v>1.8181818181818181</v>
      </c>
      <c r="CO5" s="30">
        <f t="shared" si="8"/>
        <v>7.7844311377245505</v>
      </c>
      <c r="CP5" s="30">
        <f t="shared" si="8"/>
        <v>20.238095238095237</v>
      </c>
      <c r="CQ5" s="30">
        <f t="shared" si="8"/>
        <v>1.1976047904191616</v>
      </c>
      <c r="CR5" s="30">
        <f t="shared" si="8"/>
        <v>0.59523809523809523</v>
      </c>
      <c r="CS5" s="30">
        <f t="shared" si="8"/>
        <v>0</v>
      </c>
      <c r="CT5" s="30">
        <f t="shared" si="8"/>
        <v>45.962732919254655</v>
      </c>
      <c r="CW5" s="24" t="s">
        <v>48</v>
      </c>
      <c r="CX5" s="17"/>
      <c r="CY5" s="17"/>
      <c r="CZ5" s="17"/>
      <c r="DA5" s="17"/>
      <c r="DB5" s="17"/>
      <c r="DC5" s="17"/>
      <c r="DD5" s="17"/>
      <c r="DE5" s="16"/>
      <c r="DF5" s="16">
        <f>CE13-CE12</f>
        <v>0.63694267515923286</v>
      </c>
      <c r="DG5" s="16"/>
      <c r="DH5" s="16"/>
      <c r="DI5" s="16">
        <f>CH11-CH10</f>
        <v>4.8484848484848513</v>
      </c>
      <c r="DJ5" s="16"/>
      <c r="DK5" s="16"/>
      <c r="DL5" s="16"/>
      <c r="DM5" s="16">
        <f>CL10-CL9</f>
        <v>2.4242424242424221</v>
      </c>
      <c r="DN5" s="16">
        <f>CM8-CM5</f>
        <v>0.60240963855422081</v>
      </c>
      <c r="DO5" s="16"/>
      <c r="DP5" s="16">
        <f>CO10-CO9</f>
        <v>0</v>
      </c>
      <c r="DQ5" s="16">
        <f>CP8-CP7</f>
        <v>2.9761904761904745</v>
      </c>
      <c r="DR5" s="16"/>
      <c r="DS5" s="16"/>
      <c r="DT5" s="16"/>
      <c r="DU5" s="16"/>
      <c r="DV5" s="9"/>
    </row>
    <row r="6" spans="1:127" ht="18.75" x14ac:dyDescent="0.25">
      <c r="B6" s="46" t="s">
        <v>5</v>
      </c>
      <c r="C6" s="46">
        <v>0</v>
      </c>
      <c r="D6" s="46">
        <v>0</v>
      </c>
      <c r="E6" s="46">
        <v>0</v>
      </c>
      <c r="F6" s="46">
        <v>0</v>
      </c>
      <c r="G6" s="46">
        <v>81</v>
      </c>
      <c r="H6" s="46">
        <v>0</v>
      </c>
      <c r="I6" s="46">
        <v>22</v>
      </c>
      <c r="J6" s="46">
        <v>15</v>
      </c>
      <c r="K6" s="46">
        <v>12</v>
      </c>
      <c r="L6" s="46">
        <v>1</v>
      </c>
      <c r="M6" s="46">
        <v>3</v>
      </c>
      <c r="N6" s="46">
        <v>6</v>
      </c>
      <c r="O6" s="46">
        <v>4</v>
      </c>
      <c r="P6" s="46">
        <v>21</v>
      </c>
      <c r="Q6" s="46">
        <v>0</v>
      </c>
      <c r="R6" s="46">
        <v>0</v>
      </c>
      <c r="S6" s="46">
        <v>165</v>
      </c>
      <c r="V6" s="46">
        <v>0.125</v>
      </c>
      <c r="W6" s="2">
        <f>F3</f>
        <v>4</v>
      </c>
      <c r="X6" s="2">
        <f>F4</f>
        <v>1</v>
      </c>
      <c r="Y6" s="46">
        <f>F5</f>
        <v>76</v>
      </c>
      <c r="Z6" s="46">
        <f>F6</f>
        <v>0</v>
      </c>
      <c r="AA6" s="46">
        <f>F7</f>
        <v>5</v>
      </c>
      <c r="AB6" s="46">
        <f>F8</f>
        <v>51</v>
      </c>
      <c r="AC6" s="46">
        <f>F9</f>
        <v>0</v>
      </c>
      <c r="AD6" s="46">
        <f>F10</f>
        <v>0</v>
      </c>
      <c r="AE6" s="2">
        <f>F11</f>
        <v>0</v>
      </c>
      <c r="AF6" s="2">
        <f>F12</f>
        <v>0</v>
      </c>
      <c r="AG6" s="2">
        <f>F13</f>
        <v>0</v>
      </c>
      <c r="AH6" s="2">
        <f>F14</f>
        <v>0</v>
      </c>
      <c r="AI6" s="2">
        <f>F15</f>
        <v>6</v>
      </c>
      <c r="AJ6" s="2">
        <f>F16</f>
        <v>8</v>
      </c>
      <c r="AK6" s="2">
        <f>F17</f>
        <v>71</v>
      </c>
      <c r="AL6" s="2">
        <f>F18</f>
        <v>0</v>
      </c>
      <c r="AM6" s="4">
        <f>F19</f>
        <v>0</v>
      </c>
      <c r="AN6" s="2">
        <f>F20</f>
        <v>1</v>
      </c>
      <c r="AO6" s="2">
        <f>F21</f>
        <v>0</v>
      </c>
      <c r="AP6" s="2">
        <f>F22</f>
        <v>59</v>
      </c>
      <c r="AQ6" s="2">
        <f>F23</f>
        <v>0</v>
      </c>
      <c r="AR6" s="2">
        <f>F24</f>
        <v>0</v>
      </c>
      <c r="AS6" s="2">
        <f>F25</f>
        <v>27</v>
      </c>
      <c r="AT6" s="2">
        <f>F26</f>
        <v>61</v>
      </c>
      <c r="AU6" s="5"/>
      <c r="AV6" s="46">
        <v>0.125</v>
      </c>
      <c r="AW6" s="30">
        <f t="shared" ref="AW6:BT6" si="9">PRODUCT(W6*100*1/W19)</f>
        <v>2.4242424242424243</v>
      </c>
      <c r="AX6" s="30">
        <f t="shared" si="9"/>
        <v>0.59523809523809523</v>
      </c>
      <c r="AY6" s="29">
        <f t="shared" si="9"/>
        <v>46.060606060606062</v>
      </c>
      <c r="AZ6" s="29">
        <f t="shared" si="9"/>
        <v>0</v>
      </c>
      <c r="BA6" s="29">
        <f t="shared" si="9"/>
        <v>3.0303030303030303</v>
      </c>
      <c r="BB6" s="29">
        <f t="shared" si="9"/>
        <v>30.90909090909091</v>
      </c>
      <c r="BC6" s="29">
        <f t="shared" si="9"/>
        <v>0</v>
      </c>
      <c r="BD6" s="29">
        <f t="shared" si="9"/>
        <v>0</v>
      </c>
      <c r="BE6" s="30">
        <f t="shared" si="9"/>
        <v>0</v>
      </c>
      <c r="BF6" s="30">
        <f t="shared" si="9"/>
        <v>0</v>
      </c>
      <c r="BG6" s="30">
        <f t="shared" si="9"/>
        <v>0</v>
      </c>
      <c r="BH6" s="30">
        <f t="shared" si="9"/>
        <v>0</v>
      </c>
      <c r="BI6" s="30">
        <f t="shared" si="9"/>
        <v>3.6363636363636362</v>
      </c>
      <c r="BJ6" s="30">
        <f t="shared" si="9"/>
        <v>4.8780487804878048</v>
      </c>
      <c r="BK6" s="30">
        <f t="shared" si="9"/>
        <v>42.514970059880241</v>
      </c>
      <c r="BL6" s="30">
        <f t="shared" si="9"/>
        <v>0</v>
      </c>
      <c r="BM6" s="31">
        <f t="shared" si="9"/>
        <v>0</v>
      </c>
      <c r="BN6" s="30">
        <f t="shared" si="9"/>
        <v>0.60606060606060608</v>
      </c>
      <c r="BO6" s="30">
        <f t="shared" si="9"/>
        <v>0</v>
      </c>
      <c r="BP6" s="30">
        <f t="shared" si="9"/>
        <v>35.11904761904762</v>
      </c>
      <c r="BQ6" s="30">
        <f t="shared" si="9"/>
        <v>0</v>
      </c>
      <c r="BR6" s="30">
        <f t="shared" si="9"/>
        <v>0</v>
      </c>
      <c r="BS6" s="30">
        <f t="shared" si="9"/>
        <v>16.463414634146343</v>
      </c>
      <c r="BT6" s="30">
        <f t="shared" si="9"/>
        <v>37.888198757763973</v>
      </c>
      <c r="BU6" s="46"/>
      <c r="BV6" s="46">
        <v>0.125</v>
      </c>
      <c r="BW6" s="30">
        <f t="shared" ref="BW6:CM6" si="10">AW3+AW4+AW5+AW6</f>
        <v>20.606060606060606</v>
      </c>
      <c r="BX6" s="30">
        <f t="shared" si="10"/>
        <v>45.833333333333336</v>
      </c>
      <c r="BY6" s="29">
        <f t="shared" si="10"/>
        <v>46.060606060606062</v>
      </c>
      <c r="BZ6" s="29">
        <f t="shared" si="10"/>
        <v>0</v>
      </c>
      <c r="CA6" s="29">
        <f t="shared" si="10"/>
        <v>4.8484848484848486</v>
      </c>
      <c r="CB6" s="29">
        <f t="shared" si="10"/>
        <v>30.90909090909091</v>
      </c>
      <c r="CC6" s="29">
        <f t="shared" si="10"/>
        <v>56.969696969696969</v>
      </c>
      <c r="CD6" s="29">
        <f t="shared" si="10"/>
        <v>46.666666666666664</v>
      </c>
      <c r="CE6" s="30">
        <f t="shared" si="10"/>
        <v>0</v>
      </c>
      <c r="CF6" s="30">
        <f t="shared" si="10"/>
        <v>60.377358490566039</v>
      </c>
      <c r="CG6" s="30">
        <f t="shared" si="10"/>
        <v>0</v>
      </c>
      <c r="CH6" s="30">
        <f t="shared" si="10"/>
        <v>46.060606060606062</v>
      </c>
      <c r="CI6" s="30">
        <f t="shared" si="10"/>
        <v>6.0606060606060606</v>
      </c>
      <c r="CJ6" s="30">
        <f t="shared" si="10"/>
        <v>7.9268292682926829</v>
      </c>
      <c r="CK6" s="30">
        <f t="shared" si="10"/>
        <v>50.898203592814369</v>
      </c>
      <c r="CL6" s="30">
        <f t="shared" si="10"/>
        <v>41.212121212121211</v>
      </c>
      <c r="CM6" s="31">
        <f t="shared" si="10"/>
        <v>84.939759036144579</v>
      </c>
      <c r="CN6" s="30">
        <f>BN4+BN5+BN6</f>
        <v>2.4242424242424243</v>
      </c>
      <c r="CO6" s="30">
        <f t="shared" ref="CO6:CT6" si="11">BO3+BO4+BO5+BO6</f>
        <v>7.7844311377245505</v>
      </c>
      <c r="CP6" s="30">
        <f t="shared" si="11"/>
        <v>55.357142857142861</v>
      </c>
      <c r="CQ6" s="30">
        <f t="shared" si="11"/>
        <v>1.1976047904191616</v>
      </c>
      <c r="CR6" s="30">
        <f t="shared" si="11"/>
        <v>0.59523809523809523</v>
      </c>
      <c r="CS6" s="30">
        <f t="shared" si="11"/>
        <v>16.463414634146343</v>
      </c>
      <c r="CT6" s="30">
        <f t="shared" si="11"/>
        <v>83.850931677018622</v>
      </c>
      <c r="CW6" s="24" t="s">
        <v>49</v>
      </c>
      <c r="CX6" s="17"/>
      <c r="CY6" s="17">
        <f>BX18-BX7</f>
        <v>51.785714285714285</v>
      </c>
      <c r="CZ6" s="17"/>
      <c r="DA6" s="17"/>
      <c r="DB6" s="17"/>
      <c r="DC6" s="17"/>
      <c r="DD6" s="17"/>
      <c r="DE6" s="16"/>
      <c r="DF6" s="16">
        <f>CE18-CE13</f>
        <v>15.28662420382166</v>
      </c>
      <c r="DG6" s="16">
        <f>CF18-CF9</f>
        <v>36.477987421383652</v>
      </c>
      <c r="DH6" s="16">
        <f>CG18-CG14</f>
        <v>19.879518072289159</v>
      </c>
      <c r="DI6" s="16">
        <f>CH18-CH11</f>
        <v>31.51515151515153</v>
      </c>
      <c r="DJ6" s="16">
        <f>CI18-CI9</f>
        <v>46.060606060606055</v>
      </c>
      <c r="DK6" s="16">
        <f>CJ18-CJ9</f>
        <v>45.731707317073173</v>
      </c>
      <c r="DL6" s="16">
        <f>CK18-CK7</f>
        <v>47.305389221556887</v>
      </c>
      <c r="DM6" s="16">
        <f>CL18-CL10</f>
        <v>6.6666666666666714</v>
      </c>
      <c r="DN6" s="16">
        <f>CM18-CM8</f>
        <v>14.457831325301214</v>
      </c>
      <c r="DO6" s="16">
        <f>CN18-CN9</f>
        <v>0.60606060606060908</v>
      </c>
      <c r="DP6" s="16">
        <f>CO18-CO10</f>
        <v>59.281437125748504</v>
      </c>
      <c r="DQ6" s="16">
        <f>CP18-CP8</f>
        <v>39.88095238095238</v>
      </c>
      <c r="DR6" s="16">
        <f>CQ18-CQ11</f>
        <v>0</v>
      </c>
      <c r="DS6" s="16">
        <f>CR18-CR11</f>
        <v>0</v>
      </c>
      <c r="DT6" s="16">
        <f>CS18-CS11</f>
        <v>1.8292682926829258</v>
      </c>
      <c r="DU6" s="16">
        <f>CT18-CT8</f>
        <v>0</v>
      </c>
      <c r="DV6" s="9"/>
    </row>
    <row r="7" spans="1:127" x14ac:dyDescent="0.25">
      <c r="B7" s="46" t="s">
        <v>7</v>
      </c>
      <c r="C7" s="46">
        <v>0</v>
      </c>
      <c r="D7" s="46">
        <v>3</v>
      </c>
      <c r="E7" s="46">
        <v>0</v>
      </c>
      <c r="F7" s="46">
        <v>5</v>
      </c>
      <c r="G7" s="46">
        <v>10</v>
      </c>
      <c r="H7" s="46">
        <v>36</v>
      </c>
      <c r="I7" s="46">
        <v>24</v>
      </c>
      <c r="J7" s="46">
        <v>3</v>
      </c>
      <c r="K7" s="46">
        <v>10</v>
      </c>
      <c r="L7" s="46">
        <v>20</v>
      </c>
      <c r="M7" s="46">
        <v>54</v>
      </c>
      <c r="N7" s="46">
        <v>0</v>
      </c>
      <c r="O7" s="46">
        <v>0</v>
      </c>
      <c r="P7" s="46">
        <v>0</v>
      </c>
      <c r="Q7" s="46">
        <v>0</v>
      </c>
      <c r="R7" s="46">
        <v>0</v>
      </c>
      <c r="S7" s="46">
        <v>165</v>
      </c>
      <c r="V7" s="46">
        <v>0.25</v>
      </c>
      <c r="W7" s="3">
        <f>G3</f>
        <v>8</v>
      </c>
      <c r="X7" s="2">
        <f>G4</f>
        <v>4</v>
      </c>
      <c r="Y7" s="46">
        <f>G5</f>
        <v>0</v>
      </c>
      <c r="Z7" s="46">
        <f>G6</f>
        <v>81</v>
      </c>
      <c r="AA7" s="46">
        <f>G7</f>
        <v>10</v>
      </c>
      <c r="AB7" s="46">
        <f>G8</f>
        <v>0</v>
      </c>
      <c r="AC7" s="46">
        <f>G9</f>
        <v>6</v>
      </c>
      <c r="AD7" s="46">
        <f>G10</f>
        <v>6</v>
      </c>
      <c r="AE7" s="2">
        <f>G11</f>
        <v>82</v>
      </c>
      <c r="AF7" s="2">
        <f>G12</f>
        <v>2</v>
      </c>
      <c r="AG7" s="2">
        <f>G13</f>
        <v>0</v>
      </c>
      <c r="AH7" s="2">
        <f>G14</f>
        <v>18</v>
      </c>
      <c r="AI7" s="2">
        <f>G15</f>
        <v>62</v>
      </c>
      <c r="AJ7" s="2">
        <f>G16</f>
        <v>71</v>
      </c>
      <c r="AK7" s="2">
        <f>G17</f>
        <v>3</v>
      </c>
      <c r="AL7" s="2">
        <f>G18</f>
        <v>18</v>
      </c>
      <c r="AM7" s="4">
        <f>G19</f>
        <v>1</v>
      </c>
      <c r="AN7" s="2">
        <f>G20</f>
        <v>3</v>
      </c>
      <c r="AO7" s="2">
        <f>G21</f>
        <v>42</v>
      </c>
      <c r="AP7" s="2">
        <f>G22</f>
        <v>3</v>
      </c>
      <c r="AQ7" s="2">
        <f>G23</f>
        <v>2</v>
      </c>
      <c r="AR7" s="2">
        <f>G24</f>
        <v>1</v>
      </c>
      <c r="AS7" s="2">
        <f>G25</f>
        <v>0</v>
      </c>
      <c r="AT7" s="2">
        <f>G26</f>
        <v>20</v>
      </c>
      <c r="AU7" s="5"/>
      <c r="AV7" s="46">
        <v>0.25</v>
      </c>
      <c r="AW7" s="32">
        <f t="shared" ref="AW7:BT7" si="12">PRODUCT(W7*100*1/W19)</f>
        <v>4.8484848484848486</v>
      </c>
      <c r="AX7" s="30">
        <f t="shared" si="12"/>
        <v>2.3809523809523809</v>
      </c>
      <c r="AY7" s="29">
        <f t="shared" si="12"/>
        <v>0</v>
      </c>
      <c r="AZ7" s="29">
        <f t="shared" si="12"/>
        <v>49.090909090909093</v>
      </c>
      <c r="BA7" s="29">
        <f t="shared" si="12"/>
        <v>6.0606060606060606</v>
      </c>
      <c r="BB7" s="29">
        <f t="shared" si="12"/>
        <v>0</v>
      </c>
      <c r="BC7" s="29">
        <f t="shared" si="12"/>
        <v>3.6363636363636362</v>
      </c>
      <c r="BD7" s="29">
        <f t="shared" si="12"/>
        <v>3.6363636363636362</v>
      </c>
      <c r="BE7" s="30">
        <f t="shared" si="12"/>
        <v>52.229299363057322</v>
      </c>
      <c r="BF7" s="30">
        <f t="shared" si="12"/>
        <v>1.2578616352201257</v>
      </c>
      <c r="BG7" s="30">
        <f t="shared" si="12"/>
        <v>0</v>
      </c>
      <c r="BH7" s="30">
        <f t="shared" si="12"/>
        <v>10.909090909090908</v>
      </c>
      <c r="BI7" s="30">
        <f t="shared" si="12"/>
        <v>37.575757575757578</v>
      </c>
      <c r="BJ7" s="30">
        <f t="shared" si="12"/>
        <v>43.292682926829265</v>
      </c>
      <c r="BK7" s="30">
        <f t="shared" si="12"/>
        <v>1.7964071856287425</v>
      </c>
      <c r="BL7" s="30">
        <f t="shared" si="12"/>
        <v>10.909090909090908</v>
      </c>
      <c r="BM7" s="31">
        <f t="shared" si="12"/>
        <v>0.60240963855421692</v>
      </c>
      <c r="BN7" s="30">
        <f t="shared" si="12"/>
        <v>1.8181818181818181</v>
      </c>
      <c r="BO7" s="30">
        <f t="shared" si="12"/>
        <v>25.149700598802394</v>
      </c>
      <c r="BP7" s="30">
        <f t="shared" si="12"/>
        <v>1.7857142857142858</v>
      </c>
      <c r="BQ7" s="30">
        <f t="shared" si="12"/>
        <v>1.1976047904191616</v>
      </c>
      <c r="BR7" s="30">
        <f t="shared" si="12"/>
        <v>0.59523809523809523</v>
      </c>
      <c r="BS7" s="30">
        <f t="shared" si="12"/>
        <v>0</v>
      </c>
      <c r="BT7" s="30">
        <f t="shared" si="12"/>
        <v>12.422360248447205</v>
      </c>
      <c r="BU7" s="46"/>
      <c r="BV7" s="46">
        <v>0.25</v>
      </c>
      <c r="BW7" s="32">
        <f t="shared" ref="BW7:CT7" si="13">AW3+AW4+AW5+AW6+AW7</f>
        <v>25.454545454545453</v>
      </c>
      <c r="BX7" s="30">
        <f t="shared" si="13"/>
        <v>48.214285714285715</v>
      </c>
      <c r="BY7" s="29">
        <f t="shared" si="13"/>
        <v>46.060606060606062</v>
      </c>
      <c r="BZ7" s="29">
        <f t="shared" si="13"/>
        <v>49.090909090909093</v>
      </c>
      <c r="CA7" s="29">
        <f t="shared" si="13"/>
        <v>10.90909090909091</v>
      </c>
      <c r="CB7" s="29">
        <f t="shared" si="13"/>
        <v>30.90909090909091</v>
      </c>
      <c r="CC7" s="29">
        <f t="shared" si="13"/>
        <v>60.606060606060602</v>
      </c>
      <c r="CD7" s="29">
        <f t="shared" si="13"/>
        <v>50.303030303030297</v>
      </c>
      <c r="CE7" s="30">
        <f t="shared" si="13"/>
        <v>52.229299363057322</v>
      </c>
      <c r="CF7" s="30">
        <f t="shared" si="13"/>
        <v>61.635220125786162</v>
      </c>
      <c r="CG7" s="30">
        <f t="shared" si="13"/>
        <v>0</v>
      </c>
      <c r="CH7" s="30">
        <f t="shared" si="13"/>
        <v>56.969696969696969</v>
      </c>
      <c r="CI7" s="30">
        <f t="shared" si="13"/>
        <v>43.63636363636364</v>
      </c>
      <c r="CJ7" s="30">
        <f t="shared" si="13"/>
        <v>51.219512195121951</v>
      </c>
      <c r="CK7" s="30">
        <f t="shared" si="13"/>
        <v>52.694610778443113</v>
      </c>
      <c r="CL7" s="30">
        <f t="shared" si="13"/>
        <v>52.121212121212118</v>
      </c>
      <c r="CM7" s="31">
        <f t="shared" si="13"/>
        <v>85.5421686746988</v>
      </c>
      <c r="CN7" s="30">
        <f t="shared" si="13"/>
        <v>4.2424242424242422</v>
      </c>
      <c r="CO7" s="30">
        <f t="shared" si="13"/>
        <v>32.934131736526943</v>
      </c>
      <c r="CP7" s="30">
        <f t="shared" si="13"/>
        <v>57.142857142857146</v>
      </c>
      <c r="CQ7" s="30">
        <f t="shared" si="13"/>
        <v>2.3952095808383231</v>
      </c>
      <c r="CR7" s="30">
        <f t="shared" si="13"/>
        <v>1.1904761904761905</v>
      </c>
      <c r="CS7" s="30">
        <f t="shared" si="13"/>
        <v>16.463414634146343</v>
      </c>
      <c r="CT7" s="30">
        <f t="shared" si="13"/>
        <v>96.273291925465827</v>
      </c>
      <c r="CW7" s="28"/>
      <c r="CX7" s="28"/>
      <c r="CY7" s="28"/>
      <c r="CZ7" s="28"/>
      <c r="DA7" s="28"/>
      <c r="DB7" s="28"/>
      <c r="DC7" s="28"/>
      <c r="DD7" s="28"/>
      <c r="DE7" s="28"/>
      <c r="DF7" s="28"/>
      <c r="DG7" s="28"/>
      <c r="DH7" s="28"/>
      <c r="DI7" s="28"/>
      <c r="DJ7" s="28"/>
      <c r="DK7" s="28"/>
      <c r="DL7" s="28"/>
      <c r="DM7" s="28"/>
      <c r="DN7" s="28"/>
      <c r="DO7" s="28"/>
      <c r="DP7" s="28"/>
      <c r="DQ7" s="28"/>
      <c r="DR7" s="28"/>
      <c r="DS7" s="28"/>
      <c r="DT7" s="28"/>
      <c r="DU7" s="9"/>
    </row>
    <row r="8" spans="1:127" x14ac:dyDescent="0.25">
      <c r="B8" s="46" t="s">
        <v>9</v>
      </c>
      <c r="C8" s="46">
        <v>0</v>
      </c>
      <c r="D8" s="46">
        <v>0</v>
      </c>
      <c r="E8" s="46">
        <v>0</v>
      </c>
      <c r="F8" s="46">
        <v>51</v>
      </c>
      <c r="G8" s="46">
        <v>0</v>
      </c>
      <c r="H8" s="46">
        <v>29</v>
      </c>
      <c r="I8" s="46">
        <v>2</v>
      </c>
      <c r="J8" s="46">
        <v>7</v>
      </c>
      <c r="K8" s="46">
        <v>9</v>
      </c>
      <c r="L8" s="46">
        <v>14</v>
      </c>
      <c r="M8" s="46">
        <v>12</v>
      </c>
      <c r="N8" s="46">
        <v>7</v>
      </c>
      <c r="O8" s="46">
        <v>34</v>
      </c>
      <c r="P8" s="46">
        <v>0</v>
      </c>
      <c r="Q8" s="46">
        <v>0</v>
      </c>
      <c r="R8" s="46">
        <v>0</v>
      </c>
      <c r="S8" s="46">
        <v>165</v>
      </c>
      <c r="V8" s="46">
        <v>0.5</v>
      </c>
      <c r="W8" s="3">
        <f>H3</f>
        <v>9</v>
      </c>
      <c r="X8" s="3">
        <f>H4</f>
        <v>2</v>
      </c>
      <c r="Y8" s="46">
        <f>H5</f>
        <v>8</v>
      </c>
      <c r="Z8" s="46">
        <f>H6</f>
        <v>0</v>
      </c>
      <c r="AA8" s="46">
        <f>H7</f>
        <v>36</v>
      </c>
      <c r="AB8" s="46">
        <f>H8</f>
        <v>29</v>
      </c>
      <c r="AC8" s="46">
        <f>H9</f>
        <v>10</v>
      </c>
      <c r="AD8" s="46">
        <f>H10</f>
        <v>3</v>
      </c>
      <c r="AE8" s="2">
        <f>H11</f>
        <v>0</v>
      </c>
      <c r="AF8" s="2">
        <f>H12</f>
        <v>2</v>
      </c>
      <c r="AG8" s="2">
        <f>H13</f>
        <v>58</v>
      </c>
      <c r="AH8" s="2">
        <f>H14</f>
        <v>1</v>
      </c>
      <c r="AI8" s="2">
        <f>H15</f>
        <v>15</v>
      </c>
      <c r="AJ8" s="2">
        <f>H16</f>
        <v>3</v>
      </c>
      <c r="AK8" s="3">
        <f>H17</f>
        <v>7</v>
      </c>
      <c r="AL8" s="2">
        <f>H18</f>
        <v>35</v>
      </c>
      <c r="AM8" s="4">
        <f>H19</f>
        <v>0</v>
      </c>
      <c r="AN8" s="2">
        <f>H20</f>
        <v>86</v>
      </c>
      <c r="AO8" s="2">
        <f>H21</f>
        <v>12</v>
      </c>
      <c r="AP8" s="4">
        <f>H22</f>
        <v>5</v>
      </c>
      <c r="AQ8" s="2">
        <f>H23</f>
        <v>76</v>
      </c>
      <c r="AR8" s="2">
        <f>H24</f>
        <v>5</v>
      </c>
      <c r="AS8" s="2">
        <f>H25</f>
        <v>30</v>
      </c>
      <c r="AT8" s="2">
        <f>H26</f>
        <v>6</v>
      </c>
      <c r="AU8" s="5"/>
      <c r="AV8" s="46">
        <v>0.5</v>
      </c>
      <c r="AW8" s="32">
        <f t="shared" ref="AW8:BT8" si="14">PRODUCT(W8*100*1/W19)</f>
        <v>5.4545454545454541</v>
      </c>
      <c r="AX8" s="32">
        <f t="shared" si="14"/>
        <v>1.1904761904761905</v>
      </c>
      <c r="AY8" s="29">
        <f t="shared" si="14"/>
        <v>4.8484848484848486</v>
      </c>
      <c r="AZ8" s="29">
        <f t="shared" si="14"/>
        <v>0</v>
      </c>
      <c r="BA8" s="29">
        <f t="shared" si="14"/>
        <v>21.818181818181817</v>
      </c>
      <c r="BB8" s="29">
        <f t="shared" si="14"/>
        <v>17.575757575757574</v>
      </c>
      <c r="BC8" s="29">
        <f t="shared" si="14"/>
        <v>6.0606060606060606</v>
      </c>
      <c r="BD8" s="29">
        <f t="shared" si="14"/>
        <v>1.8181818181818181</v>
      </c>
      <c r="BE8" s="30">
        <f t="shared" si="14"/>
        <v>0</v>
      </c>
      <c r="BF8" s="30">
        <f t="shared" si="14"/>
        <v>1.2578616352201257</v>
      </c>
      <c r="BG8" s="30">
        <f t="shared" si="14"/>
        <v>34.939759036144579</v>
      </c>
      <c r="BH8" s="30">
        <f t="shared" si="14"/>
        <v>0.60606060606060608</v>
      </c>
      <c r="BI8" s="30">
        <f t="shared" si="14"/>
        <v>9.0909090909090917</v>
      </c>
      <c r="BJ8" s="30">
        <f t="shared" si="14"/>
        <v>1.8292682926829269</v>
      </c>
      <c r="BK8" s="32">
        <f t="shared" si="14"/>
        <v>4.1916167664670656</v>
      </c>
      <c r="BL8" s="30">
        <f t="shared" si="14"/>
        <v>21.212121212121211</v>
      </c>
      <c r="BM8" s="31">
        <f t="shared" si="14"/>
        <v>0</v>
      </c>
      <c r="BN8" s="30">
        <f t="shared" si="14"/>
        <v>52.121212121212125</v>
      </c>
      <c r="BO8" s="30">
        <f t="shared" si="14"/>
        <v>7.1856287425149699</v>
      </c>
      <c r="BP8" s="31">
        <f t="shared" si="14"/>
        <v>2.9761904761904763</v>
      </c>
      <c r="BQ8" s="30">
        <f t="shared" si="14"/>
        <v>45.508982035928142</v>
      </c>
      <c r="BR8" s="30">
        <f t="shared" si="14"/>
        <v>2.9761904761904763</v>
      </c>
      <c r="BS8" s="30">
        <f t="shared" si="14"/>
        <v>18.292682926829269</v>
      </c>
      <c r="BT8" s="30">
        <f t="shared" si="14"/>
        <v>3.7267080745341614</v>
      </c>
      <c r="BU8" s="46"/>
      <c r="BV8" s="46">
        <v>0.5</v>
      </c>
      <c r="BW8" s="32">
        <f t="shared" ref="BW8:CT8" si="15">AW3+AW4+AW5+AW6+AW7+AW8</f>
        <v>30.909090909090907</v>
      </c>
      <c r="BX8" s="32">
        <f t="shared" si="15"/>
        <v>49.404761904761905</v>
      </c>
      <c r="BY8" s="29">
        <f t="shared" si="15"/>
        <v>50.909090909090914</v>
      </c>
      <c r="BZ8" s="29">
        <f t="shared" si="15"/>
        <v>49.090909090909093</v>
      </c>
      <c r="CA8" s="29">
        <f t="shared" si="15"/>
        <v>32.727272727272727</v>
      </c>
      <c r="CB8" s="29">
        <f t="shared" si="15"/>
        <v>48.484848484848484</v>
      </c>
      <c r="CC8" s="29">
        <f t="shared" si="15"/>
        <v>66.666666666666657</v>
      </c>
      <c r="CD8" s="29">
        <f t="shared" si="15"/>
        <v>52.121212121212118</v>
      </c>
      <c r="CE8" s="30">
        <f t="shared" si="15"/>
        <v>52.229299363057322</v>
      </c>
      <c r="CF8" s="30">
        <f t="shared" si="15"/>
        <v>62.893081761006286</v>
      </c>
      <c r="CG8" s="30">
        <f t="shared" si="15"/>
        <v>34.939759036144579</v>
      </c>
      <c r="CH8" s="30">
        <f t="shared" si="15"/>
        <v>57.575757575757578</v>
      </c>
      <c r="CI8" s="30">
        <f t="shared" si="15"/>
        <v>52.727272727272734</v>
      </c>
      <c r="CJ8" s="30">
        <f t="shared" si="15"/>
        <v>53.048780487804876</v>
      </c>
      <c r="CK8" s="32">
        <f t="shared" si="15"/>
        <v>56.886227544910177</v>
      </c>
      <c r="CL8" s="30">
        <f t="shared" si="15"/>
        <v>73.333333333333329</v>
      </c>
      <c r="CM8" s="31">
        <f t="shared" si="15"/>
        <v>85.5421686746988</v>
      </c>
      <c r="CN8" s="30">
        <f t="shared" si="15"/>
        <v>56.363636363636367</v>
      </c>
      <c r="CO8" s="30">
        <f t="shared" si="15"/>
        <v>40.119760479041915</v>
      </c>
      <c r="CP8" s="31">
        <f t="shared" si="15"/>
        <v>60.11904761904762</v>
      </c>
      <c r="CQ8" s="30">
        <f t="shared" si="15"/>
        <v>47.904191616766468</v>
      </c>
      <c r="CR8" s="30">
        <f t="shared" si="15"/>
        <v>4.166666666666667</v>
      </c>
      <c r="CS8" s="30">
        <f t="shared" si="15"/>
        <v>34.756097560975611</v>
      </c>
      <c r="CT8" s="30">
        <f t="shared" si="15"/>
        <v>99.999999999999986</v>
      </c>
      <c r="CW8" s="9"/>
      <c r="CX8" s="9"/>
      <c r="CY8" s="9" t="str">
        <f>A1</f>
        <v xml:space="preserve">Staphylococcus epidermidis  </v>
      </c>
      <c r="CZ8" s="9"/>
      <c r="DA8" s="9"/>
      <c r="DB8" s="9"/>
      <c r="DC8" s="9"/>
      <c r="DD8" s="9"/>
      <c r="DE8" s="9"/>
      <c r="DF8" s="9"/>
      <c r="DG8" s="9"/>
      <c r="DH8" s="9"/>
      <c r="DI8" s="9"/>
      <c r="DJ8" s="9"/>
      <c r="DK8" s="9"/>
      <c r="DL8" s="9"/>
      <c r="DM8" s="9"/>
      <c r="DN8" s="9"/>
      <c r="DO8" s="9"/>
      <c r="DP8" s="9"/>
      <c r="DQ8" s="9"/>
      <c r="DR8" s="9"/>
      <c r="DS8" s="9"/>
      <c r="DT8" s="9"/>
      <c r="DU8" s="9"/>
    </row>
    <row r="9" spans="1:127" x14ac:dyDescent="0.25">
      <c r="B9" s="46" t="s">
        <v>10</v>
      </c>
      <c r="C9" s="46">
        <v>0</v>
      </c>
      <c r="D9" s="46">
        <v>0</v>
      </c>
      <c r="E9" s="46">
        <v>94</v>
      </c>
      <c r="F9" s="46">
        <v>0</v>
      </c>
      <c r="G9" s="46">
        <v>6</v>
      </c>
      <c r="H9" s="46">
        <v>10</v>
      </c>
      <c r="I9" s="46">
        <v>6</v>
      </c>
      <c r="J9" s="46">
        <v>9</v>
      </c>
      <c r="K9" s="46">
        <v>6</v>
      </c>
      <c r="L9" s="46">
        <v>10</v>
      </c>
      <c r="M9" s="46">
        <v>18</v>
      </c>
      <c r="N9" s="46">
        <v>6</v>
      </c>
      <c r="O9" s="46">
        <v>0</v>
      </c>
      <c r="P9" s="46">
        <v>0</v>
      </c>
      <c r="Q9" s="46">
        <v>0</v>
      </c>
      <c r="R9" s="46">
        <v>0</v>
      </c>
      <c r="S9" s="46">
        <v>165</v>
      </c>
      <c r="V9" s="46">
        <v>1</v>
      </c>
      <c r="W9" s="3">
        <f>I3</f>
        <v>11</v>
      </c>
      <c r="X9" s="3">
        <f>I4</f>
        <v>0</v>
      </c>
      <c r="Y9" s="46">
        <f>I5</f>
        <v>22</v>
      </c>
      <c r="Z9" s="46">
        <f>I6</f>
        <v>22</v>
      </c>
      <c r="AA9" s="46">
        <f>I7</f>
        <v>24</v>
      </c>
      <c r="AB9" s="46">
        <f>I8</f>
        <v>2</v>
      </c>
      <c r="AC9" s="46">
        <f>I9</f>
        <v>6</v>
      </c>
      <c r="AD9" s="46">
        <f>I10</f>
        <v>9</v>
      </c>
      <c r="AE9" s="2">
        <f>I11</f>
        <v>22</v>
      </c>
      <c r="AF9" s="2">
        <f>I12</f>
        <v>1</v>
      </c>
      <c r="AG9" s="2">
        <f>I13</f>
        <v>0</v>
      </c>
      <c r="AH9" s="2">
        <f>I14</f>
        <v>4</v>
      </c>
      <c r="AI9" s="2">
        <f>I15</f>
        <v>2</v>
      </c>
      <c r="AJ9" s="2">
        <f>I16</f>
        <v>2</v>
      </c>
      <c r="AK9" s="3">
        <f>I17</f>
        <v>29</v>
      </c>
      <c r="AL9" s="2">
        <f>I18</f>
        <v>29</v>
      </c>
      <c r="AM9" s="3">
        <f>I19</f>
        <v>0</v>
      </c>
      <c r="AN9" s="2">
        <f>I20</f>
        <v>71</v>
      </c>
      <c r="AO9" s="2">
        <f>I21</f>
        <v>1</v>
      </c>
      <c r="AP9" s="3">
        <f>I22</f>
        <v>1</v>
      </c>
      <c r="AQ9" s="2">
        <f>I23</f>
        <v>78</v>
      </c>
      <c r="AR9" s="2">
        <f>I24</f>
        <v>84</v>
      </c>
      <c r="AS9" s="2">
        <f>I25</f>
        <v>40</v>
      </c>
      <c r="AT9" s="3">
        <f>I26</f>
        <v>0</v>
      </c>
      <c r="AU9" s="5"/>
      <c r="AV9" s="46">
        <v>1</v>
      </c>
      <c r="AW9" s="32">
        <f t="shared" ref="AW9:BT9" si="16">PRODUCT(W9*100*1/W19)</f>
        <v>6.666666666666667</v>
      </c>
      <c r="AX9" s="32">
        <f t="shared" si="16"/>
        <v>0</v>
      </c>
      <c r="AY9" s="29">
        <f t="shared" si="16"/>
        <v>13.333333333333334</v>
      </c>
      <c r="AZ9" s="29">
        <f t="shared" si="16"/>
        <v>13.333333333333334</v>
      </c>
      <c r="BA9" s="29">
        <f t="shared" si="16"/>
        <v>14.545454545454545</v>
      </c>
      <c r="BB9" s="29">
        <f t="shared" si="16"/>
        <v>1.2121212121212122</v>
      </c>
      <c r="BC9" s="29">
        <f t="shared" si="16"/>
        <v>3.6363636363636362</v>
      </c>
      <c r="BD9" s="29">
        <f t="shared" si="16"/>
        <v>5.4545454545454541</v>
      </c>
      <c r="BE9" s="30">
        <f t="shared" si="16"/>
        <v>14.012738853503185</v>
      </c>
      <c r="BF9" s="30">
        <f t="shared" si="16"/>
        <v>0.62893081761006286</v>
      </c>
      <c r="BG9" s="30">
        <f t="shared" si="16"/>
        <v>0</v>
      </c>
      <c r="BH9" s="30">
        <f t="shared" si="16"/>
        <v>2.4242424242424243</v>
      </c>
      <c r="BI9" s="30">
        <f t="shared" si="16"/>
        <v>1.2121212121212122</v>
      </c>
      <c r="BJ9" s="30">
        <f t="shared" si="16"/>
        <v>1.2195121951219512</v>
      </c>
      <c r="BK9" s="32">
        <f t="shared" si="16"/>
        <v>17.365269461077844</v>
      </c>
      <c r="BL9" s="30">
        <f t="shared" si="16"/>
        <v>17.575757575757574</v>
      </c>
      <c r="BM9" s="32">
        <f t="shared" si="16"/>
        <v>0</v>
      </c>
      <c r="BN9" s="30">
        <f t="shared" si="16"/>
        <v>43.030303030303031</v>
      </c>
      <c r="BO9" s="30">
        <f t="shared" si="16"/>
        <v>0.59880239520958078</v>
      </c>
      <c r="BP9" s="32">
        <f t="shared" si="16"/>
        <v>0.59523809523809523</v>
      </c>
      <c r="BQ9" s="30">
        <f t="shared" si="16"/>
        <v>46.706586826347305</v>
      </c>
      <c r="BR9" s="30">
        <f t="shared" si="16"/>
        <v>50</v>
      </c>
      <c r="BS9" s="30">
        <f t="shared" si="16"/>
        <v>24.390243902439025</v>
      </c>
      <c r="BT9" s="32">
        <f t="shared" si="16"/>
        <v>0</v>
      </c>
      <c r="BU9" s="46"/>
      <c r="BV9" s="46">
        <v>1</v>
      </c>
      <c r="BW9" s="32">
        <f t="shared" ref="BW9:CT9" si="17">AW3+AW4+AW5+AW6+AW7+AW8+AW9</f>
        <v>37.575757575757571</v>
      </c>
      <c r="BX9" s="32">
        <f t="shared" si="17"/>
        <v>49.404761904761905</v>
      </c>
      <c r="BY9" s="29">
        <f t="shared" si="17"/>
        <v>64.242424242424249</v>
      </c>
      <c r="BZ9" s="29">
        <f t="shared" si="17"/>
        <v>62.424242424242429</v>
      </c>
      <c r="CA9" s="29">
        <f t="shared" si="17"/>
        <v>47.272727272727273</v>
      </c>
      <c r="CB9" s="29">
        <f t="shared" si="17"/>
        <v>49.696969696969695</v>
      </c>
      <c r="CC9" s="29">
        <f t="shared" si="17"/>
        <v>70.303030303030297</v>
      </c>
      <c r="CD9" s="29">
        <f t="shared" si="17"/>
        <v>57.575757575757571</v>
      </c>
      <c r="CE9" s="30">
        <f t="shared" si="17"/>
        <v>66.242038216560502</v>
      </c>
      <c r="CF9" s="30">
        <f t="shared" si="17"/>
        <v>63.522012578616348</v>
      </c>
      <c r="CG9" s="30">
        <f t="shared" si="17"/>
        <v>34.939759036144579</v>
      </c>
      <c r="CH9" s="30">
        <f t="shared" si="17"/>
        <v>60</v>
      </c>
      <c r="CI9" s="30">
        <f t="shared" si="17"/>
        <v>53.939393939393945</v>
      </c>
      <c r="CJ9" s="30">
        <f t="shared" si="17"/>
        <v>54.268292682926827</v>
      </c>
      <c r="CK9" s="32">
        <f t="shared" si="17"/>
        <v>74.251497005988028</v>
      </c>
      <c r="CL9" s="30">
        <f t="shared" si="17"/>
        <v>90.909090909090907</v>
      </c>
      <c r="CM9" s="32">
        <f t="shared" si="17"/>
        <v>85.5421686746988</v>
      </c>
      <c r="CN9" s="30">
        <f t="shared" si="17"/>
        <v>99.393939393939405</v>
      </c>
      <c r="CO9" s="30">
        <f t="shared" si="17"/>
        <v>40.718562874251496</v>
      </c>
      <c r="CP9" s="32">
        <f t="shared" si="17"/>
        <v>60.714285714285715</v>
      </c>
      <c r="CQ9" s="30">
        <f t="shared" si="17"/>
        <v>94.610778443113773</v>
      </c>
      <c r="CR9" s="30">
        <f t="shared" si="17"/>
        <v>54.166666666666664</v>
      </c>
      <c r="CS9" s="30">
        <f t="shared" si="17"/>
        <v>59.146341463414636</v>
      </c>
      <c r="CT9" s="32">
        <f t="shared" si="17"/>
        <v>99.999999999999986</v>
      </c>
      <c r="CW9" s="9"/>
      <c r="CX9" s="9"/>
      <c r="CY9" s="9"/>
      <c r="CZ9" s="9"/>
      <c r="DA9" s="9"/>
      <c r="DB9" s="9"/>
      <c r="DC9" s="9"/>
      <c r="DD9" s="9"/>
      <c r="DE9" s="9"/>
      <c r="DF9" s="9"/>
      <c r="DG9" s="9"/>
      <c r="DH9" s="9"/>
      <c r="DI9" s="9"/>
      <c r="DJ9" s="9"/>
      <c r="DK9" s="9"/>
      <c r="DL9" s="9"/>
      <c r="DM9" s="9"/>
      <c r="DN9" s="9"/>
      <c r="DO9" s="9"/>
      <c r="DP9" s="9"/>
      <c r="DQ9" s="9"/>
      <c r="DR9" s="9"/>
      <c r="DS9" s="9"/>
      <c r="DT9" s="9"/>
      <c r="DU9" s="9"/>
    </row>
    <row r="10" spans="1:127" x14ac:dyDescent="0.25">
      <c r="B10" s="46" t="s">
        <v>11</v>
      </c>
      <c r="C10" s="46">
        <v>0</v>
      </c>
      <c r="D10" s="46">
        <v>0</v>
      </c>
      <c r="E10" s="46">
        <v>77</v>
      </c>
      <c r="F10" s="46">
        <v>0</v>
      </c>
      <c r="G10" s="46">
        <v>6</v>
      </c>
      <c r="H10" s="46">
        <v>3</v>
      </c>
      <c r="I10" s="46">
        <v>9</v>
      </c>
      <c r="J10" s="46">
        <v>6</v>
      </c>
      <c r="K10" s="46">
        <v>20</v>
      </c>
      <c r="L10" s="46">
        <v>15</v>
      </c>
      <c r="M10" s="46">
        <v>21</v>
      </c>
      <c r="N10" s="46">
        <v>8</v>
      </c>
      <c r="O10" s="46">
        <v>0</v>
      </c>
      <c r="P10" s="46">
        <v>0</v>
      </c>
      <c r="Q10" s="46">
        <v>0</v>
      </c>
      <c r="R10" s="46">
        <v>0</v>
      </c>
      <c r="S10" s="46">
        <v>165</v>
      </c>
      <c r="V10" s="46">
        <v>2</v>
      </c>
      <c r="W10" s="3">
        <f>J3</f>
        <v>7</v>
      </c>
      <c r="X10" s="3">
        <f>J4</f>
        <v>9</v>
      </c>
      <c r="Y10" s="46">
        <f>J5</f>
        <v>14</v>
      </c>
      <c r="Z10" s="46">
        <f>J6</f>
        <v>15</v>
      </c>
      <c r="AA10" s="46">
        <f>J7</f>
        <v>3</v>
      </c>
      <c r="AB10" s="46">
        <f>J8</f>
        <v>7</v>
      </c>
      <c r="AC10" s="46">
        <f>J9</f>
        <v>9</v>
      </c>
      <c r="AD10" s="46">
        <f>J10</f>
        <v>6</v>
      </c>
      <c r="AE10" s="2">
        <f>J11</f>
        <v>12</v>
      </c>
      <c r="AF10" s="3">
        <f>J12</f>
        <v>3</v>
      </c>
      <c r="AG10" s="2">
        <f>J13</f>
        <v>24</v>
      </c>
      <c r="AH10" s="2">
        <f>J14</f>
        <v>6</v>
      </c>
      <c r="AI10" s="3">
        <f>J15</f>
        <v>7</v>
      </c>
      <c r="AJ10" s="3">
        <f>J16</f>
        <v>14</v>
      </c>
      <c r="AK10" s="3">
        <f>J17</f>
        <v>34</v>
      </c>
      <c r="AL10" s="4">
        <f>J18</f>
        <v>4</v>
      </c>
      <c r="AM10" s="3">
        <f>J19</f>
        <v>1</v>
      </c>
      <c r="AN10" s="3">
        <f>J20</f>
        <v>1</v>
      </c>
      <c r="AO10" s="4">
        <f>J21</f>
        <v>0</v>
      </c>
      <c r="AP10" s="3">
        <f>J22</f>
        <v>2</v>
      </c>
      <c r="AQ10" s="2">
        <f>J23</f>
        <v>9</v>
      </c>
      <c r="AR10" s="2">
        <f>J24</f>
        <v>77</v>
      </c>
      <c r="AS10" s="2">
        <f>J25</f>
        <v>46</v>
      </c>
      <c r="AT10" s="3">
        <f>J26</f>
        <v>0</v>
      </c>
      <c r="AU10" s="5"/>
      <c r="AV10" s="46">
        <v>2</v>
      </c>
      <c r="AW10" s="32">
        <f t="shared" ref="AW10:BT10" si="18">PRODUCT(W10*100*1/W19)</f>
        <v>4.2424242424242422</v>
      </c>
      <c r="AX10" s="32">
        <f t="shared" si="18"/>
        <v>5.3571428571428568</v>
      </c>
      <c r="AY10" s="29">
        <f t="shared" si="18"/>
        <v>8.4848484848484844</v>
      </c>
      <c r="AZ10" s="29">
        <f t="shared" si="18"/>
        <v>9.0909090909090917</v>
      </c>
      <c r="BA10" s="29">
        <f t="shared" si="18"/>
        <v>1.8181818181818181</v>
      </c>
      <c r="BB10" s="29">
        <f t="shared" si="18"/>
        <v>4.2424242424242422</v>
      </c>
      <c r="BC10" s="29">
        <f t="shared" si="18"/>
        <v>5.4545454545454541</v>
      </c>
      <c r="BD10" s="29">
        <f t="shared" si="18"/>
        <v>3.6363636363636362</v>
      </c>
      <c r="BE10" s="30">
        <f t="shared" si="18"/>
        <v>7.6433121019108281</v>
      </c>
      <c r="BF10" s="32">
        <f t="shared" si="18"/>
        <v>1.8867924528301887</v>
      </c>
      <c r="BG10" s="30">
        <f t="shared" si="18"/>
        <v>14.457831325301205</v>
      </c>
      <c r="BH10" s="30">
        <f t="shared" si="18"/>
        <v>3.6363636363636362</v>
      </c>
      <c r="BI10" s="32">
        <f t="shared" si="18"/>
        <v>4.2424242424242422</v>
      </c>
      <c r="BJ10" s="32">
        <f t="shared" si="18"/>
        <v>8.536585365853659</v>
      </c>
      <c r="BK10" s="32">
        <f t="shared" si="18"/>
        <v>20.359281437125748</v>
      </c>
      <c r="BL10" s="31">
        <f t="shared" si="18"/>
        <v>2.4242424242424243</v>
      </c>
      <c r="BM10" s="32">
        <f t="shared" si="18"/>
        <v>0.60240963855421692</v>
      </c>
      <c r="BN10" s="32">
        <f t="shared" si="18"/>
        <v>0.60606060606060608</v>
      </c>
      <c r="BO10" s="31">
        <f t="shared" si="18"/>
        <v>0</v>
      </c>
      <c r="BP10" s="32">
        <f t="shared" si="18"/>
        <v>1.1904761904761905</v>
      </c>
      <c r="BQ10" s="30">
        <f t="shared" si="18"/>
        <v>5.3892215568862278</v>
      </c>
      <c r="BR10" s="30">
        <f t="shared" si="18"/>
        <v>45.833333333333336</v>
      </c>
      <c r="BS10" s="30">
        <f t="shared" si="18"/>
        <v>28.048780487804876</v>
      </c>
      <c r="BT10" s="32">
        <f t="shared" si="18"/>
        <v>0</v>
      </c>
      <c r="BU10" s="46"/>
      <c r="BV10" s="46">
        <v>2</v>
      </c>
      <c r="BW10" s="32">
        <f t="shared" ref="BW10:CT10" si="19">AW3+AW4+AW5+AW6+AW7+AW8+AW9+AW10</f>
        <v>41.818181818181813</v>
      </c>
      <c r="BX10" s="32">
        <f t="shared" si="19"/>
        <v>54.761904761904759</v>
      </c>
      <c r="BY10" s="29">
        <f t="shared" si="19"/>
        <v>72.727272727272734</v>
      </c>
      <c r="BZ10" s="29">
        <f t="shared" si="19"/>
        <v>71.515151515151516</v>
      </c>
      <c r="CA10" s="29">
        <f t="shared" si="19"/>
        <v>49.090909090909093</v>
      </c>
      <c r="CB10" s="29">
        <f t="shared" si="19"/>
        <v>53.939393939393938</v>
      </c>
      <c r="CC10" s="29">
        <f t="shared" si="19"/>
        <v>75.757575757575751</v>
      </c>
      <c r="CD10" s="29">
        <f t="shared" si="19"/>
        <v>61.212121212121204</v>
      </c>
      <c r="CE10" s="30">
        <f t="shared" si="19"/>
        <v>73.885350318471325</v>
      </c>
      <c r="CF10" s="32">
        <f t="shared" si="19"/>
        <v>65.408805031446533</v>
      </c>
      <c r="CG10" s="30">
        <f t="shared" si="19"/>
        <v>49.397590361445786</v>
      </c>
      <c r="CH10" s="30">
        <f t="shared" si="19"/>
        <v>63.636363636363633</v>
      </c>
      <c r="CI10" s="32">
        <f t="shared" si="19"/>
        <v>58.181818181818187</v>
      </c>
      <c r="CJ10" s="32">
        <f t="shared" si="19"/>
        <v>62.804878048780488</v>
      </c>
      <c r="CK10" s="32">
        <f t="shared" si="19"/>
        <v>94.610778443113773</v>
      </c>
      <c r="CL10" s="31">
        <f t="shared" si="19"/>
        <v>93.333333333333329</v>
      </c>
      <c r="CM10" s="32">
        <f t="shared" si="19"/>
        <v>86.144578313253021</v>
      </c>
      <c r="CN10" s="32">
        <f t="shared" si="19"/>
        <v>100.00000000000001</v>
      </c>
      <c r="CO10" s="31">
        <f t="shared" si="19"/>
        <v>40.718562874251496</v>
      </c>
      <c r="CP10" s="32">
        <f t="shared" si="19"/>
        <v>61.904761904761905</v>
      </c>
      <c r="CQ10" s="30">
        <f t="shared" si="19"/>
        <v>100</v>
      </c>
      <c r="CR10" s="30">
        <f t="shared" si="19"/>
        <v>100</v>
      </c>
      <c r="CS10" s="30">
        <f t="shared" si="19"/>
        <v>87.195121951219505</v>
      </c>
      <c r="CT10" s="32">
        <f t="shared" si="19"/>
        <v>99.999999999999986</v>
      </c>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7" x14ac:dyDescent="0.25">
      <c r="B11" s="46" t="s">
        <v>13</v>
      </c>
      <c r="C11" s="2">
        <v>0</v>
      </c>
      <c r="D11" s="2">
        <v>0</v>
      </c>
      <c r="E11" s="2">
        <v>0</v>
      </c>
      <c r="F11" s="2">
        <v>0</v>
      </c>
      <c r="G11" s="2">
        <v>82</v>
      </c>
      <c r="H11" s="2">
        <v>0</v>
      </c>
      <c r="I11" s="2">
        <v>22</v>
      </c>
      <c r="J11" s="2">
        <v>12</v>
      </c>
      <c r="K11" s="2">
        <v>10</v>
      </c>
      <c r="L11" s="2">
        <v>6</v>
      </c>
      <c r="M11" s="4">
        <v>1</v>
      </c>
      <c r="N11" s="3">
        <v>10</v>
      </c>
      <c r="O11" s="3">
        <v>11</v>
      </c>
      <c r="P11" s="3">
        <v>3</v>
      </c>
      <c r="Q11" s="3">
        <v>0</v>
      </c>
      <c r="R11" s="3">
        <v>0</v>
      </c>
      <c r="S11" s="46">
        <v>157</v>
      </c>
      <c r="V11" s="46">
        <v>4</v>
      </c>
      <c r="W11" s="3">
        <f>K3</f>
        <v>9</v>
      </c>
      <c r="X11" s="3">
        <f>K4</f>
        <v>6</v>
      </c>
      <c r="Y11" s="46">
        <f>K5</f>
        <v>9</v>
      </c>
      <c r="Z11" s="46">
        <f>K6</f>
        <v>12</v>
      </c>
      <c r="AA11" s="46">
        <f>K7</f>
        <v>10</v>
      </c>
      <c r="AB11" s="46">
        <f>K8</f>
        <v>9</v>
      </c>
      <c r="AC11" s="46">
        <f>K9</f>
        <v>6</v>
      </c>
      <c r="AD11" s="46">
        <f>K10</f>
        <v>20</v>
      </c>
      <c r="AE11" s="2">
        <f>K11</f>
        <v>10</v>
      </c>
      <c r="AF11" s="3">
        <f>K12</f>
        <v>4</v>
      </c>
      <c r="AG11" s="2">
        <f>K13</f>
        <v>31</v>
      </c>
      <c r="AH11" s="4">
        <f>K14</f>
        <v>8</v>
      </c>
      <c r="AI11" s="3">
        <f>K15</f>
        <v>17</v>
      </c>
      <c r="AJ11" s="3">
        <f>K16</f>
        <v>22</v>
      </c>
      <c r="AK11" s="3">
        <f>K17</f>
        <v>3</v>
      </c>
      <c r="AL11" s="3">
        <f>K18</f>
        <v>4</v>
      </c>
      <c r="AM11" s="3">
        <f>K19</f>
        <v>1</v>
      </c>
      <c r="AN11" s="3">
        <f>K20</f>
        <v>0</v>
      </c>
      <c r="AO11" s="3">
        <f>K21</f>
        <v>0</v>
      </c>
      <c r="AP11" s="3">
        <f>K22</f>
        <v>2</v>
      </c>
      <c r="AQ11" s="2">
        <f>K23</f>
        <v>0</v>
      </c>
      <c r="AR11" s="2">
        <f>K24</f>
        <v>0</v>
      </c>
      <c r="AS11" s="2">
        <f>K25</f>
        <v>18</v>
      </c>
      <c r="AT11" s="3">
        <f>K26</f>
        <v>0</v>
      </c>
      <c r="AU11" s="5"/>
      <c r="AV11" s="46">
        <v>4</v>
      </c>
      <c r="AW11" s="32">
        <f t="shared" ref="AW11:BT11" si="20">PRODUCT(W11*100*1/W19)</f>
        <v>5.4545454545454541</v>
      </c>
      <c r="AX11" s="32">
        <f t="shared" si="20"/>
        <v>3.5714285714285716</v>
      </c>
      <c r="AY11" s="29">
        <f t="shared" si="20"/>
        <v>5.4545454545454541</v>
      </c>
      <c r="AZ11" s="29">
        <f t="shared" si="20"/>
        <v>7.2727272727272725</v>
      </c>
      <c r="BA11" s="29">
        <f t="shared" si="20"/>
        <v>6.0606060606060606</v>
      </c>
      <c r="BB11" s="29">
        <f t="shared" si="20"/>
        <v>5.4545454545454541</v>
      </c>
      <c r="BC11" s="29">
        <f t="shared" si="20"/>
        <v>3.6363636363636362</v>
      </c>
      <c r="BD11" s="29">
        <f t="shared" si="20"/>
        <v>12.121212121212121</v>
      </c>
      <c r="BE11" s="30">
        <f t="shared" si="20"/>
        <v>6.369426751592357</v>
      </c>
      <c r="BF11" s="32">
        <f t="shared" si="20"/>
        <v>2.5157232704402515</v>
      </c>
      <c r="BG11" s="30">
        <f t="shared" si="20"/>
        <v>18.674698795180724</v>
      </c>
      <c r="BH11" s="31">
        <f t="shared" si="20"/>
        <v>4.8484848484848486</v>
      </c>
      <c r="BI11" s="32">
        <f t="shared" si="20"/>
        <v>10.303030303030303</v>
      </c>
      <c r="BJ11" s="32">
        <f t="shared" si="20"/>
        <v>13.414634146341463</v>
      </c>
      <c r="BK11" s="32">
        <f t="shared" si="20"/>
        <v>1.7964071856287425</v>
      </c>
      <c r="BL11" s="32">
        <f t="shared" si="20"/>
        <v>2.4242424242424243</v>
      </c>
      <c r="BM11" s="32">
        <f t="shared" si="20"/>
        <v>0.60240963855421692</v>
      </c>
      <c r="BN11" s="32">
        <f t="shared" si="20"/>
        <v>0</v>
      </c>
      <c r="BO11" s="32">
        <f t="shared" si="20"/>
        <v>0</v>
      </c>
      <c r="BP11" s="32">
        <f t="shared" si="20"/>
        <v>1.1904761904761905</v>
      </c>
      <c r="BQ11" s="30">
        <f t="shared" si="20"/>
        <v>0</v>
      </c>
      <c r="BR11" s="30">
        <f t="shared" si="20"/>
        <v>0</v>
      </c>
      <c r="BS11" s="30">
        <f t="shared" si="20"/>
        <v>10.975609756097562</v>
      </c>
      <c r="BT11" s="32">
        <f t="shared" si="20"/>
        <v>0</v>
      </c>
      <c r="BU11" s="46"/>
      <c r="BV11" s="46">
        <v>4</v>
      </c>
      <c r="BW11" s="32">
        <f t="shared" ref="BW11:CT11" si="21">AW3+AW4+AW5+AW6+AW7+AW8+AW9+AW10+AW11</f>
        <v>47.272727272727266</v>
      </c>
      <c r="BX11" s="32">
        <f t="shared" si="21"/>
        <v>58.333333333333329</v>
      </c>
      <c r="BY11" s="29">
        <f t="shared" si="21"/>
        <v>78.181818181818187</v>
      </c>
      <c r="BZ11" s="29">
        <f t="shared" si="21"/>
        <v>78.787878787878782</v>
      </c>
      <c r="CA11" s="29">
        <f t="shared" si="21"/>
        <v>55.151515151515156</v>
      </c>
      <c r="CB11" s="29">
        <f t="shared" si="21"/>
        <v>59.393939393939391</v>
      </c>
      <c r="CC11" s="29">
        <f t="shared" si="21"/>
        <v>79.393939393939391</v>
      </c>
      <c r="CD11" s="29">
        <f t="shared" si="21"/>
        <v>73.333333333333329</v>
      </c>
      <c r="CE11" s="30">
        <f t="shared" si="21"/>
        <v>80.254777070063682</v>
      </c>
      <c r="CF11" s="32">
        <f t="shared" si="21"/>
        <v>67.924528301886781</v>
      </c>
      <c r="CG11" s="30">
        <f t="shared" si="21"/>
        <v>68.07228915662651</v>
      </c>
      <c r="CH11" s="31">
        <f t="shared" si="21"/>
        <v>68.484848484848484</v>
      </c>
      <c r="CI11" s="32">
        <f t="shared" si="21"/>
        <v>68.484848484848484</v>
      </c>
      <c r="CJ11" s="32">
        <f t="shared" si="21"/>
        <v>76.219512195121951</v>
      </c>
      <c r="CK11" s="32">
        <f t="shared" si="21"/>
        <v>96.407185628742511</v>
      </c>
      <c r="CL11" s="32">
        <f t="shared" si="21"/>
        <v>95.757575757575751</v>
      </c>
      <c r="CM11" s="32">
        <f t="shared" si="21"/>
        <v>86.746987951807242</v>
      </c>
      <c r="CN11" s="32">
        <f t="shared" si="21"/>
        <v>100.00000000000001</v>
      </c>
      <c r="CO11" s="32">
        <f t="shared" si="21"/>
        <v>40.718562874251496</v>
      </c>
      <c r="CP11" s="32">
        <f t="shared" si="21"/>
        <v>63.095238095238095</v>
      </c>
      <c r="CQ11" s="30">
        <f t="shared" si="21"/>
        <v>100</v>
      </c>
      <c r="CR11" s="30">
        <f t="shared" si="21"/>
        <v>100</v>
      </c>
      <c r="CS11" s="30">
        <f t="shared" si="21"/>
        <v>98.17073170731706</v>
      </c>
      <c r="CT11" s="32">
        <f t="shared" si="21"/>
        <v>99.999999999999986</v>
      </c>
      <c r="CW11" s="9"/>
      <c r="CX11" s="9"/>
      <c r="CY11" s="9"/>
      <c r="CZ11" s="9"/>
      <c r="DA11" s="9"/>
      <c r="DB11" s="9"/>
      <c r="DC11" s="9"/>
      <c r="DD11" s="9"/>
      <c r="DE11" s="9"/>
      <c r="DF11" s="9"/>
      <c r="DG11" s="9"/>
      <c r="DH11" s="9"/>
      <c r="DI11" s="9"/>
      <c r="DJ11" s="9"/>
      <c r="DK11" s="9"/>
      <c r="DL11" s="9"/>
      <c r="DM11" s="9"/>
      <c r="DN11" s="9"/>
      <c r="DO11" s="9"/>
      <c r="DP11" s="9"/>
      <c r="DQ11" s="9"/>
      <c r="DR11" s="9"/>
      <c r="DS11" s="9"/>
      <c r="DT11" s="9"/>
      <c r="DU11" s="9"/>
    </row>
    <row r="12" spans="1:127" x14ac:dyDescent="0.25">
      <c r="B12" s="46" t="s">
        <v>14</v>
      </c>
      <c r="C12" s="2">
        <v>0</v>
      </c>
      <c r="D12" s="2">
        <v>0</v>
      </c>
      <c r="E12" s="2">
        <v>96</v>
      </c>
      <c r="F12" s="2">
        <v>0</v>
      </c>
      <c r="G12" s="2">
        <v>2</v>
      </c>
      <c r="H12" s="2">
        <v>2</v>
      </c>
      <c r="I12" s="2">
        <v>1</v>
      </c>
      <c r="J12" s="3">
        <v>3</v>
      </c>
      <c r="K12" s="3">
        <v>4</v>
      </c>
      <c r="L12" s="3">
        <v>10</v>
      </c>
      <c r="M12" s="3">
        <v>41</v>
      </c>
      <c r="N12" s="3">
        <v>0</v>
      </c>
      <c r="O12" s="3">
        <v>0</v>
      </c>
      <c r="P12" s="3">
        <v>0</v>
      </c>
      <c r="Q12" s="3">
        <v>0</v>
      </c>
      <c r="R12" s="3">
        <v>0</v>
      </c>
      <c r="S12" s="46">
        <v>159</v>
      </c>
      <c r="V12" s="46">
        <v>8</v>
      </c>
      <c r="W12" s="3">
        <f>L3</f>
        <v>87</v>
      </c>
      <c r="X12" s="3">
        <f>L4</f>
        <v>6</v>
      </c>
      <c r="Y12" s="46">
        <f>L5</f>
        <v>12</v>
      </c>
      <c r="Z12" s="46">
        <f>L6</f>
        <v>1</v>
      </c>
      <c r="AA12" s="46">
        <f>L7</f>
        <v>20</v>
      </c>
      <c r="AB12" s="46">
        <f>L8</f>
        <v>14</v>
      </c>
      <c r="AC12" s="46">
        <f>L9</f>
        <v>10</v>
      </c>
      <c r="AD12" s="46">
        <f>L10</f>
        <v>15</v>
      </c>
      <c r="AE12" s="2">
        <f>L11</f>
        <v>6</v>
      </c>
      <c r="AF12" s="3">
        <f>L12</f>
        <v>10</v>
      </c>
      <c r="AG12" s="2">
        <f>L13</f>
        <v>13</v>
      </c>
      <c r="AH12" s="3">
        <f>L14</f>
        <v>20</v>
      </c>
      <c r="AI12" s="3">
        <f>L15</f>
        <v>52</v>
      </c>
      <c r="AJ12" s="3">
        <f>L16</f>
        <v>28</v>
      </c>
      <c r="AK12" s="3">
        <f>L17</f>
        <v>6</v>
      </c>
      <c r="AL12" s="3">
        <f>L18</f>
        <v>7</v>
      </c>
      <c r="AM12" s="3">
        <f>L19</f>
        <v>22</v>
      </c>
      <c r="AN12" s="3">
        <f>L20</f>
        <v>0</v>
      </c>
      <c r="AO12" s="3">
        <f>L21</f>
        <v>3</v>
      </c>
      <c r="AP12" s="3">
        <f>L22</f>
        <v>62</v>
      </c>
      <c r="AQ12" s="3">
        <f>L23</f>
        <v>0</v>
      </c>
      <c r="AR12" s="3">
        <f>L24</f>
        <v>0</v>
      </c>
      <c r="AS12" s="3">
        <f>L25</f>
        <v>3</v>
      </c>
      <c r="AT12" s="3">
        <f>L26</f>
        <v>0</v>
      </c>
      <c r="AU12" s="7"/>
      <c r="AV12" s="46">
        <v>8</v>
      </c>
      <c r="AW12" s="32">
        <f t="shared" ref="AW12:BT12" si="22">PRODUCT(W12*100*1/W19)</f>
        <v>52.727272727272727</v>
      </c>
      <c r="AX12" s="32">
        <f t="shared" si="22"/>
        <v>3.5714285714285716</v>
      </c>
      <c r="AY12" s="29">
        <f t="shared" si="22"/>
        <v>7.2727272727272725</v>
      </c>
      <c r="AZ12" s="29">
        <f t="shared" si="22"/>
        <v>0.60606060606060608</v>
      </c>
      <c r="BA12" s="29">
        <f t="shared" si="22"/>
        <v>12.121212121212121</v>
      </c>
      <c r="BB12" s="29">
        <f t="shared" si="22"/>
        <v>8.4848484848484844</v>
      </c>
      <c r="BC12" s="29">
        <f t="shared" si="22"/>
        <v>6.0606060606060606</v>
      </c>
      <c r="BD12" s="29">
        <f t="shared" si="22"/>
        <v>9.0909090909090917</v>
      </c>
      <c r="BE12" s="30">
        <f t="shared" si="22"/>
        <v>3.8216560509554141</v>
      </c>
      <c r="BF12" s="32">
        <f t="shared" si="22"/>
        <v>6.2893081761006293</v>
      </c>
      <c r="BG12" s="30">
        <f t="shared" si="22"/>
        <v>7.831325301204819</v>
      </c>
      <c r="BH12" s="32">
        <f t="shared" si="22"/>
        <v>12.121212121212121</v>
      </c>
      <c r="BI12" s="32">
        <f t="shared" si="22"/>
        <v>31.515151515151516</v>
      </c>
      <c r="BJ12" s="32">
        <f t="shared" si="22"/>
        <v>17.073170731707318</v>
      </c>
      <c r="BK12" s="32">
        <f t="shared" si="22"/>
        <v>3.5928143712574849</v>
      </c>
      <c r="BL12" s="32">
        <f t="shared" si="22"/>
        <v>4.2424242424242422</v>
      </c>
      <c r="BM12" s="32">
        <f t="shared" si="22"/>
        <v>13.253012048192771</v>
      </c>
      <c r="BN12" s="32">
        <f t="shared" si="22"/>
        <v>0</v>
      </c>
      <c r="BO12" s="32">
        <f t="shared" si="22"/>
        <v>1.7964071856287425</v>
      </c>
      <c r="BP12" s="32">
        <f t="shared" si="22"/>
        <v>36.904761904761905</v>
      </c>
      <c r="BQ12" s="32">
        <f t="shared" si="22"/>
        <v>0</v>
      </c>
      <c r="BR12" s="32">
        <f t="shared" si="22"/>
        <v>0</v>
      </c>
      <c r="BS12" s="32">
        <f t="shared" si="22"/>
        <v>1.8292682926829269</v>
      </c>
      <c r="BT12" s="32">
        <f t="shared" si="22"/>
        <v>0</v>
      </c>
      <c r="BU12" s="46"/>
      <c r="BV12" s="46">
        <v>8</v>
      </c>
      <c r="BW12" s="32">
        <f t="shared" ref="BW12:CT12" si="23">AW3+AW4+AW5+AW6+AW7+AW8+AW9+AW10+AW11+AW12</f>
        <v>100</v>
      </c>
      <c r="BX12" s="32">
        <f t="shared" si="23"/>
        <v>61.904761904761898</v>
      </c>
      <c r="BY12" s="29">
        <f t="shared" si="23"/>
        <v>85.454545454545453</v>
      </c>
      <c r="BZ12" s="29">
        <f t="shared" si="23"/>
        <v>79.393939393939391</v>
      </c>
      <c r="CA12" s="29">
        <f t="shared" si="23"/>
        <v>67.27272727272728</v>
      </c>
      <c r="CB12" s="29">
        <f t="shared" si="23"/>
        <v>67.878787878787875</v>
      </c>
      <c r="CC12" s="29">
        <f t="shared" si="23"/>
        <v>85.454545454545453</v>
      </c>
      <c r="CD12" s="29">
        <f t="shared" si="23"/>
        <v>82.424242424242422</v>
      </c>
      <c r="CE12" s="30">
        <f t="shared" si="23"/>
        <v>84.076433121019093</v>
      </c>
      <c r="CF12" s="32">
        <f t="shared" si="23"/>
        <v>74.213836477987414</v>
      </c>
      <c r="CG12" s="30">
        <f t="shared" si="23"/>
        <v>75.903614457831324</v>
      </c>
      <c r="CH12" s="32">
        <f t="shared" si="23"/>
        <v>80.606060606060609</v>
      </c>
      <c r="CI12" s="32">
        <f t="shared" si="23"/>
        <v>100</v>
      </c>
      <c r="CJ12" s="32">
        <f t="shared" si="23"/>
        <v>93.292682926829272</v>
      </c>
      <c r="CK12" s="32">
        <f t="shared" si="23"/>
        <v>100</v>
      </c>
      <c r="CL12" s="32">
        <f t="shared" si="23"/>
        <v>100</v>
      </c>
      <c r="CM12" s="32">
        <f t="shared" si="23"/>
        <v>100.00000000000001</v>
      </c>
      <c r="CN12" s="32">
        <f t="shared" si="23"/>
        <v>100.00000000000001</v>
      </c>
      <c r="CO12" s="32">
        <f t="shared" si="23"/>
        <v>42.514970059880241</v>
      </c>
      <c r="CP12" s="32">
        <f t="shared" si="23"/>
        <v>100</v>
      </c>
      <c r="CQ12" s="32">
        <f t="shared" si="23"/>
        <v>100</v>
      </c>
      <c r="CR12" s="32">
        <f t="shared" si="23"/>
        <v>100</v>
      </c>
      <c r="CS12" s="32">
        <f t="shared" si="23"/>
        <v>99.999999999999986</v>
      </c>
      <c r="CT12" s="32">
        <f t="shared" si="23"/>
        <v>99.999999999999986</v>
      </c>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7" x14ac:dyDescent="0.25">
      <c r="B13" s="46" t="s">
        <v>16</v>
      </c>
      <c r="C13" s="2">
        <v>0</v>
      </c>
      <c r="D13" s="2">
        <v>0</v>
      </c>
      <c r="E13" s="2">
        <v>0</v>
      </c>
      <c r="F13" s="2">
        <v>0</v>
      </c>
      <c r="G13" s="2">
        <v>0</v>
      </c>
      <c r="H13" s="2">
        <v>58</v>
      </c>
      <c r="I13" s="2">
        <v>0</v>
      </c>
      <c r="J13" s="2">
        <v>24</v>
      </c>
      <c r="K13" s="2">
        <v>31</v>
      </c>
      <c r="L13" s="2">
        <v>13</v>
      </c>
      <c r="M13" s="2">
        <v>6</v>
      </c>
      <c r="N13" s="2">
        <v>1</v>
      </c>
      <c r="O13" s="3">
        <v>5</v>
      </c>
      <c r="P13" s="3">
        <v>0</v>
      </c>
      <c r="Q13" s="3">
        <v>28</v>
      </c>
      <c r="R13" s="3">
        <v>0</v>
      </c>
      <c r="S13" s="46">
        <v>166</v>
      </c>
      <c r="V13" s="46">
        <v>16</v>
      </c>
      <c r="W13" s="3">
        <f>M3</f>
        <v>0</v>
      </c>
      <c r="X13" s="3">
        <f>M4</f>
        <v>64</v>
      </c>
      <c r="Y13" s="46">
        <f>M5</f>
        <v>9</v>
      </c>
      <c r="Z13" s="46">
        <f>M6</f>
        <v>3</v>
      </c>
      <c r="AA13" s="46">
        <f>M7</f>
        <v>54</v>
      </c>
      <c r="AB13" s="46">
        <f>M8</f>
        <v>12</v>
      </c>
      <c r="AC13" s="46">
        <f>M9</f>
        <v>18</v>
      </c>
      <c r="AD13" s="46">
        <f>M10</f>
        <v>21</v>
      </c>
      <c r="AE13" s="4">
        <f>M11</f>
        <v>1</v>
      </c>
      <c r="AF13" s="3">
        <f>M12</f>
        <v>41</v>
      </c>
      <c r="AG13" s="2">
        <f>M13</f>
        <v>6</v>
      </c>
      <c r="AH13" s="3">
        <f>M14</f>
        <v>16</v>
      </c>
      <c r="AI13" s="3">
        <f>M15</f>
        <v>0</v>
      </c>
      <c r="AJ13" s="3">
        <f>M16</f>
        <v>11</v>
      </c>
      <c r="AK13" s="3">
        <f>M17</f>
        <v>0</v>
      </c>
      <c r="AL13" s="3">
        <f>M18</f>
        <v>0</v>
      </c>
      <c r="AM13" s="3">
        <f>M19</f>
        <v>0</v>
      </c>
      <c r="AN13" s="3">
        <f>M20</f>
        <v>0</v>
      </c>
      <c r="AO13" s="3">
        <f>M21</f>
        <v>2</v>
      </c>
      <c r="AP13" s="3">
        <f>M22</f>
        <v>0</v>
      </c>
      <c r="AQ13" s="3">
        <f>M23</f>
        <v>0</v>
      </c>
      <c r="AR13" s="3">
        <f>M24</f>
        <v>0</v>
      </c>
      <c r="AS13" s="3">
        <f>M25</f>
        <v>0</v>
      </c>
      <c r="AT13" s="3">
        <f>M26</f>
        <v>0</v>
      </c>
      <c r="AU13" s="7"/>
      <c r="AV13" s="46">
        <v>16</v>
      </c>
      <c r="AW13" s="32">
        <f t="shared" ref="AW13:BT13" si="24">PRODUCT(W13*100*1/W19)</f>
        <v>0</v>
      </c>
      <c r="AX13" s="32">
        <f t="shared" si="24"/>
        <v>38.095238095238095</v>
      </c>
      <c r="AY13" s="29">
        <f t="shared" si="24"/>
        <v>5.4545454545454541</v>
      </c>
      <c r="AZ13" s="29">
        <f t="shared" si="24"/>
        <v>1.8181818181818181</v>
      </c>
      <c r="BA13" s="29">
        <f t="shared" si="24"/>
        <v>32.727272727272727</v>
      </c>
      <c r="BB13" s="29">
        <f t="shared" si="24"/>
        <v>7.2727272727272725</v>
      </c>
      <c r="BC13" s="29">
        <f t="shared" si="24"/>
        <v>10.909090909090908</v>
      </c>
      <c r="BD13" s="29">
        <f t="shared" si="24"/>
        <v>12.727272727272727</v>
      </c>
      <c r="BE13" s="31">
        <f t="shared" si="24"/>
        <v>0.63694267515923564</v>
      </c>
      <c r="BF13" s="32">
        <f t="shared" si="24"/>
        <v>25.786163522012579</v>
      </c>
      <c r="BG13" s="30">
        <f t="shared" si="24"/>
        <v>3.6144578313253013</v>
      </c>
      <c r="BH13" s="32">
        <f t="shared" si="24"/>
        <v>9.6969696969696972</v>
      </c>
      <c r="BI13" s="32">
        <f t="shared" si="24"/>
        <v>0</v>
      </c>
      <c r="BJ13" s="32">
        <f t="shared" si="24"/>
        <v>6.7073170731707314</v>
      </c>
      <c r="BK13" s="32">
        <f t="shared" si="24"/>
        <v>0</v>
      </c>
      <c r="BL13" s="32">
        <f t="shared" si="24"/>
        <v>0</v>
      </c>
      <c r="BM13" s="32">
        <f t="shared" si="24"/>
        <v>0</v>
      </c>
      <c r="BN13" s="32">
        <f t="shared" si="24"/>
        <v>0</v>
      </c>
      <c r="BO13" s="32">
        <f t="shared" si="24"/>
        <v>1.1976047904191616</v>
      </c>
      <c r="BP13" s="32">
        <f t="shared" si="24"/>
        <v>0</v>
      </c>
      <c r="BQ13" s="32">
        <f t="shared" si="24"/>
        <v>0</v>
      </c>
      <c r="BR13" s="32">
        <f t="shared" si="24"/>
        <v>0</v>
      </c>
      <c r="BS13" s="32">
        <f t="shared" si="24"/>
        <v>0</v>
      </c>
      <c r="BT13" s="32">
        <f t="shared" si="24"/>
        <v>0</v>
      </c>
      <c r="BU13" s="46"/>
      <c r="BV13" s="46">
        <v>16</v>
      </c>
      <c r="BW13" s="32">
        <f t="shared" ref="BW13:CT13" si="25">AW3+AW4+AW5+AW6+AW7+AW8+AW9+AW10+AW11+AW12+AW13</f>
        <v>100</v>
      </c>
      <c r="BX13" s="32">
        <f t="shared" si="25"/>
        <v>100</v>
      </c>
      <c r="BY13" s="29">
        <f t="shared" si="25"/>
        <v>90.909090909090907</v>
      </c>
      <c r="BZ13" s="29">
        <f t="shared" si="25"/>
        <v>81.212121212121204</v>
      </c>
      <c r="CA13" s="29">
        <f t="shared" si="25"/>
        <v>100</v>
      </c>
      <c r="CB13" s="29">
        <f t="shared" si="25"/>
        <v>75.151515151515142</v>
      </c>
      <c r="CC13" s="29">
        <f t="shared" si="25"/>
        <v>96.36363636363636</v>
      </c>
      <c r="CD13" s="29">
        <f t="shared" si="25"/>
        <v>95.151515151515156</v>
      </c>
      <c r="CE13" s="31">
        <f t="shared" si="25"/>
        <v>84.713375796178326</v>
      </c>
      <c r="CF13" s="32">
        <f t="shared" si="25"/>
        <v>100</v>
      </c>
      <c r="CG13" s="30">
        <f t="shared" si="25"/>
        <v>79.518072289156621</v>
      </c>
      <c r="CH13" s="32">
        <f t="shared" si="25"/>
        <v>90.303030303030312</v>
      </c>
      <c r="CI13" s="32">
        <f t="shared" si="25"/>
        <v>100</v>
      </c>
      <c r="CJ13" s="32">
        <f t="shared" si="25"/>
        <v>100</v>
      </c>
      <c r="CK13" s="32">
        <f t="shared" si="25"/>
        <v>100</v>
      </c>
      <c r="CL13" s="32">
        <f t="shared" si="25"/>
        <v>100</v>
      </c>
      <c r="CM13" s="32">
        <f t="shared" si="25"/>
        <v>100.00000000000001</v>
      </c>
      <c r="CN13" s="32">
        <f t="shared" si="25"/>
        <v>100.00000000000001</v>
      </c>
      <c r="CO13" s="32">
        <f t="shared" si="25"/>
        <v>43.712574850299404</v>
      </c>
      <c r="CP13" s="32">
        <f t="shared" si="25"/>
        <v>100</v>
      </c>
      <c r="CQ13" s="32">
        <f t="shared" si="25"/>
        <v>100</v>
      </c>
      <c r="CR13" s="32">
        <f t="shared" si="25"/>
        <v>100</v>
      </c>
      <c r="CS13" s="32">
        <f t="shared" si="25"/>
        <v>99.999999999999986</v>
      </c>
      <c r="CT13" s="32">
        <f t="shared" si="25"/>
        <v>99.999999999999986</v>
      </c>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7" x14ac:dyDescent="0.25">
      <c r="B14" s="46" t="s">
        <v>17</v>
      </c>
      <c r="C14" s="2">
        <v>0</v>
      </c>
      <c r="D14" s="2">
        <v>0</v>
      </c>
      <c r="E14" s="2">
        <v>76</v>
      </c>
      <c r="F14" s="2">
        <v>0</v>
      </c>
      <c r="G14" s="2">
        <v>18</v>
      </c>
      <c r="H14" s="2">
        <v>1</v>
      </c>
      <c r="I14" s="2">
        <v>4</v>
      </c>
      <c r="J14" s="2">
        <v>6</v>
      </c>
      <c r="K14" s="4">
        <v>8</v>
      </c>
      <c r="L14" s="3">
        <v>20</v>
      </c>
      <c r="M14" s="3">
        <v>16</v>
      </c>
      <c r="N14" s="3">
        <v>16</v>
      </c>
      <c r="O14" s="3">
        <v>0</v>
      </c>
      <c r="P14" s="3">
        <v>0</v>
      </c>
      <c r="Q14" s="3">
        <v>0</v>
      </c>
      <c r="R14" s="3">
        <v>0</v>
      </c>
      <c r="S14" s="46">
        <v>165</v>
      </c>
      <c r="V14" s="46">
        <v>32</v>
      </c>
      <c r="W14" s="3">
        <f>N3</f>
        <v>0</v>
      </c>
      <c r="X14" s="3">
        <f>N4</f>
        <v>0</v>
      </c>
      <c r="Y14" s="46">
        <f>N5</f>
        <v>14</v>
      </c>
      <c r="Z14" s="46">
        <f>N6</f>
        <v>6</v>
      </c>
      <c r="AA14" s="46">
        <f>N7</f>
        <v>0</v>
      </c>
      <c r="AB14" s="46">
        <f>N8</f>
        <v>7</v>
      </c>
      <c r="AC14" s="46">
        <f>N9</f>
        <v>6</v>
      </c>
      <c r="AD14" s="46">
        <f>N10</f>
        <v>8</v>
      </c>
      <c r="AE14" s="3">
        <f>N11</f>
        <v>10</v>
      </c>
      <c r="AF14" s="3">
        <f>N12</f>
        <v>0</v>
      </c>
      <c r="AG14" s="2">
        <f>N13</f>
        <v>1</v>
      </c>
      <c r="AH14" s="3">
        <f>N14</f>
        <v>16</v>
      </c>
      <c r="AI14" s="3">
        <f>N15</f>
        <v>0</v>
      </c>
      <c r="AJ14" s="3">
        <f>N16</f>
        <v>0</v>
      </c>
      <c r="AK14" s="3">
        <f>N17</f>
        <v>0</v>
      </c>
      <c r="AL14" s="3">
        <f>N18</f>
        <v>0</v>
      </c>
      <c r="AM14" s="3">
        <f>N19</f>
        <v>0</v>
      </c>
      <c r="AN14" s="3">
        <f>N20</f>
        <v>0</v>
      </c>
      <c r="AO14" s="3">
        <f>N21</f>
        <v>94</v>
      </c>
      <c r="AP14" s="3">
        <f>N22</f>
        <v>0</v>
      </c>
      <c r="AQ14" s="3">
        <f>N23</f>
        <v>0</v>
      </c>
      <c r="AR14" s="3">
        <f>N24</f>
        <v>0</v>
      </c>
      <c r="AS14" s="3">
        <f>N25</f>
        <v>0</v>
      </c>
      <c r="AT14" s="3">
        <f>N26</f>
        <v>0</v>
      </c>
      <c r="AU14" s="7"/>
      <c r="AV14" s="46">
        <v>32</v>
      </c>
      <c r="AW14" s="32">
        <f t="shared" ref="AW14:BT14" si="26">PRODUCT(W14*100*1/W19)</f>
        <v>0</v>
      </c>
      <c r="AX14" s="32">
        <f t="shared" si="26"/>
        <v>0</v>
      </c>
      <c r="AY14" s="29">
        <f t="shared" si="26"/>
        <v>8.4848484848484844</v>
      </c>
      <c r="AZ14" s="29">
        <f t="shared" si="26"/>
        <v>3.6363636363636362</v>
      </c>
      <c r="BA14" s="29">
        <f t="shared" si="26"/>
        <v>0</v>
      </c>
      <c r="BB14" s="29">
        <f t="shared" si="26"/>
        <v>4.2424242424242422</v>
      </c>
      <c r="BC14" s="29">
        <f t="shared" si="26"/>
        <v>3.6363636363636362</v>
      </c>
      <c r="BD14" s="29">
        <f t="shared" si="26"/>
        <v>4.8484848484848486</v>
      </c>
      <c r="BE14" s="32">
        <f t="shared" si="26"/>
        <v>6.369426751592357</v>
      </c>
      <c r="BF14" s="32">
        <f t="shared" si="26"/>
        <v>0</v>
      </c>
      <c r="BG14" s="30">
        <f t="shared" si="26"/>
        <v>0.60240963855421692</v>
      </c>
      <c r="BH14" s="32">
        <f t="shared" si="26"/>
        <v>9.6969696969696972</v>
      </c>
      <c r="BI14" s="32">
        <f t="shared" si="26"/>
        <v>0</v>
      </c>
      <c r="BJ14" s="32">
        <f t="shared" si="26"/>
        <v>0</v>
      </c>
      <c r="BK14" s="32">
        <f t="shared" si="26"/>
        <v>0</v>
      </c>
      <c r="BL14" s="32">
        <f t="shared" si="26"/>
        <v>0</v>
      </c>
      <c r="BM14" s="32">
        <f t="shared" si="26"/>
        <v>0</v>
      </c>
      <c r="BN14" s="32">
        <f t="shared" si="26"/>
        <v>0</v>
      </c>
      <c r="BO14" s="32">
        <f t="shared" si="26"/>
        <v>56.287425149700596</v>
      </c>
      <c r="BP14" s="32">
        <f t="shared" si="26"/>
        <v>0</v>
      </c>
      <c r="BQ14" s="32">
        <f t="shared" si="26"/>
        <v>0</v>
      </c>
      <c r="BR14" s="32">
        <f t="shared" si="26"/>
        <v>0</v>
      </c>
      <c r="BS14" s="32">
        <f t="shared" si="26"/>
        <v>0</v>
      </c>
      <c r="BT14" s="32">
        <f t="shared" si="26"/>
        <v>0</v>
      </c>
      <c r="BU14" s="46"/>
      <c r="BV14" s="46">
        <v>32</v>
      </c>
      <c r="BW14" s="32">
        <f t="shared" ref="BW14:CT14" si="27">AW3+AW4+AW5+AW6+AW7+AW8+AW9+AW10+AW11+AW12+AW13+AW14</f>
        <v>100</v>
      </c>
      <c r="BX14" s="32">
        <f t="shared" si="27"/>
        <v>100</v>
      </c>
      <c r="BY14" s="29">
        <f t="shared" si="27"/>
        <v>99.393939393939391</v>
      </c>
      <c r="BZ14" s="29">
        <f t="shared" si="27"/>
        <v>84.848484848484844</v>
      </c>
      <c r="CA14" s="29">
        <f t="shared" si="27"/>
        <v>100</v>
      </c>
      <c r="CB14" s="29">
        <f t="shared" si="27"/>
        <v>79.393939393939377</v>
      </c>
      <c r="CC14" s="29">
        <f t="shared" si="27"/>
        <v>100</v>
      </c>
      <c r="CD14" s="29">
        <f t="shared" si="27"/>
        <v>100</v>
      </c>
      <c r="CE14" s="32">
        <f t="shared" si="27"/>
        <v>91.082802547770683</v>
      </c>
      <c r="CF14" s="32">
        <f t="shared" si="27"/>
        <v>100</v>
      </c>
      <c r="CG14" s="30">
        <f t="shared" si="27"/>
        <v>80.120481927710841</v>
      </c>
      <c r="CH14" s="32">
        <f t="shared" si="27"/>
        <v>100.00000000000001</v>
      </c>
      <c r="CI14" s="32">
        <f t="shared" si="27"/>
        <v>100</v>
      </c>
      <c r="CJ14" s="32">
        <f t="shared" si="27"/>
        <v>100</v>
      </c>
      <c r="CK14" s="32">
        <f t="shared" si="27"/>
        <v>100</v>
      </c>
      <c r="CL14" s="32">
        <f t="shared" si="27"/>
        <v>100</v>
      </c>
      <c r="CM14" s="32">
        <f t="shared" si="27"/>
        <v>100.00000000000001</v>
      </c>
      <c r="CN14" s="32">
        <f t="shared" si="27"/>
        <v>100.00000000000001</v>
      </c>
      <c r="CO14" s="32">
        <f t="shared" si="27"/>
        <v>100</v>
      </c>
      <c r="CP14" s="32">
        <f t="shared" si="27"/>
        <v>100</v>
      </c>
      <c r="CQ14" s="32">
        <f t="shared" si="27"/>
        <v>100</v>
      </c>
      <c r="CR14" s="32">
        <f t="shared" si="27"/>
        <v>100</v>
      </c>
      <c r="CS14" s="32">
        <f t="shared" si="27"/>
        <v>99.999999999999986</v>
      </c>
      <c r="CT14" s="32">
        <f t="shared" si="27"/>
        <v>99.999999999999986</v>
      </c>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7" x14ac:dyDescent="0.25">
      <c r="B15" s="46" t="s">
        <v>18</v>
      </c>
      <c r="C15" s="2">
        <v>0</v>
      </c>
      <c r="D15" s="2">
        <v>4</v>
      </c>
      <c r="E15" s="2">
        <v>0</v>
      </c>
      <c r="F15" s="2">
        <v>6</v>
      </c>
      <c r="G15" s="2">
        <v>62</v>
      </c>
      <c r="H15" s="2">
        <v>15</v>
      </c>
      <c r="I15" s="2">
        <v>2</v>
      </c>
      <c r="J15" s="3">
        <v>7</v>
      </c>
      <c r="K15" s="3">
        <v>17</v>
      </c>
      <c r="L15" s="3">
        <v>52</v>
      </c>
      <c r="M15" s="3">
        <v>0</v>
      </c>
      <c r="N15" s="3">
        <v>0</v>
      </c>
      <c r="O15" s="3">
        <v>0</v>
      </c>
      <c r="P15" s="3">
        <v>0</v>
      </c>
      <c r="Q15" s="3">
        <v>0</v>
      </c>
      <c r="R15" s="3">
        <v>0</v>
      </c>
      <c r="S15" s="46">
        <v>165</v>
      </c>
      <c r="V15" s="46">
        <v>64</v>
      </c>
      <c r="W15" s="3">
        <f>O3</f>
        <v>0</v>
      </c>
      <c r="X15" s="3">
        <f>O4</f>
        <v>0</v>
      </c>
      <c r="Y15" s="46">
        <f>O5</f>
        <v>1</v>
      </c>
      <c r="Z15" s="46">
        <f>O6</f>
        <v>4</v>
      </c>
      <c r="AA15" s="46">
        <f>O7</f>
        <v>0</v>
      </c>
      <c r="AB15" s="46">
        <f>O8</f>
        <v>34</v>
      </c>
      <c r="AC15" s="46">
        <f>O9</f>
        <v>0</v>
      </c>
      <c r="AD15" s="46">
        <f>O10</f>
        <v>0</v>
      </c>
      <c r="AE15" s="3">
        <f>O11</f>
        <v>11</v>
      </c>
      <c r="AF15" s="3">
        <f>O12</f>
        <v>0</v>
      </c>
      <c r="AG15" s="3">
        <f>O13</f>
        <v>5</v>
      </c>
      <c r="AH15" s="3">
        <f>O14</f>
        <v>0</v>
      </c>
      <c r="AI15" s="3">
        <f>O15</f>
        <v>0</v>
      </c>
      <c r="AJ15" s="3">
        <f>O16</f>
        <v>0</v>
      </c>
      <c r="AK15" s="3">
        <f>O17</f>
        <v>0</v>
      </c>
      <c r="AL15" s="3">
        <f>O18</f>
        <v>0</v>
      </c>
      <c r="AM15" s="3">
        <f>O19</f>
        <v>0</v>
      </c>
      <c r="AN15" s="3">
        <f>O20</f>
        <v>0</v>
      </c>
      <c r="AO15" s="3">
        <f>O21</f>
        <v>0</v>
      </c>
      <c r="AP15" s="3">
        <f>O22</f>
        <v>0</v>
      </c>
      <c r="AQ15" s="3">
        <f>O23</f>
        <v>0</v>
      </c>
      <c r="AR15" s="3">
        <f>O24</f>
        <v>0</v>
      </c>
      <c r="AS15" s="3">
        <f>O25</f>
        <v>0</v>
      </c>
      <c r="AT15" s="3">
        <f>O26</f>
        <v>0</v>
      </c>
      <c r="AU15" s="7"/>
      <c r="AV15" s="46">
        <v>64</v>
      </c>
      <c r="AW15" s="32">
        <f t="shared" ref="AW15:BT15" si="28">PRODUCT(W15*100*1/W19)</f>
        <v>0</v>
      </c>
      <c r="AX15" s="32">
        <f t="shared" si="28"/>
        <v>0</v>
      </c>
      <c r="AY15" s="29">
        <f t="shared" si="28"/>
        <v>0.60606060606060608</v>
      </c>
      <c r="AZ15" s="29">
        <f t="shared" si="28"/>
        <v>2.4242424242424243</v>
      </c>
      <c r="BA15" s="29">
        <f t="shared" si="28"/>
        <v>0</v>
      </c>
      <c r="BB15" s="29">
        <f t="shared" si="28"/>
        <v>20.606060606060606</v>
      </c>
      <c r="BC15" s="29">
        <f t="shared" si="28"/>
        <v>0</v>
      </c>
      <c r="BD15" s="29">
        <f t="shared" si="28"/>
        <v>0</v>
      </c>
      <c r="BE15" s="32">
        <f t="shared" si="28"/>
        <v>7.0063694267515926</v>
      </c>
      <c r="BF15" s="32">
        <f t="shared" si="28"/>
        <v>0</v>
      </c>
      <c r="BG15" s="32">
        <f t="shared" si="28"/>
        <v>3.0120481927710845</v>
      </c>
      <c r="BH15" s="32">
        <f t="shared" si="28"/>
        <v>0</v>
      </c>
      <c r="BI15" s="32">
        <f t="shared" si="28"/>
        <v>0</v>
      </c>
      <c r="BJ15" s="32">
        <f t="shared" si="28"/>
        <v>0</v>
      </c>
      <c r="BK15" s="32">
        <f t="shared" si="28"/>
        <v>0</v>
      </c>
      <c r="BL15" s="32">
        <f t="shared" si="28"/>
        <v>0</v>
      </c>
      <c r="BM15" s="32">
        <f t="shared" si="28"/>
        <v>0</v>
      </c>
      <c r="BN15" s="32">
        <f t="shared" si="28"/>
        <v>0</v>
      </c>
      <c r="BO15" s="32">
        <f t="shared" si="28"/>
        <v>0</v>
      </c>
      <c r="BP15" s="32">
        <f t="shared" si="28"/>
        <v>0</v>
      </c>
      <c r="BQ15" s="32">
        <f t="shared" si="28"/>
        <v>0</v>
      </c>
      <c r="BR15" s="32">
        <f t="shared" si="28"/>
        <v>0</v>
      </c>
      <c r="BS15" s="32">
        <f t="shared" si="28"/>
        <v>0</v>
      </c>
      <c r="BT15" s="32">
        <f t="shared" si="28"/>
        <v>0</v>
      </c>
      <c r="BU15" s="46"/>
      <c r="BV15" s="46">
        <v>64</v>
      </c>
      <c r="BW15" s="32">
        <f t="shared" ref="BW15:CT15" si="29">AW3+AW4+AW5+AW6+AW7+AW8+AW9+AW10+AW11+AW12+AW13+AW14+AW15</f>
        <v>100</v>
      </c>
      <c r="BX15" s="32">
        <f t="shared" si="29"/>
        <v>100</v>
      </c>
      <c r="BY15" s="29">
        <f t="shared" si="29"/>
        <v>100</v>
      </c>
      <c r="BZ15" s="29">
        <f t="shared" si="29"/>
        <v>87.272727272727266</v>
      </c>
      <c r="CA15" s="29">
        <f t="shared" si="29"/>
        <v>100</v>
      </c>
      <c r="CB15" s="29">
        <f t="shared" si="29"/>
        <v>99.999999999999986</v>
      </c>
      <c r="CC15" s="29">
        <f t="shared" si="29"/>
        <v>100</v>
      </c>
      <c r="CD15" s="29">
        <f t="shared" si="29"/>
        <v>100</v>
      </c>
      <c r="CE15" s="32">
        <f t="shared" si="29"/>
        <v>98.089171974522273</v>
      </c>
      <c r="CF15" s="32">
        <f t="shared" si="29"/>
        <v>100</v>
      </c>
      <c r="CG15" s="32">
        <f t="shared" si="29"/>
        <v>83.132530120481931</v>
      </c>
      <c r="CH15" s="32">
        <f t="shared" si="29"/>
        <v>100.00000000000001</v>
      </c>
      <c r="CI15" s="32">
        <f t="shared" si="29"/>
        <v>100</v>
      </c>
      <c r="CJ15" s="32">
        <f t="shared" si="29"/>
        <v>100</v>
      </c>
      <c r="CK15" s="32">
        <f t="shared" si="29"/>
        <v>100</v>
      </c>
      <c r="CL15" s="32">
        <f t="shared" si="29"/>
        <v>100</v>
      </c>
      <c r="CM15" s="32">
        <f t="shared" si="29"/>
        <v>100.00000000000001</v>
      </c>
      <c r="CN15" s="32">
        <f t="shared" si="29"/>
        <v>100.00000000000001</v>
      </c>
      <c r="CO15" s="32">
        <f t="shared" si="29"/>
        <v>100</v>
      </c>
      <c r="CP15" s="32">
        <f t="shared" si="29"/>
        <v>100</v>
      </c>
      <c r="CQ15" s="32">
        <f t="shared" si="29"/>
        <v>100</v>
      </c>
      <c r="CR15" s="32">
        <f t="shared" si="29"/>
        <v>100</v>
      </c>
      <c r="CS15" s="32">
        <f t="shared" si="29"/>
        <v>99.999999999999986</v>
      </c>
      <c r="CT15" s="32">
        <f t="shared" si="29"/>
        <v>99.999999999999986</v>
      </c>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7" x14ac:dyDescent="0.25">
      <c r="B16" s="46" t="s">
        <v>19</v>
      </c>
      <c r="C16" s="2">
        <v>0</v>
      </c>
      <c r="D16" s="2">
        <v>5</v>
      </c>
      <c r="E16" s="2">
        <v>0</v>
      </c>
      <c r="F16" s="2">
        <v>8</v>
      </c>
      <c r="G16" s="2">
        <v>71</v>
      </c>
      <c r="H16" s="2">
        <v>3</v>
      </c>
      <c r="I16" s="2">
        <v>2</v>
      </c>
      <c r="J16" s="3">
        <v>14</v>
      </c>
      <c r="K16" s="3">
        <v>22</v>
      </c>
      <c r="L16" s="3">
        <v>28</v>
      </c>
      <c r="M16" s="3">
        <v>11</v>
      </c>
      <c r="N16" s="3">
        <v>0</v>
      </c>
      <c r="O16" s="3">
        <v>0</v>
      </c>
      <c r="P16" s="3">
        <v>0</v>
      </c>
      <c r="Q16" s="3">
        <v>0</v>
      </c>
      <c r="R16" s="3">
        <v>0</v>
      </c>
      <c r="S16" s="46">
        <v>164</v>
      </c>
      <c r="V16" s="46">
        <v>128</v>
      </c>
      <c r="W16" s="3">
        <f>P3</f>
        <v>0</v>
      </c>
      <c r="X16" s="3">
        <f>P4</f>
        <v>0</v>
      </c>
      <c r="Y16" s="46">
        <f>P5</f>
        <v>0</v>
      </c>
      <c r="Z16" s="46">
        <f>P6</f>
        <v>21</v>
      </c>
      <c r="AA16" s="46">
        <f>P7</f>
        <v>0</v>
      </c>
      <c r="AB16" s="46">
        <f>P8</f>
        <v>0</v>
      </c>
      <c r="AC16" s="46">
        <f>P9</f>
        <v>0</v>
      </c>
      <c r="AD16" s="46">
        <f>P10</f>
        <v>0</v>
      </c>
      <c r="AE16" s="3">
        <f>P11</f>
        <v>3</v>
      </c>
      <c r="AF16" s="3">
        <f>P12</f>
        <v>0</v>
      </c>
      <c r="AG16" s="3">
        <f>P13</f>
        <v>0</v>
      </c>
      <c r="AH16" s="3">
        <f>P14</f>
        <v>0</v>
      </c>
      <c r="AI16" s="3">
        <f>P15</f>
        <v>0</v>
      </c>
      <c r="AJ16" s="3">
        <f>P16</f>
        <v>0</v>
      </c>
      <c r="AK16" s="3">
        <f>P17</f>
        <v>0</v>
      </c>
      <c r="AL16" s="3">
        <f>P18</f>
        <v>0</v>
      </c>
      <c r="AM16" s="3">
        <f>P19</f>
        <v>0</v>
      </c>
      <c r="AN16" s="3">
        <f>P20</f>
        <v>0</v>
      </c>
      <c r="AO16" s="3">
        <f>P21</f>
        <v>0</v>
      </c>
      <c r="AP16" s="3">
        <f>P22</f>
        <v>0</v>
      </c>
      <c r="AQ16" s="3">
        <f>P23</f>
        <v>0</v>
      </c>
      <c r="AR16" s="3">
        <f>P24</f>
        <v>0</v>
      </c>
      <c r="AS16" s="3">
        <f>P25</f>
        <v>0</v>
      </c>
      <c r="AT16" s="3">
        <f>P26</f>
        <v>0</v>
      </c>
      <c r="AU16" s="7"/>
      <c r="AV16" s="46">
        <v>128</v>
      </c>
      <c r="AW16" s="32">
        <f t="shared" ref="AW16:BT16" si="30">PRODUCT(W16*100*1/W19)</f>
        <v>0</v>
      </c>
      <c r="AX16" s="32">
        <f t="shared" si="30"/>
        <v>0</v>
      </c>
      <c r="AY16" s="29">
        <f t="shared" si="30"/>
        <v>0</v>
      </c>
      <c r="AZ16" s="29">
        <f t="shared" si="30"/>
        <v>12.727272727272727</v>
      </c>
      <c r="BA16" s="29">
        <f t="shared" si="30"/>
        <v>0</v>
      </c>
      <c r="BB16" s="29">
        <f t="shared" si="30"/>
        <v>0</v>
      </c>
      <c r="BC16" s="29">
        <f t="shared" si="30"/>
        <v>0</v>
      </c>
      <c r="BD16" s="29">
        <f t="shared" si="30"/>
        <v>0</v>
      </c>
      <c r="BE16" s="32">
        <f t="shared" si="30"/>
        <v>1.910828025477707</v>
      </c>
      <c r="BF16" s="32">
        <f t="shared" si="30"/>
        <v>0</v>
      </c>
      <c r="BG16" s="32">
        <f t="shared" si="30"/>
        <v>0</v>
      </c>
      <c r="BH16" s="32">
        <f t="shared" si="30"/>
        <v>0</v>
      </c>
      <c r="BI16" s="32">
        <f t="shared" si="30"/>
        <v>0</v>
      </c>
      <c r="BJ16" s="32">
        <f t="shared" si="30"/>
        <v>0</v>
      </c>
      <c r="BK16" s="32">
        <f t="shared" si="30"/>
        <v>0</v>
      </c>
      <c r="BL16" s="32">
        <f t="shared" si="30"/>
        <v>0</v>
      </c>
      <c r="BM16" s="32">
        <f t="shared" si="30"/>
        <v>0</v>
      </c>
      <c r="BN16" s="32">
        <f t="shared" si="30"/>
        <v>0</v>
      </c>
      <c r="BO16" s="32">
        <f t="shared" si="30"/>
        <v>0</v>
      </c>
      <c r="BP16" s="32">
        <f t="shared" si="30"/>
        <v>0</v>
      </c>
      <c r="BQ16" s="32">
        <f t="shared" si="30"/>
        <v>0</v>
      </c>
      <c r="BR16" s="32">
        <f t="shared" si="30"/>
        <v>0</v>
      </c>
      <c r="BS16" s="32">
        <f t="shared" si="30"/>
        <v>0</v>
      </c>
      <c r="BT16" s="32">
        <f t="shared" si="30"/>
        <v>0</v>
      </c>
      <c r="BU16" s="46"/>
      <c r="BV16" s="46">
        <v>128</v>
      </c>
      <c r="BW16" s="32">
        <f t="shared" ref="BW16:CT16" si="31">AW3+AW4+AW5+AW6+AW7+AW8+AW9+AW10+AW11+AW12+AW13+AW14+AW15+AW16</f>
        <v>100</v>
      </c>
      <c r="BX16" s="32">
        <f t="shared" si="31"/>
        <v>100</v>
      </c>
      <c r="BY16" s="29">
        <f t="shared" si="31"/>
        <v>100</v>
      </c>
      <c r="BZ16" s="29">
        <f t="shared" si="31"/>
        <v>100</v>
      </c>
      <c r="CA16" s="29">
        <f t="shared" si="31"/>
        <v>100</v>
      </c>
      <c r="CB16" s="29">
        <f t="shared" si="31"/>
        <v>99.999999999999986</v>
      </c>
      <c r="CC16" s="29">
        <f t="shared" si="31"/>
        <v>100</v>
      </c>
      <c r="CD16" s="29">
        <f t="shared" si="31"/>
        <v>100</v>
      </c>
      <c r="CE16" s="32">
        <f t="shared" si="31"/>
        <v>99.999999999999986</v>
      </c>
      <c r="CF16" s="32">
        <f t="shared" si="31"/>
        <v>100</v>
      </c>
      <c r="CG16" s="32">
        <f t="shared" si="31"/>
        <v>83.132530120481931</v>
      </c>
      <c r="CH16" s="32">
        <f t="shared" si="31"/>
        <v>100.00000000000001</v>
      </c>
      <c r="CI16" s="32">
        <f t="shared" si="31"/>
        <v>100</v>
      </c>
      <c r="CJ16" s="32">
        <f t="shared" si="31"/>
        <v>100</v>
      </c>
      <c r="CK16" s="32">
        <f t="shared" si="31"/>
        <v>100</v>
      </c>
      <c r="CL16" s="32">
        <f t="shared" si="31"/>
        <v>100</v>
      </c>
      <c r="CM16" s="32">
        <f t="shared" si="31"/>
        <v>100.00000000000001</v>
      </c>
      <c r="CN16" s="32">
        <f t="shared" si="31"/>
        <v>100.00000000000001</v>
      </c>
      <c r="CO16" s="32">
        <f t="shared" si="31"/>
        <v>100</v>
      </c>
      <c r="CP16" s="32">
        <f t="shared" si="31"/>
        <v>100</v>
      </c>
      <c r="CQ16" s="32">
        <f t="shared" si="31"/>
        <v>100</v>
      </c>
      <c r="CR16" s="32">
        <f t="shared" si="31"/>
        <v>100</v>
      </c>
      <c r="CS16" s="32">
        <f t="shared" si="31"/>
        <v>99.999999999999986</v>
      </c>
      <c r="CT16" s="32">
        <f t="shared" si="31"/>
        <v>99.999999999999986</v>
      </c>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1:127" x14ac:dyDescent="0.25">
      <c r="B17" s="46" t="s">
        <v>20</v>
      </c>
      <c r="C17" s="2">
        <v>0</v>
      </c>
      <c r="D17" s="2">
        <v>4</v>
      </c>
      <c r="E17" s="2">
        <v>10</v>
      </c>
      <c r="F17" s="2">
        <v>71</v>
      </c>
      <c r="G17" s="2">
        <v>3</v>
      </c>
      <c r="H17" s="3">
        <v>7</v>
      </c>
      <c r="I17" s="3">
        <v>29</v>
      </c>
      <c r="J17" s="3">
        <v>34</v>
      </c>
      <c r="K17" s="3">
        <v>3</v>
      </c>
      <c r="L17" s="3">
        <v>6</v>
      </c>
      <c r="M17" s="3">
        <v>0</v>
      </c>
      <c r="N17" s="3">
        <v>0</v>
      </c>
      <c r="O17" s="3">
        <v>0</v>
      </c>
      <c r="P17" s="3">
        <v>0</v>
      </c>
      <c r="Q17" s="3">
        <v>0</v>
      </c>
      <c r="R17" s="3">
        <v>0</v>
      </c>
      <c r="S17" s="46">
        <v>167</v>
      </c>
      <c r="V17" s="46">
        <v>256</v>
      </c>
      <c r="W17" s="3">
        <f>Q3</f>
        <v>0</v>
      </c>
      <c r="X17" s="3">
        <f>Q4</f>
        <v>0</v>
      </c>
      <c r="Y17" s="46">
        <f>Q5</f>
        <v>0</v>
      </c>
      <c r="Z17" s="46">
        <f>Q6</f>
        <v>0</v>
      </c>
      <c r="AA17" s="46">
        <f>Q7</f>
        <v>0</v>
      </c>
      <c r="AB17" s="46">
        <f>Q8</f>
        <v>0</v>
      </c>
      <c r="AC17" s="46">
        <f>Q9</f>
        <v>0</v>
      </c>
      <c r="AD17" s="46">
        <f>Q10</f>
        <v>0</v>
      </c>
      <c r="AE17" s="3">
        <f>Q11</f>
        <v>0</v>
      </c>
      <c r="AF17" s="3">
        <f>Q12</f>
        <v>0</v>
      </c>
      <c r="AG17" s="3">
        <f>Q13</f>
        <v>28</v>
      </c>
      <c r="AH17" s="3">
        <f>Q14</f>
        <v>0</v>
      </c>
      <c r="AI17" s="3">
        <f>Q15</f>
        <v>0</v>
      </c>
      <c r="AJ17" s="3">
        <f>Q16</f>
        <v>0</v>
      </c>
      <c r="AK17" s="3">
        <f>Q17</f>
        <v>0</v>
      </c>
      <c r="AL17" s="3">
        <f>Q18</f>
        <v>0</v>
      </c>
      <c r="AM17" s="3">
        <f>Q19</f>
        <v>0</v>
      </c>
      <c r="AN17" s="3">
        <f>Q20</f>
        <v>0</v>
      </c>
      <c r="AO17" s="3">
        <f>Q21</f>
        <v>0</v>
      </c>
      <c r="AP17" s="3">
        <f>Q22</f>
        <v>0</v>
      </c>
      <c r="AQ17" s="3">
        <f>Q23</f>
        <v>0</v>
      </c>
      <c r="AR17" s="3">
        <f>Q24</f>
        <v>0</v>
      </c>
      <c r="AS17" s="3">
        <f>Q25</f>
        <v>0</v>
      </c>
      <c r="AT17" s="3">
        <f>Q26</f>
        <v>0</v>
      </c>
      <c r="AU17" s="7"/>
      <c r="AV17" s="46">
        <v>256</v>
      </c>
      <c r="AW17" s="32">
        <f t="shared" ref="AW17:BT17" si="32">PRODUCT(W17*100*1/W19)</f>
        <v>0</v>
      </c>
      <c r="AX17" s="32">
        <f t="shared" si="32"/>
        <v>0</v>
      </c>
      <c r="AY17" s="29">
        <f t="shared" si="32"/>
        <v>0</v>
      </c>
      <c r="AZ17" s="29">
        <f t="shared" si="32"/>
        <v>0</v>
      </c>
      <c r="BA17" s="29">
        <f t="shared" si="32"/>
        <v>0</v>
      </c>
      <c r="BB17" s="29">
        <f t="shared" si="32"/>
        <v>0</v>
      </c>
      <c r="BC17" s="29">
        <f t="shared" si="32"/>
        <v>0</v>
      </c>
      <c r="BD17" s="29">
        <f t="shared" si="32"/>
        <v>0</v>
      </c>
      <c r="BE17" s="32">
        <f t="shared" si="32"/>
        <v>0</v>
      </c>
      <c r="BF17" s="32">
        <f t="shared" si="32"/>
        <v>0</v>
      </c>
      <c r="BG17" s="32">
        <f t="shared" si="32"/>
        <v>16.867469879518072</v>
      </c>
      <c r="BH17" s="32">
        <f t="shared" si="32"/>
        <v>0</v>
      </c>
      <c r="BI17" s="32">
        <f t="shared" si="32"/>
        <v>0</v>
      </c>
      <c r="BJ17" s="32">
        <f t="shared" si="32"/>
        <v>0</v>
      </c>
      <c r="BK17" s="32">
        <f t="shared" si="32"/>
        <v>0</v>
      </c>
      <c r="BL17" s="32">
        <f t="shared" si="32"/>
        <v>0</v>
      </c>
      <c r="BM17" s="32">
        <f t="shared" si="32"/>
        <v>0</v>
      </c>
      <c r="BN17" s="32">
        <f t="shared" si="32"/>
        <v>0</v>
      </c>
      <c r="BO17" s="32">
        <f t="shared" si="32"/>
        <v>0</v>
      </c>
      <c r="BP17" s="32">
        <f t="shared" si="32"/>
        <v>0</v>
      </c>
      <c r="BQ17" s="32">
        <f t="shared" si="32"/>
        <v>0</v>
      </c>
      <c r="BR17" s="32">
        <f t="shared" si="32"/>
        <v>0</v>
      </c>
      <c r="BS17" s="32">
        <f t="shared" si="32"/>
        <v>0</v>
      </c>
      <c r="BT17" s="32">
        <f t="shared" si="32"/>
        <v>0</v>
      </c>
      <c r="BU17" s="46"/>
      <c r="BV17" s="46">
        <v>256</v>
      </c>
      <c r="BW17" s="32">
        <f t="shared" ref="BW17:CT17" si="33">AW3+AW4+AW5+AW6+AW7+AW8+AW9+AW10+AW11+AW12+AW13+AW14+AW15+AW16+AW17</f>
        <v>100</v>
      </c>
      <c r="BX17" s="32">
        <f t="shared" si="33"/>
        <v>100</v>
      </c>
      <c r="BY17" s="29">
        <f t="shared" si="33"/>
        <v>100</v>
      </c>
      <c r="BZ17" s="29">
        <f t="shared" si="33"/>
        <v>100</v>
      </c>
      <c r="CA17" s="29">
        <f t="shared" si="33"/>
        <v>100</v>
      </c>
      <c r="CB17" s="29">
        <f t="shared" si="33"/>
        <v>99.999999999999986</v>
      </c>
      <c r="CC17" s="29">
        <f t="shared" si="33"/>
        <v>100</v>
      </c>
      <c r="CD17" s="29">
        <f t="shared" si="33"/>
        <v>100</v>
      </c>
      <c r="CE17" s="32">
        <f t="shared" si="33"/>
        <v>99.999999999999986</v>
      </c>
      <c r="CF17" s="32">
        <f t="shared" si="33"/>
        <v>100</v>
      </c>
      <c r="CG17" s="32">
        <f t="shared" si="33"/>
        <v>100</v>
      </c>
      <c r="CH17" s="32">
        <f t="shared" si="33"/>
        <v>100.00000000000001</v>
      </c>
      <c r="CI17" s="32">
        <f t="shared" si="33"/>
        <v>100</v>
      </c>
      <c r="CJ17" s="32">
        <f t="shared" si="33"/>
        <v>100</v>
      </c>
      <c r="CK17" s="32">
        <f t="shared" si="33"/>
        <v>100</v>
      </c>
      <c r="CL17" s="32">
        <f t="shared" si="33"/>
        <v>100</v>
      </c>
      <c r="CM17" s="32">
        <f t="shared" si="33"/>
        <v>100.00000000000001</v>
      </c>
      <c r="CN17" s="32">
        <f t="shared" si="33"/>
        <v>100.00000000000001</v>
      </c>
      <c r="CO17" s="32">
        <f t="shared" si="33"/>
        <v>100</v>
      </c>
      <c r="CP17" s="32">
        <f t="shared" si="33"/>
        <v>100</v>
      </c>
      <c r="CQ17" s="32">
        <f t="shared" si="33"/>
        <v>100</v>
      </c>
      <c r="CR17" s="32">
        <f t="shared" si="33"/>
        <v>100</v>
      </c>
      <c r="CS17" s="32">
        <f t="shared" si="33"/>
        <v>99.999999999999986</v>
      </c>
      <c r="CT17" s="32">
        <f t="shared" si="33"/>
        <v>99.999999999999986</v>
      </c>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1:127" x14ac:dyDescent="0.25">
      <c r="B18" s="46" t="s">
        <v>21</v>
      </c>
      <c r="C18" s="2">
        <v>0</v>
      </c>
      <c r="D18" s="2">
        <v>0</v>
      </c>
      <c r="E18" s="2">
        <v>68</v>
      </c>
      <c r="F18" s="2">
        <v>0</v>
      </c>
      <c r="G18" s="2">
        <v>18</v>
      </c>
      <c r="H18" s="2">
        <v>35</v>
      </c>
      <c r="I18" s="2">
        <v>29</v>
      </c>
      <c r="J18" s="4">
        <v>4</v>
      </c>
      <c r="K18" s="3">
        <v>4</v>
      </c>
      <c r="L18" s="3">
        <v>7</v>
      </c>
      <c r="M18" s="3">
        <v>0</v>
      </c>
      <c r="N18" s="3">
        <v>0</v>
      </c>
      <c r="O18" s="3">
        <v>0</v>
      </c>
      <c r="P18" s="3">
        <v>0</v>
      </c>
      <c r="Q18" s="3">
        <v>0</v>
      </c>
      <c r="R18" s="3">
        <v>0</v>
      </c>
      <c r="S18" s="46">
        <v>165</v>
      </c>
      <c r="V18" s="46">
        <v>512</v>
      </c>
      <c r="W18" s="3">
        <f>R3</f>
        <v>0</v>
      </c>
      <c r="X18" s="3">
        <f>R4</f>
        <v>0</v>
      </c>
      <c r="Y18" s="46">
        <f>R5</f>
        <v>0</v>
      </c>
      <c r="Z18" s="46">
        <f>R6</f>
        <v>0</v>
      </c>
      <c r="AA18" s="46">
        <f>R7</f>
        <v>0</v>
      </c>
      <c r="AB18" s="46">
        <f>R8</f>
        <v>0</v>
      </c>
      <c r="AC18" s="46">
        <f>R9</f>
        <v>0</v>
      </c>
      <c r="AD18" s="46">
        <f>R10</f>
        <v>0</v>
      </c>
      <c r="AE18" s="3">
        <f>R11</f>
        <v>0</v>
      </c>
      <c r="AF18" s="3">
        <f>R12</f>
        <v>0</v>
      </c>
      <c r="AG18" s="3">
        <f>R13</f>
        <v>0</v>
      </c>
      <c r="AH18" s="3">
        <f>R14</f>
        <v>0</v>
      </c>
      <c r="AI18" s="3">
        <f>R15</f>
        <v>0</v>
      </c>
      <c r="AJ18" s="3">
        <f>R16</f>
        <v>0</v>
      </c>
      <c r="AK18" s="3">
        <f>R17</f>
        <v>0</v>
      </c>
      <c r="AL18" s="3">
        <f>R18</f>
        <v>0</v>
      </c>
      <c r="AM18" s="3">
        <f>R19</f>
        <v>0</v>
      </c>
      <c r="AN18" s="3">
        <f>R20</f>
        <v>0</v>
      </c>
      <c r="AO18" s="3">
        <f>R21</f>
        <v>0</v>
      </c>
      <c r="AP18" s="3">
        <f>R22</f>
        <v>0</v>
      </c>
      <c r="AQ18" s="3">
        <f>R23</f>
        <v>0</v>
      </c>
      <c r="AR18" s="3">
        <f>R24</f>
        <v>0</v>
      </c>
      <c r="AS18" s="3">
        <f>R25</f>
        <v>0</v>
      </c>
      <c r="AT18" s="3">
        <f>R26</f>
        <v>0</v>
      </c>
      <c r="AU18" s="7"/>
      <c r="AV18" s="46">
        <v>512</v>
      </c>
      <c r="AW18" s="32">
        <f t="shared" ref="AW18:BT18" si="34">PRODUCT(W18*100*1/W19)</f>
        <v>0</v>
      </c>
      <c r="AX18" s="32">
        <f t="shared" si="34"/>
        <v>0</v>
      </c>
      <c r="AY18" s="29">
        <f t="shared" si="34"/>
        <v>0</v>
      </c>
      <c r="AZ18" s="29">
        <f t="shared" si="34"/>
        <v>0</v>
      </c>
      <c r="BA18" s="29">
        <f t="shared" si="34"/>
        <v>0</v>
      </c>
      <c r="BB18" s="29">
        <f t="shared" si="34"/>
        <v>0</v>
      </c>
      <c r="BC18" s="29">
        <f t="shared" si="34"/>
        <v>0</v>
      </c>
      <c r="BD18" s="29">
        <f t="shared" si="34"/>
        <v>0</v>
      </c>
      <c r="BE18" s="32">
        <f t="shared" si="34"/>
        <v>0</v>
      </c>
      <c r="BF18" s="32">
        <f t="shared" si="34"/>
        <v>0</v>
      </c>
      <c r="BG18" s="32">
        <f t="shared" si="34"/>
        <v>0</v>
      </c>
      <c r="BH18" s="32">
        <f t="shared" si="34"/>
        <v>0</v>
      </c>
      <c r="BI18" s="32">
        <f t="shared" si="34"/>
        <v>0</v>
      </c>
      <c r="BJ18" s="32">
        <f t="shared" si="34"/>
        <v>0</v>
      </c>
      <c r="BK18" s="32">
        <f t="shared" si="34"/>
        <v>0</v>
      </c>
      <c r="BL18" s="32">
        <f t="shared" si="34"/>
        <v>0</v>
      </c>
      <c r="BM18" s="32">
        <f t="shared" si="34"/>
        <v>0</v>
      </c>
      <c r="BN18" s="32">
        <f t="shared" si="34"/>
        <v>0</v>
      </c>
      <c r="BO18" s="32">
        <f t="shared" si="34"/>
        <v>0</v>
      </c>
      <c r="BP18" s="32">
        <f t="shared" si="34"/>
        <v>0</v>
      </c>
      <c r="BQ18" s="32">
        <f t="shared" si="34"/>
        <v>0</v>
      </c>
      <c r="BR18" s="32">
        <f t="shared" si="34"/>
        <v>0</v>
      </c>
      <c r="BS18" s="32">
        <f t="shared" si="34"/>
        <v>0</v>
      </c>
      <c r="BT18" s="32">
        <f t="shared" si="34"/>
        <v>0</v>
      </c>
      <c r="BU18" s="46"/>
      <c r="BV18" s="46">
        <v>512</v>
      </c>
      <c r="BW18" s="32">
        <f t="shared" ref="BW18:CT18" si="35">AW3+AW4+AW5+AW6+AW7+AW8+AW9+AW10+AW11+AW12+AW13+AW14+AW15+AW16+AW17+AW18</f>
        <v>100</v>
      </c>
      <c r="BX18" s="32">
        <f t="shared" si="35"/>
        <v>100</v>
      </c>
      <c r="BY18" s="29">
        <f t="shared" si="35"/>
        <v>100</v>
      </c>
      <c r="BZ18" s="29">
        <f t="shared" si="35"/>
        <v>100</v>
      </c>
      <c r="CA18" s="29">
        <f t="shared" si="35"/>
        <v>100</v>
      </c>
      <c r="CB18" s="29">
        <f t="shared" si="35"/>
        <v>99.999999999999986</v>
      </c>
      <c r="CC18" s="29">
        <f t="shared" si="35"/>
        <v>100</v>
      </c>
      <c r="CD18" s="29">
        <f t="shared" si="35"/>
        <v>100</v>
      </c>
      <c r="CE18" s="32">
        <f t="shared" si="35"/>
        <v>99.999999999999986</v>
      </c>
      <c r="CF18" s="32">
        <f t="shared" si="35"/>
        <v>100</v>
      </c>
      <c r="CG18" s="32">
        <f t="shared" si="35"/>
        <v>100</v>
      </c>
      <c r="CH18" s="32">
        <f t="shared" si="35"/>
        <v>100.00000000000001</v>
      </c>
      <c r="CI18" s="32">
        <f t="shared" si="35"/>
        <v>100</v>
      </c>
      <c r="CJ18" s="32">
        <f t="shared" si="35"/>
        <v>100</v>
      </c>
      <c r="CK18" s="32">
        <f t="shared" si="35"/>
        <v>100</v>
      </c>
      <c r="CL18" s="32">
        <f t="shared" si="35"/>
        <v>100</v>
      </c>
      <c r="CM18" s="32">
        <f t="shared" si="35"/>
        <v>100.00000000000001</v>
      </c>
      <c r="CN18" s="32">
        <f t="shared" si="35"/>
        <v>100.00000000000001</v>
      </c>
      <c r="CO18" s="32">
        <f t="shared" si="35"/>
        <v>100</v>
      </c>
      <c r="CP18" s="32">
        <f t="shared" si="35"/>
        <v>100</v>
      </c>
      <c r="CQ18" s="32">
        <f t="shared" si="35"/>
        <v>100</v>
      </c>
      <c r="CR18" s="32">
        <f t="shared" si="35"/>
        <v>100</v>
      </c>
      <c r="CS18" s="32">
        <f t="shared" si="35"/>
        <v>99.999999999999986</v>
      </c>
      <c r="CT18" s="32">
        <f t="shared" si="35"/>
        <v>99.999999999999986</v>
      </c>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1:127" x14ac:dyDescent="0.25">
      <c r="B19" s="46" t="s">
        <v>31</v>
      </c>
      <c r="C19" s="2">
        <v>0</v>
      </c>
      <c r="D19" s="2">
        <v>133</v>
      </c>
      <c r="E19" s="2">
        <v>8</v>
      </c>
      <c r="F19" s="4">
        <v>0</v>
      </c>
      <c r="G19" s="4">
        <v>1</v>
      </c>
      <c r="H19" s="4">
        <v>0</v>
      </c>
      <c r="I19" s="3">
        <v>0</v>
      </c>
      <c r="J19" s="3">
        <v>1</v>
      </c>
      <c r="K19" s="3">
        <v>1</v>
      </c>
      <c r="L19" s="3">
        <v>22</v>
      </c>
      <c r="M19" s="3">
        <v>0</v>
      </c>
      <c r="N19" s="3">
        <v>0</v>
      </c>
      <c r="O19" s="3">
        <v>0</v>
      </c>
      <c r="P19" s="3">
        <v>0</v>
      </c>
      <c r="Q19" s="3">
        <v>0</v>
      </c>
      <c r="R19" s="3">
        <v>0</v>
      </c>
      <c r="S19" s="46">
        <v>166</v>
      </c>
      <c r="V19" s="46" t="s">
        <v>1</v>
      </c>
      <c r="W19" s="46">
        <f>S3</f>
        <v>165</v>
      </c>
      <c r="X19" s="46">
        <f>S4</f>
        <v>168</v>
      </c>
      <c r="Y19" s="46">
        <f>S5</f>
        <v>165</v>
      </c>
      <c r="Z19" s="46">
        <f>S6</f>
        <v>165</v>
      </c>
      <c r="AA19" s="46">
        <f>S7</f>
        <v>165</v>
      </c>
      <c r="AB19" s="46">
        <f>S8</f>
        <v>165</v>
      </c>
      <c r="AC19" s="46">
        <f>S9</f>
        <v>165</v>
      </c>
      <c r="AD19" s="46">
        <f>S10</f>
        <v>165</v>
      </c>
      <c r="AE19" s="46">
        <f>S11</f>
        <v>157</v>
      </c>
      <c r="AF19" s="46">
        <f>S12</f>
        <v>159</v>
      </c>
      <c r="AG19" s="46">
        <f>S13</f>
        <v>166</v>
      </c>
      <c r="AH19" s="46">
        <f>S14</f>
        <v>165</v>
      </c>
      <c r="AI19" s="46">
        <f>S15</f>
        <v>165</v>
      </c>
      <c r="AJ19" s="46">
        <f>S16</f>
        <v>164</v>
      </c>
      <c r="AK19" s="46">
        <f>S17</f>
        <v>167</v>
      </c>
      <c r="AL19" s="46">
        <f>S18</f>
        <v>165</v>
      </c>
      <c r="AM19" s="46">
        <f>S19</f>
        <v>166</v>
      </c>
      <c r="AN19" s="46">
        <f>S20</f>
        <v>165</v>
      </c>
      <c r="AO19" s="46">
        <f>S21</f>
        <v>167</v>
      </c>
      <c r="AP19" s="46">
        <f>S22</f>
        <v>168</v>
      </c>
      <c r="AQ19" s="46">
        <f>S23</f>
        <v>167</v>
      </c>
      <c r="AR19" s="46">
        <f>S24</f>
        <v>168</v>
      </c>
      <c r="AS19" s="46">
        <f>S25</f>
        <v>164</v>
      </c>
      <c r="AT19" s="46">
        <f>S26</f>
        <v>161</v>
      </c>
      <c r="AV19" s="46" t="s">
        <v>1</v>
      </c>
      <c r="AW19" s="29">
        <f t="shared" ref="AW19:BT19" si="36">SUM(AW3:AW18)</f>
        <v>100</v>
      </c>
      <c r="AX19" s="29">
        <f t="shared" si="36"/>
        <v>100</v>
      </c>
      <c r="AY19" s="29">
        <f t="shared" si="36"/>
        <v>100</v>
      </c>
      <c r="AZ19" s="29">
        <f t="shared" si="36"/>
        <v>100</v>
      </c>
      <c r="BA19" s="29">
        <f t="shared" si="36"/>
        <v>100</v>
      </c>
      <c r="BB19" s="29">
        <f t="shared" si="36"/>
        <v>99.999999999999986</v>
      </c>
      <c r="BC19" s="29">
        <f t="shared" si="36"/>
        <v>100</v>
      </c>
      <c r="BD19" s="29">
        <f t="shared" si="36"/>
        <v>100</v>
      </c>
      <c r="BE19" s="29">
        <f t="shared" si="36"/>
        <v>99.999999999999986</v>
      </c>
      <c r="BF19" s="29">
        <f t="shared" si="36"/>
        <v>100</v>
      </c>
      <c r="BG19" s="29">
        <f t="shared" si="36"/>
        <v>100</v>
      </c>
      <c r="BH19" s="29">
        <f t="shared" si="36"/>
        <v>100.00000000000001</v>
      </c>
      <c r="BI19" s="29">
        <f t="shared" si="36"/>
        <v>100</v>
      </c>
      <c r="BJ19" s="29">
        <f t="shared" si="36"/>
        <v>100</v>
      </c>
      <c r="BK19" s="29">
        <f t="shared" si="36"/>
        <v>100</v>
      </c>
      <c r="BL19" s="29">
        <f t="shared" si="36"/>
        <v>100</v>
      </c>
      <c r="BM19" s="29">
        <f t="shared" si="36"/>
        <v>100.00000000000001</v>
      </c>
      <c r="BN19" s="29">
        <f t="shared" si="36"/>
        <v>100.00000000000001</v>
      </c>
      <c r="BO19" s="29">
        <f t="shared" si="36"/>
        <v>100</v>
      </c>
      <c r="BP19" s="29">
        <f t="shared" si="36"/>
        <v>100</v>
      </c>
      <c r="BQ19" s="29">
        <f t="shared" si="36"/>
        <v>100</v>
      </c>
      <c r="BR19" s="29">
        <f t="shared" si="36"/>
        <v>100</v>
      </c>
      <c r="BS19" s="29">
        <f t="shared" si="36"/>
        <v>99.999999999999986</v>
      </c>
      <c r="BT19" s="29">
        <f t="shared" si="36"/>
        <v>99.999999999999986</v>
      </c>
      <c r="BU19" s="46"/>
      <c r="BV19" s="46"/>
      <c r="CQ19" s="29"/>
      <c r="CR19" s="29"/>
      <c r="CS19" s="29"/>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1:127" x14ac:dyDescent="0.25">
      <c r="B20" s="46" t="s">
        <v>32</v>
      </c>
      <c r="C20" s="2">
        <v>0</v>
      </c>
      <c r="D20" s="2">
        <v>3</v>
      </c>
      <c r="E20" s="2">
        <v>0</v>
      </c>
      <c r="F20" s="2">
        <v>1</v>
      </c>
      <c r="G20" s="2">
        <v>3</v>
      </c>
      <c r="H20" s="2">
        <v>86</v>
      </c>
      <c r="I20" s="2">
        <v>71</v>
      </c>
      <c r="J20" s="3">
        <v>1</v>
      </c>
      <c r="K20" s="3">
        <v>0</v>
      </c>
      <c r="L20" s="3">
        <v>0</v>
      </c>
      <c r="M20" s="3">
        <v>0</v>
      </c>
      <c r="N20" s="3">
        <v>0</v>
      </c>
      <c r="O20" s="3">
        <v>0</v>
      </c>
      <c r="P20" s="3">
        <v>0</v>
      </c>
      <c r="Q20" s="3">
        <v>0</v>
      </c>
      <c r="R20" s="3">
        <v>0</v>
      </c>
      <c r="S20" s="46">
        <v>165</v>
      </c>
      <c r="CT20" s="9"/>
      <c r="CU20" s="9"/>
      <c r="CV20" s="9"/>
      <c r="CW20" s="9"/>
      <c r="CX20" s="9"/>
      <c r="CY20" s="9"/>
      <c r="CZ20" s="9"/>
      <c r="DA20" s="9"/>
      <c r="DB20" s="9"/>
      <c r="DC20" s="9"/>
      <c r="DD20" s="9"/>
      <c r="DE20" s="9"/>
      <c r="DF20" s="9"/>
      <c r="DG20" s="9"/>
      <c r="DH20" s="9"/>
      <c r="DI20" s="9"/>
      <c r="DJ20" s="9"/>
      <c r="DK20" s="9"/>
      <c r="DL20" s="9"/>
      <c r="DM20" s="9"/>
      <c r="DN20" s="9"/>
      <c r="DO20" s="9"/>
      <c r="DP20" s="9"/>
      <c r="DQ20" s="9"/>
      <c r="DR20" s="9"/>
    </row>
    <row r="21" spans="1:127" x14ac:dyDescent="0.25">
      <c r="B21" s="46" t="s">
        <v>33</v>
      </c>
      <c r="C21" s="2">
        <v>0</v>
      </c>
      <c r="D21" s="2">
        <v>0</v>
      </c>
      <c r="E21" s="2">
        <v>13</v>
      </c>
      <c r="F21" s="2">
        <v>0</v>
      </c>
      <c r="G21" s="2">
        <v>42</v>
      </c>
      <c r="H21" s="2">
        <v>12</v>
      </c>
      <c r="I21" s="2">
        <v>1</v>
      </c>
      <c r="J21" s="4">
        <v>0</v>
      </c>
      <c r="K21" s="3">
        <v>0</v>
      </c>
      <c r="L21" s="3">
        <v>3</v>
      </c>
      <c r="M21" s="3">
        <v>2</v>
      </c>
      <c r="N21" s="3">
        <v>94</v>
      </c>
      <c r="O21" s="3">
        <v>0</v>
      </c>
      <c r="P21" s="3">
        <v>0</v>
      </c>
      <c r="Q21" s="3">
        <v>0</v>
      </c>
      <c r="R21" s="3">
        <v>0</v>
      </c>
      <c r="S21" s="46">
        <v>167</v>
      </c>
      <c r="CT21" s="9"/>
      <c r="CU21" s="9"/>
      <c r="CV21" s="9"/>
      <c r="CW21" s="9"/>
      <c r="CX21" s="9"/>
      <c r="CY21" s="9"/>
      <c r="CZ21" s="9"/>
      <c r="DA21" s="9"/>
      <c r="DB21" s="9"/>
      <c r="DC21" s="9"/>
      <c r="DD21" s="9"/>
      <c r="DE21" s="9"/>
      <c r="DF21" s="9"/>
      <c r="DG21" s="9"/>
      <c r="DH21" s="9"/>
      <c r="DI21" s="9"/>
      <c r="DJ21" s="9"/>
      <c r="DK21" s="9"/>
      <c r="DL21" s="9"/>
      <c r="DM21" s="9"/>
      <c r="DN21" s="9"/>
      <c r="DO21" s="9"/>
      <c r="DP21" s="9"/>
      <c r="DQ21" s="9"/>
      <c r="DR21" s="9"/>
    </row>
    <row r="22" spans="1:127" x14ac:dyDescent="0.25">
      <c r="B22" s="46" t="s">
        <v>23</v>
      </c>
      <c r="C22" s="2">
        <v>0</v>
      </c>
      <c r="D22" s="2">
        <v>4</v>
      </c>
      <c r="E22" s="2">
        <v>30</v>
      </c>
      <c r="F22" s="2">
        <v>59</v>
      </c>
      <c r="G22" s="2">
        <v>3</v>
      </c>
      <c r="H22" s="4">
        <v>5</v>
      </c>
      <c r="I22" s="3">
        <v>1</v>
      </c>
      <c r="J22" s="3">
        <v>2</v>
      </c>
      <c r="K22" s="3">
        <v>2</v>
      </c>
      <c r="L22" s="3">
        <v>62</v>
      </c>
      <c r="M22" s="3">
        <v>0</v>
      </c>
      <c r="N22" s="3">
        <v>0</v>
      </c>
      <c r="O22" s="3">
        <v>0</v>
      </c>
      <c r="P22" s="3">
        <v>0</v>
      </c>
      <c r="Q22" s="3">
        <v>0</v>
      </c>
      <c r="R22" s="3">
        <v>0</v>
      </c>
      <c r="S22" s="46">
        <v>168</v>
      </c>
      <c r="CT22" s="9"/>
      <c r="CU22" s="9"/>
      <c r="CV22" s="9"/>
      <c r="CW22" s="9"/>
      <c r="CX22" s="9"/>
      <c r="CY22" s="9"/>
      <c r="CZ22" s="9"/>
      <c r="DA22" s="9"/>
      <c r="DB22" s="9"/>
      <c r="DC22" s="9"/>
      <c r="DD22" s="9"/>
      <c r="DE22" s="9"/>
      <c r="DF22" s="9"/>
      <c r="DG22" s="9"/>
      <c r="DH22" s="9"/>
      <c r="DI22" s="9"/>
      <c r="DJ22" s="9"/>
      <c r="DK22" s="9"/>
      <c r="DL22" s="9"/>
      <c r="DM22" s="9"/>
      <c r="DN22" s="9"/>
      <c r="DO22" s="9"/>
      <c r="DP22" s="9"/>
      <c r="DQ22" s="9"/>
      <c r="DR22" s="9"/>
    </row>
    <row r="23" spans="1:127" x14ac:dyDescent="0.25">
      <c r="B23" s="46" t="s">
        <v>34</v>
      </c>
      <c r="C23" s="2">
        <v>0</v>
      </c>
      <c r="D23" s="2">
        <v>0</v>
      </c>
      <c r="E23" s="2">
        <v>2</v>
      </c>
      <c r="F23" s="2">
        <v>0</v>
      </c>
      <c r="G23" s="2">
        <v>2</v>
      </c>
      <c r="H23" s="2">
        <v>76</v>
      </c>
      <c r="I23" s="2">
        <v>78</v>
      </c>
      <c r="J23" s="2">
        <v>9</v>
      </c>
      <c r="K23" s="2">
        <v>0</v>
      </c>
      <c r="L23" s="3">
        <v>0</v>
      </c>
      <c r="M23" s="3">
        <v>0</v>
      </c>
      <c r="N23" s="3">
        <v>0</v>
      </c>
      <c r="O23" s="3">
        <v>0</v>
      </c>
      <c r="P23" s="3">
        <v>0</v>
      </c>
      <c r="Q23" s="3">
        <v>0</v>
      </c>
      <c r="R23" s="3">
        <v>0</v>
      </c>
      <c r="S23" s="46">
        <v>167</v>
      </c>
      <c r="CT23" s="9"/>
      <c r="CU23" s="9"/>
      <c r="CV23" s="9"/>
      <c r="CW23" s="9"/>
      <c r="CX23" s="9"/>
      <c r="CY23" s="9"/>
      <c r="CZ23" s="9"/>
      <c r="DA23" s="9"/>
      <c r="DB23" s="9"/>
      <c r="DC23" s="9"/>
      <c r="DD23" s="9"/>
      <c r="DE23" s="9"/>
      <c r="DF23" s="9"/>
      <c r="DG23" s="9"/>
      <c r="DH23" s="9"/>
      <c r="DI23" s="9"/>
      <c r="DJ23" s="9"/>
      <c r="DK23" s="9"/>
      <c r="DL23" s="9"/>
      <c r="DM23" s="9"/>
      <c r="DN23" s="9"/>
      <c r="DO23" s="9"/>
      <c r="DP23" s="9"/>
      <c r="DQ23" s="9"/>
      <c r="DR23" s="9"/>
    </row>
    <row r="24" spans="1:127" x14ac:dyDescent="0.25">
      <c r="B24" s="46" t="s">
        <v>35</v>
      </c>
      <c r="C24" s="2">
        <v>0</v>
      </c>
      <c r="D24" s="2">
        <v>0</v>
      </c>
      <c r="E24" s="2">
        <v>1</v>
      </c>
      <c r="F24" s="2">
        <v>0</v>
      </c>
      <c r="G24" s="2">
        <v>1</v>
      </c>
      <c r="H24" s="2">
        <v>5</v>
      </c>
      <c r="I24" s="2">
        <v>84</v>
      </c>
      <c r="J24" s="2">
        <v>77</v>
      </c>
      <c r="K24" s="2">
        <v>0</v>
      </c>
      <c r="L24" s="3">
        <v>0</v>
      </c>
      <c r="M24" s="3">
        <v>0</v>
      </c>
      <c r="N24" s="3">
        <v>0</v>
      </c>
      <c r="O24" s="3">
        <v>0</v>
      </c>
      <c r="P24" s="3">
        <v>0</v>
      </c>
      <c r="Q24" s="3">
        <v>0</v>
      </c>
      <c r="R24" s="3">
        <v>0</v>
      </c>
      <c r="S24" s="46">
        <v>168</v>
      </c>
      <c r="CT24" s="9"/>
      <c r="CU24" s="9"/>
      <c r="CV24" s="9"/>
      <c r="CW24" s="9"/>
      <c r="CX24" s="9"/>
      <c r="CY24" s="9"/>
      <c r="CZ24" s="9"/>
      <c r="DA24" s="9"/>
      <c r="DB24" s="9"/>
      <c r="DC24" s="9"/>
      <c r="DD24" s="9"/>
      <c r="DE24" s="9"/>
      <c r="DF24" s="9"/>
      <c r="DG24" s="9"/>
      <c r="DH24" s="9"/>
      <c r="DI24" s="9"/>
      <c r="DJ24" s="9"/>
      <c r="DK24" s="9"/>
      <c r="DL24" s="9"/>
      <c r="DM24" s="9"/>
      <c r="DN24" s="9"/>
      <c r="DO24" s="9"/>
      <c r="DP24" s="9"/>
      <c r="DQ24" s="9"/>
      <c r="DR24" s="9"/>
    </row>
    <row r="25" spans="1:127" x14ac:dyDescent="0.25">
      <c r="B25" s="46" t="s">
        <v>36</v>
      </c>
      <c r="C25" s="2">
        <v>0</v>
      </c>
      <c r="D25" s="2">
        <v>0</v>
      </c>
      <c r="E25" s="2">
        <v>0</v>
      </c>
      <c r="F25" s="2">
        <v>27</v>
      </c>
      <c r="G25" s="2">
        <v>0</v>
      </c>
      <c r="H25" s="2">
        <v>30</v>
      </c>
      <c r="I25" s="2">
        <v>40</v>
      </c>
      <c r="J25" s="2">
        <v>46</v>
      </c>
      <c r="K25" s="2">
        <v>18</v>
      </c>
      <c r="L25" s="3">
        <v>3</v>
      </c>
      <c r="M25" s="3">
        <v>0</v>
      </c>
      <c r="N25" s="3">
        <v>0</v>
      </c>
      <c r="O25" s="3">
        <v>0</v>
      </c>
      <c r="P25" s="3">
        <v>0</v>
      </c>
      <c r="Q25" s="3">
        <v>0</v>
      </c>
      <c r="R25" s="3">
        <v>0</v>
      </c>
      <c r="S25" s="46">
        <v>164</v>
      </c>
      <c r="CT25" s="9"/>
      <c r="CU25" s="9"/>
      <c r="CV25" s="9"/>
      <c r="CW25" s="9"/>
      <c r="CX25" s="9"/>
      <c r="CY25" s="9"/>
      <c r="CZ25" s="9"/>
      <c r="DA25" s="9"/>
      <c r="DB25" s="9"/>
      <c r="DC25" s="9"/>
      <c r="DD25" s="9"/>
      <c r="DE25" s="9"/>
      <c r="DF25" s="9"/>
      <c r="DG25" s="9"/>
      <c r="DH25" s="9"/>
      <c r="DI25" s="9"/>
      <c r="DJ25" s="9"/>
      <c r="DK25" s="9"/>
      <c r="DL25" s="9"/>
      <c r="DM25" s="9"/>
      <c r="DN25" s="9"/>
      <c r="DO25" s="9"/>
      <c r="DP25" s="9"/>
      <c r="DQ25" s="9"/>
      <c r="DR25" s="9"/>
    </row>
    <row r="26" spans="1:127" x14ac:dyDescent="0.25">
      <c r="B26" s="46" t="s">
        <v>22</v>
      </c>
      <c r="C26" s="2">
        <v>0</v>
      </c>
      <c r="D26" s="2">
        <v>74</v>
      </c>
      <c r="E26" s="2">
        <v>0</v>
      </c>
      <c r="F26" s="2">
        <v>61</v>
      </c>
      <c r="G26" s="2">
        <v>20</v>
      </c>
      <c r="H26" s="2">
        <v>6</v>
      </c>
      <c r="I26" s="3">
        <v>0</v>
      </c>
      <c r="J26" s="3">
        <v>0</v>
      </c>
      <c r="K26" s="3">
        <v>0</v>
      </c>
      <c r="L26" s="3">
        <v>0</v>
      </c>
      <c r="M26" s="3">
        <v>0</v>
      </c>
      <c r="N26" s="3">
        <v>0</v>
      </c>
      <c r="O26" s="3">
        <v>0</v>
      </c>
      <c r="P26" s="3">
        <v>0</v>
      </c>
      <c r="Q26" s="3">
        <v>0</v>
      </c>
      <c r="R26" s="3">
        <v>0</v>
      </c>
      <c r="S26" s="46">
        <v>161</v>
      </c>
      <c r="CT26" s="9"/>
      <c r="CU26" s="9"/>
      <c r="CV26" s="9"/>
      <c r="CW26" s="9"/>
      <c r="CX26" s="9"/>
      <c r="CY26" s="9"/>
      <c r="CZ26" s="9"/>
      <c r="DA26" s="9"/>
      <c r="DB26" s="9"/>
      <c r="DC26" s="9"/>
      <c r="DD26" s="9"/>
      <c r="DE26" s="9"/>
      <c r="DF26" s="9"/>
      <c r="DG26" s="9"/>
      <c r="DH26" s="9"/>
      <c r="DI26" s="9"/>
      <c r="DJ26" s="9"/>
      <c r="DK26" s="9"/>
      <c r="DL26" s="9"/>
      <c r="DM26" s="9"/>
      <c r="DN26" s="9"/>
      <c r="DO26" s="9"/>
      <c r="DP26" s="9"/>
      <c r="DQ26" s="9"/>
      <c r="DR26" s="9"/>
    </row>
    <row r="27" spans="1:127" x14ac:dyDescent="0.25">
      <c r="CT27" s="9"/>
      <c r="CU27" s="9"/>
      <c r="CV27" s="9"/>
      <c r="CW27" s="9"/>
      <c r="CX27" s="9"/>
      <c r="CY27" s="9"/>
      <c r="CZ27" s="9"/>
      <c r="DA27" s="9"/>
      <c r="DB27" s="9"/>
      <c r="DC27" s="9"/>
      <c r="DD27" s="9"/>
      <c r="DE27" s="9"/>
      <c r="DF27" s="9"/>
      <c r="DG27" s="9"/>
      <c r="DH27" s="9"/>
      <c r="DI27" s="9"/>
      <c r="DJ27" s="9"/>
      <c r="DK27" s="9"/>
      <c r="DL27" s="9"/>
      <c r="DM27" s="9"/>
      <c r="DN27" s="9"/>
      <c r="DO27" s="9"/>
      <c r="DP27" s="9"/>
      <c r="DQ27" s="9"/>
      <c r="DR27" s="9"/>
    </row>
    <row r="28" spans="1:127" x14ac:dyDescent="0.25">
      <c r="CT28" s="9"/>
      <c r="CU28" s="9"/>
      <c r="CV28" s="9"/>
      <c r="CW28" s="9"/>
      <c r="CX28" s="9"/>
      <c r="CY28" s="9"/>
      <c r="CZ28" s="9"/>
      <c r="DA28" s="9"/>
      <c r="DB28" s="9"/>
      <c r="DC28" s="9"/>
      <c r="DD28" s="9"/>
      <c r="DE28" s="9"/>
      <c r="DF28" s="9"/>
      <c r="DG28" s="9"/>
      <c r="DH28" s="9"/>
      <c r="DI28" s="9"/>
      <c r="DJ28" s="9"/>
      <c r="DK28" s="9"/>
      <c r="DL28" s="9"/>
      <c r="DM28" s="9"/>
      <c r="DN28" s="9"/>
      <c r="DO28" s="9"/>
      <c r="DP28" s="9"/>
      <c r="DQ28" s="9"/>
      <c r="DR28" s="9"/>
    </row>
    <row r="29" spans="1:127" x14ac:dyDescent="0.25">
      <c r="CT29" s="9"/>
      <c r="CU29" s="9"/>
      <c r="CV29" s="9"/>
      <c r="CW29" s="9"/>
      <c r="CX29" s="9"/>
      <c r="CY29" s="9"/>
      <c r="CZ29" s="9"/>
      <c r="DA29" s="9"/>
      <c r="DB29" s="9"/>
      <c r="DC29" s="9"/>
      <c r="DD29" s="9"/>
      <c r="DE29" s="9"/>
      <c r="DF29" s="9"/>
      <c r="DG29" s="9"/>
      <c r="DH29" s="9"/>
      <c r="DI29" s="9"/>
      <c r="DJ29" s="9"/>
      <c r="DK29" s="9"/>
      <c r="DL29" s="9"/>
      <c r="DM29" s="9"/>
      <c r="DN29" s="9"/>
      <c r="DO29" s="9"/>
      <c r="DP29" s="9"/>
      <c r="DQ29" s="9"/>
      <c r="DR29" s="9"/>
    </row>
    <row r="30" spans="1:127" x14ac:dyDescent="0.25">
      <c r="CT30" s="9"/>
      <c r="CU30" s="9"/>
      <c r="CV30" s="9"/>
      <c r="CW30" s="9"/>
      <c r="CX30" s="9"/>
      <c r="CY30" s="9"/>
      <c r="CZ30" s="9"/>
      <c r="DA30" s="9"/>
      <c r="DB30" s="9"/>
      <c r="DC30" s="9"/>
      <c r="DD30" s="9"/>
      <c r="DE30" s="9"/>
      <c r="DF30" s="9"/>
      <c r="DG30" s="9"/>
      <c r="DH30" s="9"/>
      <c r="DI30" s="9"/>
      <c r="DJ30" s="9"/>
      <c r="DK30" s="9"/>
      <c r="DL30" s="9"/>
      <c r="DM30" s="9"/>
      <c r="DN30" s="9"/>
      <c r="DO30" s="9"/>
      <c r="DP30" s="9"/>
      <c r="DQ30" s="9"/>
      <c r="DR30" s="9"/>
    </row>
    <row r="31" spans="1:127" x14ac:dyDescent="0.25">
      <c r="A31" s="46" t="s">
        <v>105</v>
      </c>
      <c r="V31" s="46" t="str">
        <f>A31</f>
        <v>Staphylococcus hominis</v>
      </c>
      <c r="AV31" s="46" t="str">
        <f>A31</f>
        <v>Staphylococcus hominis</v>
      </c>
      <c r="BV31" s="29" t="str">
        <f>A31</f>
        <v>Staphylococcus hominis</v>
      </c>
      <c r="CT31" s="9"/>
      <c r="CU31" s="9"/>
      <c r="CV31" s="9"/>
      <c r="CW31" s="9"/>
      <c r="CX31" s="9"/>
      <c r="CY31" s="9"/>
      <c r="CZ31" s="9"/>
      <c r="DA31" s="9"/>
      <c r="DB31" s="9"/>
      <c r="DC31" s="9"/>
      <c r="DD31" s="9"/>
      <c r="DE31" s="9"/>
      <c r="DF31" s="9"/>
      <c r="DG31" s="9"/>
      <c r="DH31" s="9"/>
      <c r="DI31" s="9"/>
      <c r="DJ31" s="9"/>
      <c r="DK31" s="9"/>
      <c r="DL31" s="9"/>
      <c r="DM31" s="9"/>
      <c r="DN31" s="9"/>
      <c r="DO31" s="9"/>
      <c r="DP31" s="9"/>
      <c r="DQ31" s="9"/>
      <c r="DR31" s="9"/>
    </row>
    <row r="32" spans="1:127" ht="18.75" x14ac:dyDescent="0.25">
      <c r="B32" s="46" t="s">
        <v>0</v>
      </c>
      <c r="C32" s="46">
        <v>1.5625E-2</v>
      </c>
      <c r="D32" s="46">
        <v>3.125E-2</v>
      </c>
      <c r="E32" s="46">
        <v>6.25E-2</v>
      </c>
      <c r="F32" s="46">
        <v>0.125</v>
      </c>
      <c r="G32" s="46">
        <v>0.25</v>
      </c>
      <c r="H32" s="46">
        <v>0.5</v>
      </c>
      <c r="I32" s="46">
        <v>1</v>
      </c>
      <c r="J32" s="46">
        <v>2</v>
      </c>
      <c r="K32" s="46">
        <v>4</v>
      </c>
      <c r="L32" s="46">
        <v>8</v>
      </c>
      <c r="M32" s="46">
        <v>16</v>
      </c>
      <c r="N32" s="46">
        <v>32</v>
      </c>
      <c r="O32" s="46">
        <v>64</v>
      </c>
      <c r="P32" s="46">
        <v>128</v>
      </c>
      <c r="Q32" s="46">
        <v>256</v>
      </c>
      <c r="R32" s="46">
        <v>512</v>
      </c>
      <c r="S32" s="46" t="s">
        <v>1</v>
      </c>
      <c r="V32" s="46" t="s">
        <v>0</v>
      </c>
      <c r="W32" s="46" t="str">
        <f>B33</f>
        <v>Penicillin G</v>
      </c>
      <c r="X32" s="46" t="str">
        <f>B34</f>
        <v>Oxacillin</v>
      </c>
      <c r="Y32" s="46" t="str">
        <f>B35</f>
        <v>Ampicillin/ Sulbactam</v>
      </c>
      <c r="Z32" s="46" t="str">
        <f>B36</f>
        <v>Piperacillin/ Tazobactam</v>
      </c>
      <c r="AA32" s="46" t="str">
        <f>B37</f>
        <v>Cefotaxim</v>
      </c>
      <c r="AB32" s="46" t="str">
        <f>B38</f>
        <v>Cefuroxim</v>
      </c>
      <c r="AC32" s="46" t="str">
        <f>B39</f>
        <v>Imipenem</v>
      </c>
      <c r="AD32" s="46" t="str">
        <f>B40</f>
        <v>Meropenem</v>
      </c>
      <c r="AE32" s="46" t="str">
        <f>B41</f>
        <v>Amikacin</v>
      </c>
      <c r="AF32" s="46" t="str">
        <f>B42</f>
        <v>Gentamicin</v>
      </c>
      <c r="AG32" s="46" t="str">
        <f>B43</f>
        <v>Fosfomycin</v>
      </c>
      <c r="AH32" s="46" t="str">
        <f>B44</f>
        <v>Cotrimoxazol</v>
      </c>
      <c r="AI32" s="46" t="str">
        <f>B45</f>
        <v>Ciprofloxacin</v>
      </c>
      <c r="AJ32" s="46" t="str">
        <f>B46</f>
        <v>Levofloxacin</v>
      </c>
      <c r="AK32" s="46" t="str">
        <f>B47</f>
        <v>Moxifloxacin</v>
      </c>
      <c r="AL32" s="46" t="str">
        <f>B48</f>
        <v>Doxycyclin</v>
      </c>
      <c r="AM32" s="46" t="str">
        <f>B49</f>
        <v>Rifampicin</v>
      </c>
      <c r="AN32" s="46" t="str">
        <f>B50</f>
        <v>Daptomycin</v>
      </c>
      <c r="AO32" s="46" t="str">
        <f>B51</f>
        <v>Roxythromycin</v>
      </c>
      <c r="AP32" s="46" t="str">
        <f>B52</f>
        <v>Clindamycin</v>
      </c>
      <c r="AQ32" s="46" t="str">
        <f>B53</f>
        <v>Linezolid</v>
      </c>
      <c r="AR32" s="46" t="str">
        <f>B54</f>
        <v>Vancomycin</v>
      </c>
      <c r="AS32" s="46" t="s">
        <v>36</v>
      </c>
      <c r="AT32" s="46" t="s">
        <v>22</v>
      </c>
      <c r="AW32" s="46" t="str">
        <f t="shared" ref="AW32" si="37">W32</f>
        <v>Penicillin G</v>
      </c>
      <c r="AX32" s="46" t="str">
        <f t="shared" ref="AX32" si="38">X32</f>
        <v>Oxacillin</v>
      </c>
      <c r="AY32" s="46" t="str">
        <f t="shared" ref="AY32" si="39">Y32</f>
        <v>Ampicillin/ Sulbactam</v>
      </c>
      <c r="AZ32" s="46" t="str">
        <f t="shared" ref="AZ32" si="40">Z32</f>
        <v>Piperacillin/ Tazobactam</v>
      </c>
      <c r="BA32" s="46" t="str">
        <f t="shared" ref="BA32" si="41">AA32</f>
        <v>Cefotaxim</v>
      </c>
      <c r="BB32" s="46" t="str">
        <f t="shared" ref="BB32" si="42">AB32</f>
        <v>Cefuroxim</v>
      </c>
      <c r="BC32" s="46" t="str">
        <f t="shared" ref="BC32" si="43">AC32</f>
        <v>Imipenem</v>
      </c>
      <c r="BD32" s="46" t="str">
        <f t="shared" ref="BD32" si="44">AD32</f>
        <v>Meropenem</v>
      </c>
      <c r="BE32" s="46" t="str">
        <f t="shared" ref="BE32" si="45">AE32</f>
        <v>Amikacin</v>
      </c>
      <c r="BF32" s="46" t="str">
        <f t="shared" ref="BF32" si="46">AF32</f>
        <v>Gentamicin</v>
      </c>
      <c r="BG32" s="46" t="str">
        <f t="shared" ref="BG32" si="47">AG32</f>
        <v>Fosfomycin</v>
      </c>
      <c r="BH32" s="46" t="str">
        <f t="shared" ref="BH32" si="48">AH32</f>
        <v>Cotrimoxazol</v>
      </c>
      <c r="BI32" s="46" t="str">
        <f t="shared" ref="BI32" si="49">AI32</f>
        <v>Ciprofloxacin</v>
      </c>
      <c r="BJ32" s="46" t="str">
        <f t="shared" ref="BJ32" si="50">AJ32</f>
        <v>Levofloxacin</v>
      </c>
      <c r="BK32" s="46" t="str">
        <f t="shared" ref="BK32" si="51">AK32</f>
        <v>Moxifloxacin</v>
      </c>
      <c r="BL32" s="46" t="str">
        <f t="shared" ref="BL32" si="52">AL32</f>
        <v>Doxycyclin</v>
      </c>
      <c r="BM32" s="46" t="str">
        <f t="shared" ref="BM32" si="53">AM32</f>
        <v>Rifampicin</v>
      </c>
      <c r="BN32" s="46" t="str">
        <f t="shared" ref="BN32" si="54">AN32</f>
        <v>Daptomycin</v>
      </c>
      <c r="BO32" s="46" t="str">
        <f t="shared" ref="BO32" si="55">AO32</f>
        <v>Roxythromycin</v>
      </c>
      <c r="BP32" s="46" t="str">
        <f t="shared" ref="BP32" si="56">AP32</f>
        <v>Clindamycin</v>
      </c>
      <c r="BQ32" s="46" t="str">
        <f t="shared" ref="BQ32" si="57">AQ32</f>
        <v>Linezolid</v>
      </c>
      <c r="BR32" s="46" t="str">
        <f t="shared" ref="BR32" si="58">AR32</f>
        <v>Vancomycin</v>
      </c>
      <c r="BS32" s="46" t="str">
        <f t="shared" ref="BS32" si="59">AS32</f>
        <v>Teicoplanin</v>
      </c>
      <c r="BT32" s="46" t="s">
        <v>22</v>
      </c>
      <c r="BU32" s="46"/>
      <c r="BV32" s="46"/>
      <c r="BW32" s="29" t="str">
        <f t="shared" ref="BW32" si="60">W32</f>
        <v>Penicillin G</v>
      </c>
      <c r="BX32" s="29" t="str">
        <f t="shared" ref="BX32" si="61">X32</f>
        <v>Oxacillin</v>
      </c>
      <c r="BY32" s="29" t="str">
        <f t="shared" ref="BY32" si="62">Y32</f>
        <v>Ampicillin/ Sulbactam</v>
      </c>
      <c r="BZ32" s="29" t="str">
        <f t="shared" ref="BZ32" si="63">Z32</f>
        <v>Piperacillin/ Tazobactam</v>
      </c>
      <c r="CA32" s="29" t="str">
        <f t="shared" ref="CA32" si="64">AA32</f>
        <v>Cefotaxim</v>
      </c>
      <c r="CB32" s="29" t="str">
        <f t="shared" ref="CB32" si="65">AB32</f>
        <v>Cefuroxim</v>
      </c>
      <c r="CC32" s="29" t="str">
        <f t="shared" ref="CC32" si="66">AC32</f>
        <v>Imipenem</v>
      </c>
      <c r="CD32" s="29" t="str">
        <f t="shared" ref="CD32" si="67">AD32</f>
        <v>Meropenem</v>
      </c>
      <c r="CE32" s="29" t="str">
        <f t="shared" ref="CE32" si="68">AE32</f>
        <v>Amikacin</v>
      </c>
      <c r="CF32" s="29" t="str">
        <f t="shared" ref="CF32" si="69">AF32</f>
        <v>Gentamicin</v>
      </c>
      <c r="CG32" s="29" t="str">
        <f t="shared" ref="CG32" si="70">AG32</f>
        <v>Fosfomycin</v>
      </c>
      <c r="CH32" s="29" t="str">
        <f t="shared" ref="CH32" si="71">AH32</f>
        <v>Cotrimoxazol</v>
      </c>
      <c r="CI32" s="29" t="str">
        <f t="shared" ref="CI32" si="72">AI32</f>
        <v>Ciprofloxacin</v>
      </c>
      <c r="CJ32" s="29" t="str">
        <f t="shared" ref="CJ32" si="73">AJ32</f>
        <v>Levofloxacin</v>
      </c>
      <c r="CK32" s="29" t="str">
        <f t="shared" ref="CK32" si="74">AK32</f>
        <v>Moxifloxacin</v>
      </c>
      <c r="CL32" s="29" t="str">
        <f t="shared" ref="CL32" si="75">AL32</f>
        <v>Doxycyclin</v>
      </c>
      <c r="CM32" s="29" t="str">
        <f t="shared" ref="CM32" si="76">AM32</f>
        <v>Rifampicin</v>
      </c>
      <c r="CN32" s="29" t="str">
        <f t="shared" ref="CN32" si="77">AN32</f>
        <v>Daptomycin</v>
      </c>
      <c r="CO32" s="29" t="str">
        <f t="shared" ref="CO32" si="78">AO32</f>
        <v>Roxythromycin</v>
      </c>
      <c r="CP32" s="29" t="str">
        <f t="shared" ref="CP32" si="79">AP32</f>
        <v>Clindamycin</v>
      </c>
      <c r="CQ32" s="29" t="str">
        <f t="shared" ref="CQ32" si="80">AQ32</f>
        <v>Linezolid</v>
      </c>
      <c r="CR32" s="29" t="str">
        <f t="shared" ref="CR32" si="81">AR32</f>
        <v>Vancomycin</v>
      </c>
      <c r="CS32" s="29" t="str">
        <f t="shared" ref="CS32" si="82">AS32</f>
        <v>Teicoplanin</v>
      </c>
      <c r="CT32" s="46" t="s">
        <v>22</v>
      </c>
      <c r="CW32" s="38"/>
      <c r="CX32" s="23" t="s">
        <v>70</v>
      </c>
      <c r="CY32" s="23" t="s">
        <v>71</v>
      </c>
      <c r="CZ32" s="23" t="s">
        <v>50</v>
      </c>
      <c r="DA32" s="23" t="s">
        <v>52</v>
      </c>
      <c r="DB32" s="23" t="s">
        <v>54</v>
      </c>
      <c r="DC32" s="23" t="s">
        <v>72</v>
      </c>
      <c r="DD32" s="23" t="s">
        <v>56</v>
      </c>
      <c r="DE32" s="23" t="s">
        <v>57</v>
      </c>
      <c r="DF32" s="23" t="s">
        <v>59</v>
      </c>
      <c r="DG32" s="23" t="s">
        <v>60</v>
      </c>
      <c r="DH32" s="23" t="s">
        <v>62</v>
      </c>
      <c r="DI32" s="23" t="s">
        <v>63</v>
      </c>
      <c r="DJ32" s="23" t="s">
        <v>64</v>
      </c>
      <c r="DK32" s="23" t="s">
        <v>65</v>
      </c>
      <c r="DL32" s="23" t="s">
        <v>66</v>
      </c>
      <c r="DM32" s="23" t="s">
        <v>67</v>
      </c>
      <c r="DN32" s="23" t="s">
        <v>73</v>
      </c>
      <c r="DO32" s="23" t="s">
        <v>74</v>
      </c>
      <c r="DP32" s="23" t="s">
        <v>75</v>
      </c>
      <c r="DQ32" s="23" t="s">
        <v>76</v>
      </c>
      <c r="DR32" s="23" t="s">
        <v>77</v>
      </c>
      <c r="DS32" s="23" t="s">
        <v>78</v>
      </c>
      <c r="DT32" s="23" t="s">
        <v>79</v>
      </c>
      <c r="DU32" s="23" t="s">
        <v>88</v>
      </c>
      <c r="DW32" s="9"/>
    </row>
    <row r="33" spans="2:126" ht="18.75" x14ac:dyDescent="0.25">
      <c r="B33" s="46" t="s">
        <v>29</v>
      </c>
      <c r="C33" s="2">
        <v>0</v>
      </c>
      <c r="D33" s="2">
        <v>2</v>
      </c>
      <c r="E33" s="2">
        <v>0</v>
      </c>
      <c r="F33" s="2">
        <v>0</v>
      </c>
      <c r="G33" s="3">
        <v>0</v>
      </c>
      <c r="H33" s="3">
        <v>0</v>
      </c>
      <c r="I33" s="3">
        <v>0</v>
      </c>
      <c r="J33" s="3">
        <v>6</v>
      </c>
      <c r="K33" s="3">
        <v>1</v>
      </c>
      <c r="L33" s="3">
        <v>7</v>
      </c>
      <c r="M33" s="3">
        <v>0</v>
      </c>
      <c r="N33" s="3">
        <v>0</v>
      </c>
      <c r="O33" s="3">
        <v>0</v>
      </c>
      <c r="P33" s="3">
        <v>0</v>
      </c>
      <c r="Q33" s="3">
        <v>0</v>
      </c>
      <c r="R33" s="3">
        <v>0</v>
      </c>
      <c r="S33" s="46">
        <v>16</v>
      </c>
      <c r="V33" s="46">
        <v>1.5625E-2</v>
      </c>
      <c r="W33" s="2">
        <f>C33</f>
        <v>0</v>
      </c>
      <c r="X33" s="2">
        <f>C34</f>
        <v>0</v>
      </c>
      <c r="Y33" s="46">
        <f>C35</f>
        <v>0</v>
      </c>
      <c r="Z33" s="46">
        <f>C36</f>
        <v>0</v>
      </c>
      <c r="AA33" s="46">
        <f>C37</f>
        <v>0</v>
      </c>
      <c r="AB33" s="46">
        <f>C38</f>
        <v>0</v>
      </c>
      <c r="AC33" s="46">
        <f>C39</f>
        <v>0</v>
      </c>
      <c r="AD33" s="46">
        <f>C40</f>
        <v>0</v>
      </c>
      <c r="AE33" s="2">
        <f>C41</f>
        <v>0</v>
      </c>
      <c r="AF33" s="2">
        <f>C42</f>
        <v>0</v>
      </c>
      <c r="AG33" s="2">
        <f>C43</f>
        <v>0</v>
      </c>
      <c r="AH33" s="2">
        <f>C44</f>
        <v>0</v>
      </c>
      <c r="AI33" s="2">
        <f>C45</f>
        <v>0</v>
      </c>
      <c r="AJ33" s="2">
        <f>C46</f>
        <v>0</v>
      </c>
      <c r="AK33" s="2">
        <f>C47</f>
        <v>0</v>
      </c>
      <c r="AL33" s="2">
        <f>C48</f>
        <v>0</v>
      </c>
      <c r="AM33" s="2">
        <f>C49</f>
        <v>0</v>
      </c>
      <c r="AN33" s="2">
        <f>C50</f>
        <v>0</v>
      </c>
      <c r="AO33" s="2">
        <f>C51</f>
        <v>0</v>
      </c>
      <c r="AP33" s="2">
        <f>C52</f>
        <v>0</v>
      </c>
      <c r="AQ33" s="2">
        <f>C53</f>
        <v>0</v>
      </c>
      <c r="AR33" s="2">
        <f>C54</f>
        <v>0</v>
      </c>
      <c r="AS33" s="2">
        <f>C55</f>
        <v>0</v>
      </c>
      <c r="AT33" s="2">
        <f>C56</f>
        <v>0</v>
      </c>
      <c r="AU33" s="5"/>
      <c r="AV33" s="46">
        <v>1.5625E-2</v>
      </c>
      <c r="AW33" s="30">
        <f t="shared" ref="AW33" si="83">PRODUCT(W33*100*1/W49)</f>
        <v>0</v>
      </c>
      <c r="AX33" s="30">
        <f t="shared" ref="AX33" si="84">PRODUCT(X33*100*1/X49)</f>
        <v>0</v>
      </c>
      <c r="AY33" s="29">
        <f t="shared" ref="AY33" si="85">PRODUCT(Y33*100*1/Y49)</f>
        <v>0</v>
      </c>
      <c r="AZ33" s="29">
        <f t="shared" ref="AZ33" si="86">PRODUCT(Z33*100*1/Z49)</f>
        <v>0</v>
      </c>
      <c r="BA33" s="29">
        <f t="shared" ref="BA33" si="87">PRODUCT(AA33*100*1/AA49)</f>
        <v>0</v>
      </c>
      <c r="BB33" s="29">
        <f t="shared" ref="BB33" si="88">PRODUCT(AB33*100*1/AB49)</f>
        <v>0</v>
      </c>
      <c r="BC33" s="29">
        <f t="shared" ref="BC33" si="89">PRODUCT(AC33*100*1/AC49)</f>
        <v>0</v>
      </c>
      <c r="BD33" s="29">
        <f t="shared" ref="BD33" si="90">PRODUCT(AD33*100*1/AD49)</f>
        <v>0</v>
      </c>
      <c r="BE33" s="30">
        <f t="shared" ref="BE33" si="91">PRODUCT(AE33*100*1/AE49)</f>
        <v>0</v>
      </c>
      <c r="BF33" s="30">
        <f t="shared" ref="BF33" si="92">PRODUCT(AF33*100*1/AF49)</f>
        <v>0</v>
      </c>
      <c r="BG33" s="30">
        <f t="shared" ref="BG33" si="93">PRODUCT(AG33*100*1/AG49)</f>
        <v>0</v>
      </c>
      <c r="BH33" s="30">
        <f t="shared" ref="BH33" si="94">PRODUCT(AH33*100*1/AH49)</f>
        <v>0</v>
      </c>
      <c r="BI33" s="30">
        <f t="shared" ref="BI33" si="95">PRODUCT(AI33*100*1/AI49)</f>
        <v>0</v>
      </c>
      <c r="BJ33" s="30">
        <f t="shared" ref="BJ33" si="96">PRODUCT(AJ33*100*1/AJ49)</f>
        <v>0</v>
      </c>
      <c r="BK33" s="30">
        <f t="shared" ref="BK33" si="97">PRODUCT(AK33*100*1/AK49)</f>
        <v>0</v>
      </c>
      <c r="BL33" s="30">
        <f t="shared" ref="BL33" si="98">PRODUCT(AL33*100*1/AL49)</f>
        <v>0</v>
      </c>
      <c r="BM33" s="30">
        <f t="shared" ref="BM33" si="99">PRODUCT(AM33*100*1/AM49)</f>
        <v>0</v>
      </c>
      <c r="BN33" s="30">
        <f t="shared" ref="BN33" si="100">PRODUCT(AN33*100*1/AN49)</f>
        <v>0</v>
      </c>
      <c r="BO33" s="30">
        <f t="shared" ref="BO33" si="101">PRODUCT(AO33*100*1/AO49)</f>
        <v>0</v>
      </c>
      <c r="BP33" s="30">
        <f t="shared" ref="BP33" si="102">PRODUCT(AP33*100*1/AP49)</f>
        <v>0</v>
      </c>
      <c r="BQ33" s="30">
        <f t="shared" ref="BQ33" si="103">PRODUCT(AQ33*100*1/AQ49)</f>
        <v>0</v>
      </c>
      <c r="BR33" s="30">
        <f t="shared" ref="BR33" si="104">PRODUCT(AR33*100*1/AR49)</f>
        <v>0</v>
      </c>
      <c r="BS33" s="30">
        <f t="shared" ref="BS33" si="105">PRODUCT(AS33*100*1/AS49)</f>
        <v>0</v>
      </c>
      <c r="BT33" s="30">
        <f t="shared" ref="BT33" si="106">PRODUCT(AT33*100*1/AT49)</f>
        <v>0</v>
      </c>
      <c r="BU33" s="46"/>
      <c r="BV33" s="46">
        <v>1.5625E-2</v>
      </c>
      <c r="BW33" s="30">
        <f t="shared" ref="BW33" si="107">AW33</f>
        <v>0</v>
      </c>
      <c r="BX33" s="30">
        <f t="shared" ref="BX33" si="108">AX33</f>
        <v>0</v>
      </c>
      <c r="BY33" s="29">
        <f t="shared" ref="BY33" si="109">AY33</f>
        <v>0</v>
      </c>
      <c r="BZ33" s="29">
        <f t="shared" ref="BZ33" si="110">AZ33</f>
        <v>0</v>
      </c>
      <c r="CA33" s="29">
        <f t="shared" ref="CA33" si="111">BA33</f>
        <v>0</v>
      </c>
      <c r="CB33" s="29">
        <f t="shared" ref="CB33" si="112">BB33</f>
        <v>0</v>
      </c>
      <c r="CC33" s="29">
        <f t="shared" ref="CC33" si="113">BC33</f>
        <v>0</v>
      </c>
      <c r="CD33" s="29">
        <f t="shared" ref="CD33" si="114">BD33</f>
        <v>0</v>
      </c>
      <c r="CE33" s="30">
        <f t="shared" ref="CE33" si="115">BE33</f>
        <v>0</v>
      </c>
      <c r="CF33" s="30">
        <f t="shared" ref="CF33" si="116">BF33</f>
        <v>0</v>
      </c>
      <c r="CG33" s="30">
        <f t="shared" ref="CG33" si="117">BG33</f>
        <v>0</v>
      </c>
      <c r="CH33" s="30">
        <f t="shared" ref="CH33" si="118">BH33</f>
        <v>0</v>
      </c>
      <c r="CI33" s="30">
        <f t="shared" ref="CI33" si="119">BI33</f>
        <v>0</v>
      </c>
      <c r="CJ33" s="30">
        <f t="shared" ref="CJ33" si="120">BJ33</f>
        <v>0</v>
      </c>
      <c r="CK33" s="30">
        <f t="shared" ref="CK33" si="121">BK33</f>
        <v>0</v>
      </c>
      <c r="CL33" s="30">
        <f t="shared" ref="CL33" si="122">BL33</f>
        <v>0</v>
      </c>
      <c r="CM33" s="30">
        <f t="shared" ref="CM33" si="123">BM33</f>
        <v>0</v>
      </c>
      <c r="CN33" s="30">
        <f t="shared" ref="CN33" si="124">BN33</f>
        <v>0</v>
      </c>
      <c r="CO33" s="30">
        <f t="shared" ref="CO33" si="125">BO33</f>
        <v>0</v>
      </c>
      <c r="CP33" s="30">
        <f t="shared" ref="CP33" si="126">BP33</f>
        <v>0</v>
      </c>
      <c r="CQ33" s="30">
        <f t="shared" ref="CQ33" si="127">BQ33</f>
        <v>0</v>
      </c>
      <c r="CR33" s="30">
        <f t="shared" ref="CR33" si="128">BR33</f>
        <v>0</v>
      </c>
      <c r="CS33" s="30">
        <f t="shared" ref="CS33" si="129">BS33</f>
        <v>0</v>
      </c>
      <c r="CT33" s="30">
        <f t="shared" ref="CT33" si="130">BT33</f>
        <v>0</v>
      </c>
      <c r="CW33" s="24" t="s">
        <v>46</v>
      </c>
      <c r="CX33" s="25">
        <f t="shared" ref="CX33" si="131">W49</f>
        <v>16</v>
      </c>
      <c r="CY33" s="25">
        <f t="shared" ref="CY33" si="132">X49</f>
        <v>16</v>
      </c>
      <c r="CZ33" s="25">
        <f t="shared" ref="CZ33" si="133">Y49</f>
        <v>16</v>
      </c>
      <c r="DA33" s="25">
        <f t="shared" ref="DA33" si="134">Z49</f>
        <v>16</v>
      </c>
      <c r="DB33" s="25">
        <f t="shared" ref="DB33" si="135">AA49</f>
        <v>16</v>
      </c>
      <c r="DC33" s="25">
        <f t="shared" ref="DC33" si="136">AB49</f>
        <v>16</v>
      </c>
      <c r="DD33" s="25">
        <f t="shared" ref="DD33" si="137">AC49</f>
        <v>16</v>
      </c>
      <c r="DE33" s="26">
        <f t="shared" ref="DE33" si="138">AD49</f>
        <v>16</v>
      </c>
      <c r="DF33" s="26">
        <f t="shared" ref="DF33" si="139">AE49</f>
        <v>16</v>
      </c>
      <c r="DG33" s="26">
        <f t="shared" ref="DG33" si="140">AF49</f>
        <v>16</v>
      </c>
      <c r="DH33" s="26">
        <f t="shared" ref="DH33" si="141">AG49</f>
        <v>16</v>
      </c>
      <c r="DI33" s="26">
        <f t="shared" ref="DI33" si="142">AH49</f>
        <v>16</v>
      </c>
      <c r="DJ33" s="26">
        <f t="shared" ref="DJ33" si="143">AI49</f>
        <v>16</v>
      </c>
      <c r="DK33" s="26">
        <f t="shared" ref="DK33" si="144">AJ49</f>
        <v>16</v>
      </c>
      <c r="DL33" s="26">
        <f t="shared" ref="DL33" si="145">AK49</f>
        <v>16</v>
      </c>
      <c r="DM33" s="26">
        <f t="shared" ref="DM33" si="146">AL49</f>
        <v>16</v>
      </c>
      <c r="DN33" s="26">
        <f t="shared" ref="DN33" si="147">AM49</f>
        <v>16</v>
      </c>
      <c r="DO33" s="26">
        <f t="shared" ref="DO33" si="148">AN49</f>
        <v>16</v>
      </c>
      <c r="DP33" s="26">
        <f t="shared" ref="DP33" si="149">AO49</f>
        <v>16</v>
      </c>
      <c r="DQ33" s="26">
        <f t="shared" ref="DQ33" si="150">AP49</f>
        <v>16</v>
      </c>
      <c r="DR33" s="26">
        <f t="shared" ref="DR33" si="151">AQ49</f>
        <v>16</v>
      </c>
      <c r="DS33" s="26">
        <f t="shared" ref="DS33" si="152">AR49</f>
        <v>16</v>
      </c>
      <c r="DT33" s="26">
        <f t="shared" ref="DT33" si="153">AS49</f>
        <v>16</v>
      </c>
      <c r="DU33" s="26">
        <f t="shared" ref="DU33" si="154">AT49</f>
        <v>16</v>
      </c>
      <c r="DV33" s="9"/>
    </row>
    <row r="34" spans="2:126" ht="18.75" x14ac:dyDescent="0.25">
      <c r="B34" s="46" t="s">
        <v>30</v>
      </c>
      <c r="C34" s="2">
        <v>0</v>
      </c>
      <c r="D34" s="2">
        <v>0</v>
      </c>
      <c r="E34" s="2">
        <v>2</v>
      </c>
      <c r="F34" s="2">
        <v>0</v>
      </c>
      <c r="G34" s="2">
        <v>1</v>
      </c>
      <c r="H34" s="3">
        <v>0</v>
      </c>
      <c r="I34" s="3">
        <v>2</v>
      </c>
      <c r="J34" s="3">
        <v>5</v>
      </c>
      <c r="K34" s="3">
        <v>0</v>
      </c>
      <c r="L34" s="3">
        <v>1</v>
      </c>
      <c r="M34" s="3">
        <v>5</v>
      </c>
      <c r="N34" s="3">
        <v>0</v>
      </c>
      <c r="O34" s="3">
        <v>0</v>
      </c>
      <c r="P34" s="3">
        <v>0</v>
      </c>
      <c r="Q34" s="3">
        <v>0</v>
      </c>
      <c r="R34" s="3">
        <v>0</v>
      </c>
      <c r="S34" s="46">
        <v>16</v>
      </c>
      <c r="V34" s="46">
        <v>3.125E-2</v>
      </c>
      <c r="W34" s="2">
        <f>D33</f>
        <v>2</v>
      </c>
      <c r="X34" s="2">
        <f>D34</f>
        <v>0</v>
      </c>
      <c r="Y34" s="46">
        <f>D35</f>
        <v>0</v>
      </c>
      <c r="Z34" s="46">
        <f>D36</f>
        <v>0</v>
      </c>
      <c r="AA34" s="46">
        <f>D37</f>
        <v>0</v>
      </c>
      <c r="AB34" s="46">
        <f>D38</f>
        <v>0</v>
      </c>
      <c r="AC34" s="46">
        <f>D39</f>
        <v>0</v>
      </c>
      <c r="AD34" s="46">
        <f>D40</f>
        <v>0</v>
      </c>
      <c r="AE34" s="2">
        <f>D41</f>
        <v>0</v>
      </c>
      <c r="AF34" s="2">
        <f>D42</f>
        <v>0</v>
      </c>
      <c r="AG34" s="2">
        <f>D43</f>
        <v>0</v>
      </c>
      <c r="AH34" s="2">
        <f>D44</f>
        <v>0</v>
      </c>
      <c r="AI34" s="2">
        <f>D45</f>
        <v>0</v>
      </c>
      <c r="AJ34" s="2">
        <f>D46</f>
        <v>1</v>
      </c>
      <c r="AK34" s="2">
        <f>D47</f>
        <v>0</v>
      </c>
      <c r="AL34" s="2">
        <f>D48</f>
        <v>0</v>
      </c>
      <c r="AM34" s="2">
        <f>D49</f>
        <v>15</v>
      </c>
      <c r="AN34" s="2">
        <f>D50</f>
        <v>0</v>
      </c>
      <c r="AO34" s="2">
        <f>D51</f>
        <v>0</v>
      </c>
      <c r="AP34" s="2">
        <f>D52</f>
        <v>0</v>
      </c>
      <c r="AQ34" s="2">
        <f>D53</f>
        <v>0</v>
      </c>
      <c r="AR34" s="2">
        <f>D54</f>
        <v>0</v>
      </c>
      <c r="AS34" s="2">
        <f>D55</f>
        <v>0</v>
      </c>
      <c r="AT34" s="2">
        <f>D56</f>
        <v>12</v>
      </c>
      <c r="AU34" s="5"/>
      <c r="AV34" s="46">
        <v>3.125E-2</v>
      </c>
      <c r="AW34" s="30">
        <f t="shared" ref="AW34" si="155">PRODUCT(W34*100*1/W49)</f>
        <v>12.5</v>
      </c>
      <c r="AX34" s="30">
        <f t="shared" ref="AX34" si="156">PRODUCT(X34*100*1/X49)</f>
        <v>0</v>
      </c>
      <c r="AY34" s="29">
        <f t="shared" ref="AY34" si="157">PRODUCT(Y34*100*1/Y49)</f>
        <v>0</v>
      </c>
      <c r="AZ34" s="29">
        <f t="shared" ref="AZ34" si="158">PRODUCT(Z34*100*1/Z49)</f>
        <v>0</v>
      </c>
      <c r="BA34" s="29">
        <f t="shared" ref="BA34" si="159">PRODUCT(AA34*100*1/AA49)</f>
        <v>0</v>
      </c>
      <c r="BB34" s="29">
        <f t="shared" ref="BB34" si="160">PRODUCT(AB34*100*1/AB49)</f>
        <v>0</v>
      </c>
      <c r="BC34" s="29">
        <f t="shared" ref="BC34" si="161">PRODUCT(AC34*100*1/AC49)</f>
        <v>0</v>
      </c>
      <c r="BD34" s="29">
        <f t="shared" ref="BD34" si="162">PRODUCT(AD34*100*1/AD49)</f>
        <v>0</v>
      </c>
      <c r="BE34" s="30">
        <f t="shared" ref="BE34" si="163">PRODUCT(AE34*100*1/AE49)</f>
        <v>0</v>
      </c>
      <c r="BF34" s="30">
        <f t="shared" ref="BF34" si="164">PRODUCT(AF34*100*1/AF49)</f>
        <v>0</v>
      </c>
      <c r="BG34" s="30">
        <f t="shared" ref="BG34" si="165">PRODUCT(AG34*100*1/AG49)</f>
        <v>0</v>
      </c>
      <c r="BH34" s="30">
        <f t="shared" ref="BH34" si="166">PRODUCT(AH34*100*1/AH49)</f>
        <v>0</v>
      </c>
      <c r="BI34" s="30">
        <f t="shared" ref="BI34" si="167">PRODUCT(AI34*100*1/AI49)</f>
        <v>0</v>
      </c>
      <c r="BJ34" s="30">
        <f t="shared" ref="BJ34" si="168">PRODUCT(AJ34*100*1/AJ49)</f>
        <v>6.25</v>
      </c>
      <c r="BK34" s="30">
        <f t="shared" ref="BK34" si="169">PRODUCT(AK34*100*1/AK49)</f>
        <v>0</v>
      </c>
      <c r="BL34" s="30">
        <f t="shared" ref="BL34" si="170">PRODUCT(AL34*100*1/AL49)</f>
        <v>0</v>
      </c>
      <c r="BM34" s="30">
        <f t="shared" ref="BM34" si="171">PRODUCT(AM34*100*1/AM49)</f>
        <v>93.75</v>
      </c>
      <c r="BN34" s="30">
        <f t="shared" ref="BN34" si="172">PRODUCT(AN34*100*1/AN49)</f>
        <v>0</v>
      </c>
      <c r="BO34" s="30">
        <f t="shared" ref="BO34" si="173">PRODUCT(AO34*100*1/AO49)</f>
        <v>0</v>
      </c>
      <c r="BP34" s="30">
        <f t="shared" ref="BP34" si="174">PRODUCT(AP34*100*1/AP49)</f>
        <v>0</v>
      </c>
      <c r="BQ34" s="30">
        <f t="shared" ref="BQ34" si="175">PRODUCT(AQ34*100*1/AQ49)</f>
        <v>0</v>
      </c>
      <c r="BR34" s="30">
        <f t="shared" ref="BR34" si="176">PRODUCT(AR34*100*1/AR49)</f>
        <v>0</v>
      </c>
      <c r="BS34" s="30">
        <f t="shared" ref="BS34" si="177">PRODUCT(AS34*100*1/AS49)</f>
        <v>0</v>
      </c>
      <c r="BT34" s="30">
        <f t="shared" ref="BT34" si="178">PRODUCT(AT34*100*1/AT49)</f>
        <v>75</v>
      </c>
      <c r="BU34" s="46"/>
      <c r="BV34" s="46">
        <v>3.125E-2</v>
      </c>
      <c r="BW34" s="30">
        <f t="shared" ref="BW34" si="179">AW33+AW34</f>
        <v>12.5</v>
      </c>
      <c r="BX34" s="30">
        <f t="shared" ref="BX34" si="180">AX33+AX34</f>
        <v>0</v>
      </c>
      <c r="BY34" s="29">
        <f t="shared" ref="BY34" si="181">AY33+AY34</f>
        <v>0</v>
      </c>
      <c r="BZ34" s="29">
        <f t="shared" ref="BZ34" si="182">AZ33+AZ34</f>
        <v>0</v>
      </c>
      <c r="CA34" s="29">
        <f t="shared" ref="CA34" si="183">BA33+BA34</f>
        <v>0</v>
      </c>
      <c r="CB34" s="29">
        <f t="shared" ref="CB34" si="184">BB33+BB34</f>
        <v>0</v>
      </c>
      <c r="CC34" s="29">
        <f t="shared" ref="CC34" si="185">BC33+BC34</f>
        <v>0</v>
      </c>
      <c r="CD34" s="29">
        <f t="shared" ref="CD34" si="186">BD33+BD34</f>
        <v>0</v>
      </c>
      <c r="CE34" s="30">
        <f t="shared" ref="CE34" si="187">BE33+BE34</f>
        <v>0</v>
      </c>
      <c r="CF34" s="30">
        <f t="shared" ref="CF34" si="188">BF33+BF34</f>
        <v>0</v>
      </c>
      <c r="CG34" s="30">
        <f t="shared" ref="CG34" si="189">BG33+BG34</f>
        <v>0</v>
      </c>
      <c r="CH34" s="30">
        <f t="shared" ref="CH34" si="190">BH33+BH34</f>
        <v>0</v>
      </c>
      <c r="CI34" s="30">
        <f t="shared" ref="CI34" si="191">BI33+BI34</f>
        <v>0</v>
      </c>
      <c r="CJ34" s="30">
        <f t="shared" ref="CJ34" si="192">BJ33+BJ34</f>
        <v>6.25</v>
      </c>
      <c r="CK34" s="30">
        <f t="shared" ref="CK34" si="193">BK33+BK34</f>
        <v>0</v>
      </c>
      <c r="CL34" s="30">
        <f t="shared" ref="CL34" si="194">BL33+BL34</f>
        <v>0</v>
      </c>
      <c r="CM34" s="30">
        <f t="shared" ref="CM34" si="195">BM33+BM34</f>
        <v>93.75</v>
      </c>
      <c r="CN34" s="30">
        <f t="shared" ref="CN34" si="196">BN33+BN34</f>
        <v>0</v>
      </c>
      <c r="CO34" s="30">
        <f t="shared" ref="CO34" si="197">BO33+BO34</f>
        <v>0</v>
      </c>
      <c r="CP34" s="30">
        <f t="shared" ref="CP34" si="198">BP33+BP34</f>
        <v>0</v>
      </c>
      <c r="CQ34" s="30">
        <f t="shared" ref="CQ34" si="199">BQ33+BQ34</f>
        <v>0</v>
      </c>
      <c r="CR34" s="30">
        <f t="shared" ref="CR34" si="200">BR33+BR34</f>
        <v>0</v>
      </c>
      <c r="CS34" s="30">
        <f t="shared" ref="CS34" si="201">BS33+BS34</f>
        <v>0</v>
      </c>
      <c r="CT34" s="30">
        <f t="shared" ref="CT34" si="202">BT33+BT34</f>
        <v>75</v>
      </c>
      <c r="CW34" s="24" t="s">
        <v>47</v>
      </c>
      <c r="CX34" s="17"/>
      <c r="CY34" s="17">
        <f>BX37</f>
        <v>18.75</v>
      </c>
      <c r="CZ34" s="17"/>
      <c r="DA34" s="17"/>
      <c r="DB34" s="17"/>
      <c r="DC34" s="17"/>
      <c r="DD34" s="17"/>
      <c r="DE34" s="16"/>
      <c r="DF34" s="16">
        <f>CE42</f>
        <v>93.75</v>
      </c>
      <c r="DG34" s="16">
        <f>CF39</f>
        <v>81.25</v>
      </c>
      <c r="DH34" s="16">
        <f>CG44</f>
        <v>56.25</v>
      </c>
      <c r="DI34" s="16">
        <f>CH40</f>
        <v>62.5</v>
      </c>
      <c r="DJ34" s="12">
        <f>CI39</f>
        <v>68.75</v>
      </c>
      <c r="DK34" s="16">
        <f>CJ39</f>
        <v>62.5</v>
      </c>
      <c r="DL34" s="16">
        <f>CK37</f>
        <v>62.5</v>
      </c>
      <c r="DM34" s="16">
        <f>CL39</f>
        <v>93.75</v>
      </c>
      <c r="DN34" s="16">
        <f>CM35</f>
        <v>93.75</v>
      </c>
      <c r="DO34" s="16">
        <f>CN39</f>
        <v>100</v>
      </c>
      <c r="DP34" s="16">
        <f>CO39</f>
        <v>31.25</v>
      </c>
      <c r="DQ34" s="16">
        <f>CP37</f>
        <v>75</v>
      </c>
      <c r="DR34" s="16">
        <f>CQ41</f>
        <v>100</v>
      </c>
      <c r="DS34" s="16">
        <f>CR41</f>
        <v>100</v>
      </c>
      <c r="DT34" s="16">
        <f>CS41</f>
        <v>93.75</v>
      </c>
      <c r="DU34" s="16">
        <f>CT38</f>
        <v>100</v>
      </c>
      <c r="DV34" s="9"/>
    </row>
    <row r="35" spans="2:126" ht="18.75" x14ac:dyDescent="0.25">
      <c r="B35" s="46" t="s">
        <v>3</v>
      </c>
      <c r="C35" s="46">
        <v>0</v>
      </c>
      <c r="D35" s="46">
        <v>0</v>
      </c>
      <c r="E35" s="46">
        <v>0</v>
      </c>
      <c r="F35" s="46">
        <v>5</v>
      </c>
      <c r="G35" s="46">
        <v>0</v>
      </c>
      <c r="H35" s="46">
        <v>2</v>
      </c>
      <c r="I35" s="46">
        <v>3</v>
      </c>
      <c r="J35" s="46">
        <v>1</v>
      </c>
      <c r="K35" s="46">
        <v>3</v>
      </c>
      <c r="L35" s="46">
        <v>1</v>
      </c>
      <c r="M35" s="46">
        <v>0</v>
      </c>
      <c r="N35" s="46">
        <v>0</v>
      </c>
      <c r="O35" s="46">
        <v>1</v>
      </c>
      <c r="P35" s="46">
        <v>0</v>
      </c>
      <c r="Q35" s="46">
        <v>0</v>
      </c>
      <c r="R35" s="46">
        <v>0</v>
      </c>
      <c r="S35" s="46">
        <v>16</v>
      </c>
      <c r="V35" s="46">
        <v>6.25E-2</v>
      </c>
      <c r="W35" s="2">
        <f>E33</f>
        <v>0</v>
      </c>
      <c r="X35" s="2">
        <f>E34</f>
        <v>2</v>
      </c>
      <c r="Y35" s="46">
        <f>E35</f>
        <v>0</v>
      </c>
      <c r="Z35" s="46">
        <f>E36</f>
        <v>0</v>
      </c>
      <c r="AA35" s="46">
        <f>E37</f>
        <v>0</v>
      </c>
      <c r="AB35" s="46">
        <f>E38</f>
        <v>0</v>
      </c>
      <c r="AC35" s="46">
        <f>E39</f>
        <v>12</v>
      </c>
      <c r="AD35" s="46">
        <f>E40</f>
        <v>3</v>
      </c>
      <c r="AE35" s="2">
        <f>E41</f>
        <v>0</v>
      </c>
      <c r="AF35" s="2">
        <f>E42</f>
        <v>12</v>
      </c>
      <c r="AG35" s="2">
        <f>E43</f>
        <v>0</v>
      </c>
      <c r="AH35" s="2">
        <f>E44</f>
        <v>2</v>
      </c>
      <c r="AI35" s="2">
        <f>E45</f>
        <v>2</v>
      </c>
      <c r="AJ35" s="2">
        <f>E46</f>
        <v>0</v>
      </c>
      <c r="AK35" s="2">
        <f>E47</f>
        <v>4</v>
      </c>
      <c r="AL35" s="2">
        <f>E48</f>
        <v>11</v>
      </c>
      <c r="AM35" s="2">
        <f>E49</f>
        <v>0</v>
      </c>
      <c r="AN35" s="2">
        <f>E50</f>
        <v>0</v>
      </c>
      <c r="AO35" s="2">
        <f>E51</f>
        <v>0</v>
      </c>
      <c r="AP35" s="2">
        <f>E52</f>
        <v>9</v>
      </c>
      <c r="AQ35" s="2">
        <f>E53</f>
        <v>0</v>
      </c>
      <c r="AR35" s="2">
        <f>E54</f>
        <v>0</v>
      </c>
      <c r="AS35" s="2">
        <f>E55</f>
        <v>0</v>
      </c>
      <c r="AT35" s="2">
        <f>E56</f>
        <v>1</v>
      </c>
      <c r="AU35" s="5"/>
      <c r="AV35" s="46">
        <v>6.25E-2</v>
      </c>
      <c r="AW35" s="30">
        <f t="shared" ref="AW35" si="203">PRODUCT(W35*100*1/W49)</f>
        <v>0</v>
      </c>
      <c r="AX35" s="30">
        <f t="shared" ref="AX35" si="204">PRODUCT(X35*100*1/X49)</f>
        <v>12.5</v>
      </c>
      <c r="AY35" s="29">
        <f t="shared" ref="AY35" si="205">PRODUCT(Y35*100*1/Y49)</f>
        <v>0</v>
      </c>
      <c r="AZ35" s="29">
        <f t="shared" ref="AZ35" si="206">PRODUCT(Z35*100*1/Z49)</f>
        <v>0</v>
      </c>
      <c r="BA35" s="29">
        <f t="shared" ref="BA35" si="207">PRODUCT(AA35*100*1/AA49)</f>
        <v>0</v>
      </c>
      <c r="BB35" s="29">
        <f t="shared" ref="BB35" si="208">PRODUCT(AB35*100*1/AB49)</f>
        <v>0</v>
      </c>
      <c r="BC35" s="29">
        <f t="shared" ref="BC35" si="209">PRODUCT(AC35*100*1/AC49)</f>
        <v>75</v>
      </c>
      <c r="BD35" s="29">
        <f t="shared" ref="BD35" si="210">PRODUCT(AD35*100*1/AD49)</f>
        <v>18.75</v>
      </c>
      <c r="BE35" s="30">
        <f t="shared" ref="BE35" si="211">PRODUCT(AE35*100*1/AE49)</f>
        <v>0</v>
      </c>
      <c r="BF35" s="30">
        <f t="shared" ref="BF35" si="212">PRODUCT(AF35*100*1/AF49)</f>
        <v>75</v>
      </c>
      <c r="BG35" s="30">
        <f t="shared" ref="BG35" si="213">PRODUCT(AG35*100*1/AG49)</f>
        <v>0</v>
      </c>
      <c r="BH35" s="30">
        <f t="shared" ref="BH35" si="214">PRODUCT(AH35*100*1/AH49)</f>
        <v>12.5</v>
      </c>
      <c r="BI35" s="30">
        <f t="shared" ref="BI35" si="215">PRODUCT(AI35*100*1/AI49)</f>
        <v>12.5</v>
      </c>
      <c r="BJ35" s="30">
        <f t="shared" ref="BJ35" si="216">PRODUCT(AJ35*100*1/AJ49)</f>
        <v>0</v>
      </c>
      <c r="BK35" s="30">
        <f t="shared" ref="BK35" si="217">PRODUCT(AK35*100*1/AK49)</f>
        <v>25</v>
      </c>
      <c r="BL35" s="30">
        <f t="shared" ref="BL35" si="218">PRODUCT(AL35*100*1/AL49)</f>
        <v>68.75</v>
      </c>
      <c r="BM35" s="30">
        <f t="shared" ref="BM35" si="219">PRODUCT(AM35*100*1/AM49)</f>
        <v>0</v>
      </c>
      <c r="BN35" s="30">
        <f t="shared" ref="BN35" si="220">PRODUCT(AN35*100*1/AN49)</f>
        <v>0</v>
      </c>
      <c r="BO35" s="30">
        <f t="shared" ref="BO35" si="221">PRODUCT(AO35*100*1/AO49)</f>
        <v>0</v>
      </c>
      <c r="BP35" s="30">
        <f t="shared" ref="BP35" si="222">PRODUCT(AP35*100*1/AP49)</f>
        <v>56.25</v>
      </c>
      <c r="BQ35" s="30">
        <f t="shared" ref="BQ35" si="223">PRODUCT(AQ35*100*1/AQ49)</f>
        <v>0</v>
      </c>
      <c r="BR35" s="30">
        <f t="shared" ref="BR35" si="224">PRODUCT(AR35*100*1/AR49)</f>
        <v>0</v>
      </c>
      <c r="BS35" s="30">
        <f t="shared" ref="BS35" si="225">PRODUCT(AS35*100*1/AS49)</f>
        <v>0</v>
      </c>
      <c r="BT35" s="30">
        <f t="shared" ref="BT35" si="226">PRODUCT(AT35*100*1/AT49)</f>
        <v>6.25</v>
      </c>
      <c r="BU35" s="46"/>
      <c r="BV35" s="46">
        <v>6.25E-2</v>
      </c>
      <c r="BW35" s="30">
        <f t="shared" ref="BW35" si="227">AW33+AW34+AW35</f>
        <v>12.5</v>
      </c>
      <c r="BX35" s="30">
        <f t="shared" ref="BX35" si="228">AX33+AX34+AX35</f>
        <v>12.5</v>
      </c>
      <c r="BY35" s="29">
        <f t="shared" ref="BY35" si="229">AY33+AY34+AY35</f>
        <v>0</v>
      </c>
      <c r="BZ35" s="29">
        <f t="shared" ref="BZ35" si="230">AZ33+AZ34+AZ35</f>
        <v>0</v>
      </c>
      <c r="CA35" s="29">
        <f t="shared" ref="CA35" si="231">BA33+BA34+BA35</f>
        <v>0</v>
      </c>
      <c r="CB35" s="29">
        <f t="shared" ref="CB35" si="232">BB33+BB34+BB35</f>
        <v>0</v>
      </c>
      <c r="CC35" s="29">
        <f t="shared" ref="CC35" si="233">BC33+BC34+BC35</f>
        <v>75</v>
      </c>
      <c r="CD35" s="29">
        <f t="shared" ref="CD35" si="234">BD33+BD34+BD35</f>
        <v>18.75</v>
      </c>
      <c r="CE35" s="30">
        <f t="shared" ref="CE35" si="235">BE33+BE34+BE35</f>
        <v>0</v>
      </c>
      <c r="CF35" s="30">
        <f t="shared" ref="CF35" si="236">BF33+BF34+BF35</f>
        <v>75</v>
      </c>
      <c r="CG35" s="30">
        <f t="shared" ref="CG35" si="237">BG33+BG34+BG35</f>
        <v>0</v>
      </c>
      <c r="CH35" s="30">
        <f t="shared" ref="CH35" si="238">BH33+BH34+BH35</f>
        <v>12.5</v>
      </c>
      <c r="CI35" s="30">
        <f t="shared" ref="CI35" si="239">BI33+BI34+BI35</f>
        <v>12.5</v>
      </c>
      <c r="CJ35" s="30">
        <f t="shared" ref="CJ35" si="240">BJ33+BJ34+BJ35</f>
        <v>6.25</v>
      </c>
      <c r="CK35" s="30">
        <f t="shared" ref="CK35" si="241">BK33+BK34+BK35</f>
        <v>25</v>
      </c>
      <c r="CL35" s="30">
        <f t="shared" ref="CL35" si="242">BL33+BL34+BL35</f>
        <v>68.75</v>
      </c>
      <c r="CM35" s="30">
        <f t="shared" ref="CM35" si="243">BM33+BM34+BM35</f>
        <v>93.75</v>
      </c>
      <c r="CN35" s="30">
        <f t="shared" ref="CN35" si="244">BN33+BN34+BN35</f>
        <v>0</v>
      </c>
      <c r="CO35" s="30">
        <f t="shared" ref="CO35" si="245">BO33+BO34+BO35</f>
        <v>0</v>
      </c>
      <c r="CP35" s="30">
        <f t="shared" ref="CP35" si="246">BP33+BP34+BP35</f>
        <v>56.25</v>
      </c>
      <c r="CQ35" s="30">
        <f t="shared" ref="CQ35" si="247">BQ33+BQ34+BQ35</f>
        <v>0</v>
      </c>
      <c r="CR35" s="30">
        <f t="shared" ref="CR35" si="248">BR33+BR34+BR35</f>
        <v>0</v>
      </c>
      <c r="CS35" s="30">
        <f t="shared" ref="CS35" si="249">BS33+BS34+BS35</f>
        <v>0</v>
      </c>
      <c r="CT35" s="30">
        <f t="shared" ref="CT35" si="250">BT33+BT34+BT35</f>
        <v>81.25</v>
      </c>
      <c r="CW35" s="24" t="s">
        <v>48</v>
      </c>
      <c r="CX35" s="17"/>
      <c r="CY35" s="17"/>
      <c r="CZ35" s="17"/>
      <c r="DA35" s="17"/>
      <c r="DB35" s="17"/>
      <c r="DC35" s="17"/>
      <c r="DD35" s="17"/>
      <c r="DE35" s="16"/>
      <c r="DF35" s="16">
        <f>CE43-CE42</f>
        <v>0</v>
      </c>
      <c r="DG35" s="16"/>
      <c r="DH35" s="16"/>
      <c r="DI35" s="16">
        <f>CH41-CH40</f>
        <v>18.75</v>
      </c>
      <c r="DJ35" s="16"/>
      <c r="DK35" s="16"/>
      <c r="DL35" s="16"/>
      <c r="DM35" s="16">
        <f>CL40-CL39</f>
        <v>6.25</v>
      </c>
      <c r="DN35" s="16">
        <f>CM38-CM35</f>
        <v>0</v>
      </c>
      <c r="DO35" s="16"/>
      <c r="DP35" s="16">
        <f>CO40-CO39</f>
        <v>0</v>
      </c>
      <c r="DQ35" s="16">
        <f>CP38-CP37</f>
        <v>0</v>
      </c>
      <c r="DR35" s="16"/>
      <c r="DS35" s="16"/>
      <c r="DT35" s="16"/>
      <c r="DU35" s="16"/>
      <c r="DV35" s="9"/>
    </row>
    <row r="36" spans="2:126" ht="18.75" x14ac:dyDescent="0.25">
      <c r="B36" s="46" t="s">
        <v>5</v>
      </c>
      <c r="C36" s="46">
        <v>0</v>
      </c>
      <c r="D36" s="46">
        <v>0</v>
      </c>
      <c r="E36" s="46">
        <v>0</v>
      </c>
      <c r="F36" s="46">
        <v>0</v>
      </c>
      <c r="G36" s="46">
        <v>3</v>
      </c>
      <c r="H36" s="46">
        <v>0</v>
      </c>
      <c r="I36" s="46">
        <v>2</v>
      </c>
      <c r="J36" s="46">
        <v>4</v>
      </c>
      <c r="K36" s="46">
        <v>3</v>
      </c>
      <c r="L36" s="46">
        <v>2</v>
      </c>
      <c r="M36" s="46">
        <v>1</v>
      </c>
      <c r="N36" s="46">
        <v>0</v>
      </c>
      <c r="O36" s="46">
        <v>0</v>
      </c>
      <c r="P36" s="46">
        <v>1</v>
      </c>
      <c r="Q36" s="46">
        <v>0</v>
      </c>
      <c r="R36" s="46">
        <v>0</v>
      </c>
      <c r="S36" s="46">
        <v>16</v>
      </c>
      <c r="V36" s="46">
        <v>0.125</v>
      </c>
      <c r="W36" s="2">
        <f>F33</f>
        <v>0</v>
      </c>
      <c r="X36" s="2">
        <f>F34</f>
        <v>0</v>
      </c>
      <c r="Y36" s="46">
        <f>F35</f>
        <v>5</v>
      </c>
      <c r="Z36" s="46">
        <f>F36</f>
        <v>0</v>
      </c>
      <c r="AA36" s="46">
        <f>F37</f>
        <v>0</v>
      </c>
      <c r="AB36" s="46">
        <f>F38</f>
        <v>0</v>
      </c>
      <c r="AC36" s="46">
        <f>F39</f>
        <v>0</v>
      </c>
      <c r="AD36" s="46">
        <f>F40</f>
        <v>0</v>
      </c>
      <c r="AE36" s="2">
        <f>F41</f>
        <v>0</v>
      </c>
      <c r="AF36" s="2">
        <f>F42</f>
        <v>0</v>
      </c>
      <c r="AG36" s="2">
        <f>F43</f>
        <v>0</v>
      </c>
      <c r="AH36" s="2">
        <f>F44</f>
        <v>0</v>
      </c>
      <c r="AI36" s="2">
        <f>F45</f>
        <v>9</v>
      </c>
      <c r="AJ36" s="2">
        <f>F46</f>
        <v>6</v>
      </c>
      <c r="AK36" s="2">
        <f>F47</f>
        <v>6</v>
      </c>
      <c r="AL36" s="2">
        <f>F48</f>
        <v>0</v>
      </c>
      <c r="AM36" s="4">
        <f>F49</f>
        <v>0</v>
      </c>
      <c r="AN36" s="2">
        <f>F50</f>
        <v>1</v>
      </c>
      <c r="AO36" s="2">
        <f>F51</f>
        <v>0</v>
      </c>
      <c r="AP36" s="2">
        <f>F52</f>
        <v>2</v>
      </c>
      <c r="AQ36" s="2">
        <f>F53</f>
        <v>0</v>
      </c>
      <c r="AR36" s="2">
        <f>F54</f>
        <v>0</v>
      </c>
      <c r="AS36" s="2">
        <f>F55</f>
        <v>10</v>
      </c>
      <c r="AT36" s="2">
        <f>F56</f>
        <v>3</v>
      </c>
      <c r="AU36" s="5"/>
      <c r="AV36" s="46">
        <v>0.125</v>
      </c>
      <c r="AW36" s="30">
        <f t="shared" ref="AW36" si="251">PRODUCT(W36*100*1/W49)</f>
        <v>0</v>
      </c>
      <c r="AX36" s="30">
        <f t="shared" ref="AX36" si="252">PRODUCT(X36*100*1/X49)</f>
        <v>0</v>
      </c>
      <c r="AY36" s="29">
        <f t="shared" ref="AY36" si="253">PRODUCT(Y36*100*1/Y49)</f>
        <v>31.25</v>
      </c>
      <c r="AZ36" s="29">
        <f t="shared" ref="AZ36" si="254">PRODUCT(Z36*100*1/Z49)</f>
        <v>0</v>
      </c>
      <c r="BA36" s="29">
        <f t="shared" ref="BA36" si="255">PRODUCT(AA36*100*1/AA49)</f>
        <v>0</v>
      </c>
      <c r="BB36" s="29">
        <f t="shared" ref="BB36" si="256">PRODUCT(AB36*100*1/AB49)</f>
        <v>0</v>
      </c>
      <c r="BC36" s="29">
        <f t="shared" ref="BC36" si="257">PRODUCT(AC36*100*1/AC49)</f>
        <v>0</v>
      </c>
      <c r="BD36" s="29">
        <f t="shared" ref="BD36" si="258">PRODUCT(AD36*100*1/AD49)</f>
        <v>0</v>
      </c>
      <c r="BE36" s="30">
        <f t="shared" ref="BE36" si="259">PRODUCT(AE36*100*1/AE49)</f>
        <v>0</v>
      </c>
      <c r="BF36" s="30">
        <f t="shared" ref="BF36" si="260">PRODUCT(AF36*100*1/AF49)</f>
        <v>0</v>
      </c>
      <c r="BG36" s="30">
        <f t="shared" ref="BG36" si="261">PRODUCT(AG36*100*1/AG49)</f>
        <v>0</v>
      </c>
      <c r="BH36" s="30">
        <f t="shared" ref="BH36" si="262">PRODUCT(AH36*100*1/AH49)</f>
        <v>0</v>
      </c>
      <c r="BI36" s="30">
        <f t="shared" ref="BI36" si="263">PRODUCT(AI36*100*1/AI49)</f>
        <v>56.25</v>
      </c>
      <c r="BJ36" s="30">
        <f t="shared" ref="BJ36" si="264">PRODUCT(AJ36*100*1/AJ49)</f>
        <v>37.5</v>
      </c>
      <c r="BK36" s="30">
        <f t="shared" ref="BK36" si="265">PRODUCT(AK36*100*1/AK49)</f>
        <v>37.5</v>
      </c>
      <c r="BL36" s="30">
        <f t="shared" ref="BL36" si="266">PRODUCT(AL36*100*1/AL49)</f>
        <v>0</v>
      </c>
      <c r="BM36" s="31">
        <f t="shared" ref="BM36" si="267">PRODUCT(AM36*100*1/AM49)</f>
        <v>0</v>
      </c>
      <c r="BN36" s="30">
        <f t="shared" ref="BN36" si="268">PRODUCT(AN36*100*1/AN49)</f>
        <v>6.25</v>
      </c>
      <c r="BO36" s="30">
        <f t="shared" ref="BO36" si="269">PRODUCT(AO36*100*1/AO49)</f>
        <v>0</v>
      </c>
      <c r="BP36" s="30">
        <f t="shared" ref="BP36" si="270">PRODUCT(AP36*100*1/AP49)</f>
        <v>12.5</v>
      </c>
      <c r="BQ36" s="30">
        <f t="shared" ref="BQ36" si="271">PRODUCT(AQ36*100*1/AQ49)</f>
        <v>0</v>
      </c>
      <c r="BR36" s="30">
        <f t="shared" ref="BR36" si="272">PRODUCT(AR36*100*1/AR49)</f>
        <v>0</v>
      </c>
      <c r="BS36" s="30">
        <f t="shared" ref="BS36" si="273">PRODUCT(AS36*100*1/AS49)</f>
        <v>62.5</v>
      </c>
      <c r="BT36" s="30">
        <f t="shared" ref="BT36" si="274">PRODUCT(AT36*100*1/AT49)</f>
        <v>18.75</v>
      </c>
      <c r="BU36" s="46"/>
      <c r="BV36" s="46">
        <v>0.125</v>
      </c>
      <c r="BW36" s="30">
        <f t="shared" ref="BW36" si="275">AW33+AW34+AW35+AW36</f>
        <v>12.5</v>
      </c>
      <c r="BX36" s="30">
        <f t="shared" ref="BX36" si="276">AX33+AX34+AX35+AX36</f>
        <v>12.5</v>
      </c>
      <c r="BY36" s="29">
        <f t="shared" ref="BY36" si="277">AY33+AY34+AY35+AY36</f>
        <v>31.25</v>
      </c>
      <c r="BZ36" s="29">
        <f t="shared" ref="BZ36" si="278">AZ33+AZ34+AZ35+AZ36</f>
        <v>0</v>
      </c>
      <c r="CA36" s="29">
        <f t="shared" ref="CA36" si="279">BA33+BA34+BA35+BA36</f>
        <v>0</v>
      </c>
      <c r="CB36" s="29">
        <f t="shared" ref="CB36" si="280">BB33+BB34+BB35+BB36</f>
        <v>0</v>
      </c>
      <c r="CC36" s="29">
        <f t="shared" ref="CC36" si="281">BC33+BC34+BC35+BC36</f>
        <v>75</v>
      </c>
      <c r="CD36" s="29">
        <f t="shared" ref="CD36" si="282">BD33+BD34+BD35+BD36</f>
        <v>18.75</v>
      </c>
      <c r="CE36" s="30">
        <f t="shared" ref="CE36" si="283">BE33+BE34+BE35+BE36</f>
        <v>0</v>
      </c>
      <c r="CF36" s="30">
        <f t="shared" ref="CF36" si="284">BF33+BF34+BF35+BF36</f>
        <v>75</v>
      </c>
      <c r="CG36" s="30">
        <f t="shared" ref="CG36" si="285">BG33+BG34+BG35+BG36</f>
        <v>0</v>
      </c>
      <c r="CH36" s="30">
        <f t="shared" ref="CH36" si="286">BH33+BH34+BH35+BH36</f>
        <v>12.5</v>
      </c>
      <c r="CI36" s="30">
        <f t="shared" ref="CI36" si="287">BI33+BI34+BI35+BI36</f>
        <v>68.75</v>
      </c>
      <c r="CJ36" s="30">
        <f t="shared" ref="CJ36" si="288">BJ33+BJ34+BJ35+BJ36</f>
        <v>43.75</v>
      </c>
      <c r="CK36" s="30">
        <f t="shared" ref="CK36" si="289">BK33+BK34+BK35+BK36</f>
        <v>62.5</v>
      </c>
      <c r="CL36" s="30">
        <f t="shared" ref="CL36" si="290">BL33+BL34+BL35+BL36</f>
        <v>68.75</v>
      </c>
      <c r="CM36" s="31">
        <f t="shared" ref="CM36" si="291">BM33+BM34+BM35+BM36</f>
        <v>93.75</v>
      </c>
      <c r="CN36" s="30">
        <f>BN34+BN35+BN36</f>
        <v>6.25</v>
      </c>
      <c r="CO36" s="30">
        <f t="shared" ref="CO36" si="292">BO33+BO34+BO35+BO36</f>
        <v>0</v>
      </c>
      <c r="CP36" s="30">
        <f t="shared" ref="CP36" si="293">BP33+BP34+BP35+BP36</f>
        <v>68.75</v>
      </c>
      <c r="CQ36" s="30">
        <f t="shared" ref="CQ36" si="294">BQ33+BQ34+BQ35+BQ36</f>
        <v>0</v>
      </c>
      <c r="CR36" s="30">
        <f t="shared" ref="CR36" si="295">BR33+BR34+BR35+BR36</f>
        <v>0</v>
      </c>
      <c r="CS36" s="30">
        <f t="shared" ref="CS36" si="296">BS33+BS34+BS35+BS36</f>
        <v>62.5</v>
      </c>
      <c r="CT36" s="30">
        <f t="shared" ref="CT36" si="297">BT33+BT34+BT35+BT36</f>
        <v>100</v>
      </c>
      <c r="CW36" s="24" t="s">
        <v>49</v>
      </c>
      <c r="CX36" s="17"/>
      <c r="CY36" s="17">
        <f>BX48-BX37</f>
        <v>81.25</v>
      </c>
      <c r="CZ36" s="17"/>
      <c r="DA36" s="17"/>
      <c r="DB36" s="17"/>
      <c r="DC36" s="17"/>
      <c r="DD36" s="17"/>
      <c r="DE36" s="16"/>
      <c r="DF36" s="16">
        <f>CE48-CE43</f>
        <v>6.25</v>
      </c>
      <c r="DG36" s="16">
        <f>CF48-CF39</f>
        <v>18.75</v>
      </c>
      <c r="DH36" s="16">
        <f>CG48-CG44</f>
        <v>43.75</v>
      </c>
      <c r="DI36" s="16">
        <f>CH48-CH41</f>
        <v>18.75</v>
      </c>
      <c r="DJ36" s="16">
        <f>CI48-CI39</f>
        <v>31.25</v>
      </c>
      <c r="DK36" s="16">
        <f>CJ48-CJ39</f>
        <v>37.5</v>
      </c>
      <c r="DL36" s="16">
        <f>CK48-CK37</f>
        <v>37.5</v>
      </c>
      <c r="DM36" s="16">
        <f>CL48-CL40</f>
        <v>0</v>
      </c>
      <c r="DN36" s="16">
        <f>CM48-CM38</f>
        <v>6.25</v>
      </c>
      <c r="DO36" s="16">
        <f>CN48-CN39</f>
        <v>0</v>
      </c>
      <c r="DP36" s="16">
        <f>CO48-CO40</f>
        <v>68.75</v>
      </c>
      <c r="DQ36" s="16">
        <f>CP48-CP38</f>
        <v>25</v>
      </c>
      <c r="DR36" s="16">
        <f>CQ48-CQ41</f>
        <v>0</v>
      </c>
      <c r="DS36" s="16">
        <f>CR48-CR41</f>
        <v>0</v>
      </c>
      <c r="DT36" s="16">
        <f>CS48-CS41</f>
        <v>6.25</v>
      </c>
      <c r="DU36" s="16">
        <f>CT48-CT38</f>
        <v>0</v>
      </c>
      <c r="DV36" s="9"/>
    </row>
    <row r="37" spans="2:126" x14ac:dyDescent="0.25">
      <c r="B37" s="46" t="s">
        <v>7</v>
      </c>
      <c r="C37" s="46">
        <v>0</v>
      </c>
      <c r="D37" s="46">
        <v>0</v>
      </c>
      <c r="E37" s="46">
        <v>0</v>
      </c>
      <c r="F37" s="46">
        <v>0</v>
      </c>
      <c r="G37" s="46">
        <v>0</v>
      </c>
      <c r="H37" s="46">
        <v>1</v>
      </c>
      <c r="I37" s="46">
        <v>2</v>
      </c>
      <c r="J37" s="46">
        <v>3</v>
      </c>
      <c r="K37" s="46">
        <v>6</v>
      </c>
      <c r="L37" s="46">
        <v>2</v>
      </c>
      <c r="M37" s="46">
        <v>2</v>
      </c>
      <c r="N37" s="46">
        <v>0</v>
      </c>
      <c r="O37" s="46">
        <v>0</v>
      </c>
      <c r="P37" s="46">
        <v>0</v>
      </c>
      <c r="Q37" s="46">
        <v>0</v>
      </c>
      <c r="R37" s="46">
        <v>0</v>
      </c>
      <c r="S37" s="46">
        <v>16</v>
      </c>
      <c r="V37" s="46">
        <v>0.25</v>
      </c>
      <c r="W37" s="3">
        <f>G33</f>
        <v>0</v>
      </c>
      <c r="X37" s="2">
        <f>G34</f>
        <v>1</v>
      </c>
      <c r="Y37" s="46">
        <f>G35</f>
        <v>0</v>
      </c>
      <c r="Z37" s="46">
        <f>G36</f>
        <v>3</v>
      </c>
      <c r="AA37" s="46">
        <f>G37</f>
        <v>0</v>
      </c>
      <c r="AB37" s="46">
        <f>G38</f>
        <v>0</v>
      </c>
      <c r="AC37" s="46">
        <f>G39</f>
        <v>0</v>
      </c>
      <c r="AD37" s="46">
        <f>G40</f>
        <v>2</v>
      </c>
      <c r="AE37" s="2">
        <f>G41</f>
        <v>13</v>
      </c>
      <c r="AF37" s="2">
        <f>G42</f>
        <v>0</v>
      </c>
      <c r="AG37" s="2">
        <f>G43</f>
        <v>0</v>
      </c>
      <c r="AH37" s="2">
        <f>G44</f>
        <v>1</v>
      </c>
      <c r="AI37" s="2">
        <f>G45</f>
        <v>0</v>
      </c>
      <c r="AJ37" s="2">
        <f>G46</f>
        <v>3</v>
      </c>
      <c r="AK37" s="2">
        <f>G47</f>
        <v>0</v>
      </c>
      <c r="AL37" s="2">
        <f>G48</f>
        <v>1</v>
      </c>
      <c r="AM37" s="4">
        <f>G49</f>
        <v>0</v>
      </c>
      <c r="AN37" s="2">
        <f>G50</f>
        <v>10</v>
      </c>
      <c r="AO37" s="2">
        <f>G51</f>
        <v>3</v>
      </c>
      <c r="AP37" s="2">
        <f>G52</f>
        <v>1</v>
      </c>
      <c r="AQ37" s="2">
        <f>G53</f>
        <v>0</v>
      </c>
      <c r="AR37" s="2">
        <f>G54</f>
        <v>0</v>
      </c>
      <c r="AS37" s="2">
        <f>G55</f>
        <v>0</v>
      </c>
      <c r="AT37" s="2">
        <f>G56</f>
        <v>0</v>
      </c>
      <c r="AU37" s="5"/>
      <c r="AV37" s="46">
        <v>0.25</v>
      </c>
      <c r="AW37" s="32">
        <f t="shared" ref="AW37" si="298">PRODUCT(W37*100*1/W49)</f>
        <v>0</v>
      </c>
      <c r="AX37" s="30">
        <f t="shared" ref="AX37" si="299">PRODUCT(X37*100*1/X49)</f>
        <v>6.25</v>
      </c>
      <c r="AY37" s="29">
        <f t="shared" ref="AY37" si="300">PRODUCT(Y37*100*1/Y49)</f>
        <v>0</v>
      </c>
      <c r="AZ37" s="29">
        <f t="shared" ref="AZ37" si="301">PRODUCT(Z37*100*1/Z49)</f>
        <v>18.75</v>
      </c>
      <c r="BA37" s="29">
        <f t="shared" ref="BA37" si="302">PRODUCT(AA37*100*1/AA49)</f>
        <v>0</v>
      </c>
      <c r="BB37" s="29">
        <f t="shared" ref="BB37" si="303">PRODUCT(AB37*100*1/AB49)</f>
        <v>0</v>
      </c>
      <c r="BC37" s="29">
        <f t="shared" ref="BC37" si="304">PRODUCT(AC37*100*1/AC49)</f>
        <v>0</v>
      </c>
      <c r="BD37" s="29">
        <f t="shared" ref="BD37" si="305">PRODUCT(AD37*100*1/AD49)</f>
        <v>12.5</v>
      </c>
      <c r="BE37" s="30">
        <f t="shared" ref="BE37" si="306">PRODUCT(AE37*100*1/AE49)</f>
        <v>81.25</v>
      </c>
      <c r="BF37" s="30">
        <f t="shared" ref="BF37" si="307">PRODUCT(AF37*100*1/AF49)</f>
        <v>0</v>
      </c>
      <c r="BG37" s="30">
        <f t="shared" ref="BG37" si="308">PRODUCT(AG37*100*1/AG49)</f>
        <v>0</v>
      </c>
      <c r="BH37" s="30">
        <f t="shared" ref="BH37" si="309">PRODUCT(AH37*100*1/AH49)</f>
        <v>6.25</v>
      </c>
      <c r="BI37" s="30">
        <f t="shared" ref="BI37" si="310">PRODUCT(AI37*100*1/AI49)</f>
        <v>0</v>
      </c>
      <c r="BJ37" s="30">
        <f t="shared" ref="BJ37" si="311">PRODUCT(AJ37*100*1/AJ49)</f>
        <v>18.75</v>
      </c>
      <c r="BK37" s="30">
        <f t="shared" ref="BK37" si="312">PRODUCT(AK37*100*1/AK49)</f>
        <v>0</v>
      </c>
      <c r="BL37" s="30">
        <f t="shared" ref="BL37" si="313">PRODUCT(AL37*100*1/AL49)</f>
        <v>6.25</v>
      </c>
      <c r="BM37" s="31">
        <f t="shared" ref="BM37" si="314">PRODUCT(AM37*100*1/AM49)</f>
        <v>0</v>
      </c>
      <c r="BN37" s="30">
        <f t="shared" ref="BN37" si="315">PRODUCT(AN37*100*1/AN49)</f>
        <v>62.5</v>
      </c>
      <c r="BO37" s="30">
        <f t="shared" ref="BO37" si="316">PRODUCT(AO37*100*1/AO49)</f>
        <v>18.75</v>
      </c>
      <c r="BP37" s="30">
        <f t="shared" ref="BP37" si="317">PRODUCT(AP37*100*1/AP49)</f>
        <v>6.25</v>
      </c>
      <c r="BQ37" s="30">
        <f t="shared" ref="BQ37" si="318">PRODUCT(AQ37*100*1/AQ49)</f>
        <v>0</v>
      </c>
      <c r="BR37" s="30">
        <f t="shared" ref="BR37" si="319">PRODUCT(AR37*100*1/AR49)</f>
        <v>0</v>
      </c>
      <c r="BS37" s="30">
        <f t="shared" ref="BS37" si="320">PRODUCT(AS37*100*1/AS49)</f>
        <v>0</v>
      </c>
      <c r="BT37" s="30">
        <f t="shared" ref="BT37" si="321">PRODUCT(AT37*100*1/AT49)</f>
        <v>0</v>
      </c>
      <c r="BU37" s="46"/>
      <c r="BV37" s="46">
        <v>0.25</v>
      </c>
      <c r="BW37" s="32">
        <f t="shared" ref="BW37" si="322">AW33+AW34+AW35+AW36+AW37</f>
        <v>12.5</v>
      </c>
      <c r="BX37" s="30">
        <f t="shared" ref="BX37" si="323">AX33+AX34+AX35+AX36+AX37</f>
        <v>18.75</v>
      </c>
      <c r="BY37" s="29">
        <f t="shared" ref="BY37" si="324">AY33+AY34+AY35+AY36+AY37</f>
        <v>31.25</v>
      </c>
      <c r="BZ37" s="29">
        <f t="shared" ref="BZ37" si="325">AZ33+AZ34+AZ35+AZ36+AZ37</f>
        <v>18.75</v>
      </c>
      <c r="CA37" s="29">
        <f t="shared" ref="CA37" si="326">BA33+BA34+BA35+BA36+BA37</f>
        <v>0</v>
      </c>
      <c r="CB37" s="29">
        <f t="shared" ref="CB37" si="327">BB33+BB34+BB35+BB36+BB37</f>
        <v>0</v>
      </c>
      <c r="CC37" s="29">
        <f t="shared" ref="CC37" si="328">BC33+BC34+BC35+BC36+BC37</f>
        <v>75</v>
      </c>
      <c r="CD37" s="29">
        <f t="shared" ref="CD37" si="329">BD33+BD34+BD35+BD36+BD37</f>
        <v>31.25</v>
      </c>
      <c r="CE37" s="30">
        <f t="shared" ref="CE37" si="330">BE33+BE34+BE35+BE36+BE37</f>
        <v>81.25</v>
      </c>
      <c r="CF37" s="30">
        <f t="shared" ref="CF37" si="331">BF33+BF34+BF35+BF36+BF37</f>
        <v>75</v>
      </c>
      <c r="CG37" s="30">
        <f t="shared" ref="CG37" si="332">BG33+BG34+BG35+BG36+BG37</f>
        <v>0</v>
      </c>
      <c r="CH37" s="30">
        <f t="shared" ref="CH37" si="333">BH33+BH34+BH35+BH36+BH37</f>
        <v>18.75</v>
      </c>
      <c r="CI37" s="30">
        <f t="shared" ref="CI37" si="334">BI33+BI34+BI35+BI36+BI37</f>
        <v>68.75</v>
      </c>
      <c r="CJ37" s="30">
        <f t="shared" ref="CJ37" si="335">BJ33+BJ34+BJ35+BJ36+BJ37</f>
        <v>62.5</v>
      </c>
      <c r="CK37" s="30">
        <f t="shared" ref="CK37" si="336">BK33+BK34+BK35+BK36+BK37</f>
        <v>62.5</v>
      </c>
      <c r="CL37" s="30">
        <f t="shared" ref="CL37" si="337">BL33+BL34+BL35+BL36+BL37</f>
        <v>75</v>
      </c>
      <c r="CM37" s="31">
        <f t="shared" ref="CM37" si="338">BM33+BM34+BM35+BM36+BM37</f>
        <v>93.75</v>
      </c>
      <c r="CN37" s="30">
        <f t="shared" ref="CN37" si="339">BN33+BN34+BN35+BN36+BN37</f>
        <v>68.75</v>
      </c>
      <c r="CO37" s="30">
        <f t="shared" ref="CO37" si="340">BO33+BO34+BO35+BO36+BO37</f>
        <v>18.75</v>
      </c>
      <c r="CP37" s="30">
        <f t="shared" ref="CP37" si="341">BP33+BP34+BP35+BP36+BP37</f>
        <v>75</v>
      </c>
      <c r="CQ37" s="30">
        <f t="shared" ref="CQ37" si="342">BQ33+BQ34+BQ35+BQ36+BQ37</f>
        <v>0</v>
      </c>
      <c r="CR37" s="30">
        <f t="shared" ref="CR37" si="343">BR33+BR34+BR35+BR36+BR37</f>
        <v>0</v>
      </c>
      <c r="CS37" s="30">
        <f t="shared" ref="CS37" si="344">BS33+BS34+BS35+BS36+BS37</f>
        <v>62.5</v>
      </c>
      <c r="CT37" s="30">
        <f t="shared" ref="CT37" si="345">BT33+BT34+BT35+BT36+BT37</f>
        <v>100</v>
      </c>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9"/>
    </row>
    <row r="38" spans="2:126" x14ac:dyDescent="0.25">
      <c r="B38" s="46" t="s">
        <v>9</v>
      </c>
      <c r="C38" s="46">
        <v>0</v>
      </c>
      <c r="D38" s="46">
        <v>0</v>
      </c>
      <c r="E38" s="46">
        <v>0</v>
      </c>
      <c r="F38" s="46">
        <v>0</v>
      </c>
      <c r="G38" s="46">
        <v>0</v>
      </c>
      <c r="H38" s="46">
        <v>2</v>
      </c>
      <c r="I38" s="46">
        <v>4</v>
      </c>
      <c r="J38" s="46">
        <v>6</v>
      </c>
      <c r="K38" s="46">
        <v>3</v>
      </c>
      <c r="L38" s="46">
        <v>0</v>
      </c>
      <c r="M38" s="46">
        <v>0</v>
      </c>
      <c r="N38" s="46">
        <v>0</v>
      </c>
      <c r="O38" s="46">
        <v>1</v>
      </c>
      <c r="P38" s="46">
        <v>0</v>
      </c>
      <c r="Q38" s="46">
        <v>0</v>
      </c>
      <c r="R38" s="46">
        <v>0</v>
      </c>
      <c r="S38" s="46">
        <v>16</v>
      </c>
      <c r="V38" s="46">
        <v>0.5</v>
      </c>
      <c r="W38" s="3">
        <f>H33</f>
        <v>0</v>
      </c>
      <c r="X38" s="3">
        <f>H34</f>
        <v>0</v>
      </c>
      <c r="Y38" s="46">
        <f>H35</f>
        <v>2</v>
      </c>
      <c r="Z38" s="46">
        <f>H36</f>
        <v>0</v>
      </c>
      <c r="AA38" s="46">
        <f>H37</f>
        <v>1</v>
      </c>
      <c r="AB38" s="46">
        <f>H38</f>
        <v>2</v>
      </c>
      <c r="AC38" s="46">
        <f>H39</f>
        <v>1</v>
      </c>
      <c r="AD38" s="46">
        <f>H40</f>
        <v>1</v>
      </c>
      <c r="AE38" s="2">
        <f>H41</f>
        <v>0</v>
      </c>
      <c r="AF38" s="2">
        <f>H42</f>
        <v>0</v>
      </c>
      <c r="AG38" s="2">
        <f>H43</f>
        <v>0</v>
      </c>
      <c r="AH38" s="2">
        <f>H44</f>
        <v>4</v>
      </c>
      <c r="AI38" s="2">
        <f>H45</f>
        <v>0</v>
      </c>
      <c r="AJ38" s="2">
        <f>H46</f>
        <v>0</v>
      </c>
      <c r="AK38" s="3">
        <f>H47</f>
        <v>0</v>
      </c>
      <c r="AL38" s="2">
        <f>H48</f>
        <v>2</v>
      </c>
      <c r="AM38" s="4">
        <f>H49</f>
        <v>0</v>
      </c>
      <c r="AN38" s="2">
        <f>H50</f>
        <v>4</v>
      </c>
      <c r="AO38" s="2">
        <f>H51</f>
        <v>2</v>
      </c>
      <c r="AP38" s="4">
        <f>H52</f>
        <v>0</v>
      </c>
      <c r="AQ38" s="2">
        <f>H53</f>
        <v>4</v>
      </c>
      <c r="AR38" s="2">
        <f>H54</f>
        <v>9</v>
      </c>
      <c r="AS38" s="2">
        <f>H55</f>
        <v>1</v>
      </c>
      <c r="AT38" s="2">
        <f>H56</f>
        <v>0</v>
      </c>
      <c r="AU38" s="5"/>
      <c r="AV38" s="46">
        <v>0.5</v>
      </c>
      <c r="AW38" s="32">
        <f t="shared" ref="AW38" si="346">PRODUCT(W38*100*1/W49)</f>
        <v>0</v>
      </c>
      <c r="AX38" s="32">
        <f t="shared" ref="AX38" si="347">PRODUCT(X38*100*1/X49)</f>
        <v>0</v>
      </c>
      <c r="AY38" s="29">
        <f t="shared" ref="AY38" si="348">PRODUCT(Y38*100*1/Y49)</f>
        <v>12.5</v>
      </c>
      <c r="AZ38" s="29">
        <f t="shared" ref="AZ38" si="349">PRODUCT(Z38*100*1/Z49)</f>
        <v>0</v>
      </c>
      <c r="BA38" s="29">
        <f t="shared" ref="BA38" si="350">PRODUCT(AA38*100*1/AA49)</f>
        <v>6.25</v>
      </c>
      <c r="BB38" s="29">
        <f t="shared" ref="BB38" si="351">PRODUCT(AB38*100*1/AB49)</f>
        <v>12.5</v>
      </c>
      <c r="BC38" s="29">
        <f t="shared" ref="BC38" si="352">PRODUCT(AC38*100*1/AC49)</f>
        <v>6.25</v>
      </c>
      <c r="BD38" s="29">
        <f t="shared" ref="BD38" si="353">PRODUCT(AD38*100*1/AD49)</f>
        <v>6.25</v>
      </c>
      <c r="BE38" s="30">
        <f t="shared" ref="BE38" si="354">PRODUCT(AE38*100*1/AE49)</f>
        <v>0</v>
      </c>
      <c r="BF38" s="30">
        <f t="shared" ref="BF38" si="355">PRODUCT(AF38*100*1/AF49)</f>
        <v>0</v>
      </c>
      <c r="BG38" s="30">
        <f t="shared" ref="BG38" si="356">PRODUCT(AG38*100*1/AG49)</f>
        <v>0</v>
      </c>
      <c r="BH38" s="30">
        <f t="shared" ref="BH38" si="357">PRODUCT(AH38*100*1/AH49)</f>
        <v>25</v>
      </c>
      <c r="BI38" s="30">
        <f t="shared" ref="BI38" si="358">PRODUCT(AI38*100*1/AI49)</f>
        <v>0</v>
      </c>
      <c r="BJ38" s="30">
        <f t="shared" ref="BJ38" si="359">PRODUCT(AJ38*100*1/AJ49)</f>
        <v>0</v>
      </c>
      <c r="BK38" s="32">
        <f t="shared" ref="BK38" si="360">PRODUCT(AK38*100*1/AK49)</f>
        <v>0</v>
      </c>
      <c r="BL38" s="30">
        <f t="shared" ref="BL38" si="361">PRODUCT(AL38*100*1/AL49)</f>
        <v>12.5</v>
      </c>
      <c r="BM38" s="31">
        <f t="shared" ref="BM38" si="362">PRODUCT(AM38*100*1/AM49)</f>
        <v>0</v>
      </c>
      <c r="BN38" s="30">
        <f t="shared" ref="BN38" si="363">PRODUCT(AN38*100*1/AN49)</f>
        <v>25</v>
      </c>
      <c r="BO38" s="30">
        <f t="shared" ref="BO38" si="364">PRODUCT(AO38*100*1/AO49)</f>
        <v>12.5</v>
      </c>
      <c r="BP38" s="31">
        <f t="shared" ref="BP38" si="365">PRODUCT(AP38*100*1/AP49)</f>
        <v>0</v>
      </c>
      <c r="BQ38" s="30">
        <f t="shared" ref="BQ38" si="366">PRODUCT(AQ38*100*1/AQ49)</f>
        <v>25</v>
      </c>
      <c r="BR38" s="30">
        <f t="shared" ref="BR38" si="367">PRODUCT(AR38*100*1/AR49)</f>
        <v>56.25</v>
      </c>
      <c r="BS38" s="30">
        <f t="shared" ref="BS38" si="368">PRODUCT(AS38*100*1/AS49)</f>
        <v>6.25</v>
      </c>
      <c r="BT38" s="30">
        <f t="shared" ref="BT38" si="369">PRODUCT(AT38*100*1/AT49)</f>
        <v>0</v>
      </c>
      <c r="BU38" s="46"/>
      <c r="BV38" s="46">
        <v>0.5</v>
      </c>
      <c r="BW38" s="32">
        <f t="shared" ref="BW38" si="370">AW33+AW34+AW35+AW36+AW37+AW38</f>
        <v>12.5</v>
      </c>
      <c r="BX38" s="32">
        <f t="shared" ref="BX38" si="371">AX33+AX34+AX35+AX36+AX37+AX38</f>
        <v>18.75</v>
      </c>
      <c r="BY38" s="29">
        <f t="shared" ref="BY38" si="372">AY33+AY34+AY35+AY36+AY37+AY38</f>
        <v>43.75</v>
      </c>
      <c r="BZ38" s="29">
        <f t="shared" ref="BZ38" si="373">AZ33+AZ34+AZ35+AZ36+AZ37+AZ38</f>
        <v>18.75</v>
      </c>
      <c r="CA38" s="29">
        <f t="shared" ref="CA38" si="374">BA33+BA34+BA35+BA36+BA37+BA38</f>
        <v>6.25</v>
      </c>
      <c r="CB38" s="29">
        <f t="shared" ref="CB38" si="375">BB33+BB34+BB35+BB36+BB37+BB38</f>
        <v>12.5</v>
      </c>
      <c r="CC38" s="29">
        <f t="shared" ref="CC38" si="376">BC33+BC34+BC35+BC36+BC37+BC38</f>
        <v>81.25</v>
      </c>
      <c r="CD38" s="29">
        <f t="shared" ref="CD38" si="377">BD33+BD34+BD35+BD36+BD37+BD38</f>
        <v>37.5</v>
      </c>
      <c r="CE38" s="30">
        <f t="shared" ref="CE38" si="378">BE33+BE34+BE35+BE36+BE37+BE38</f>
        <v>81.25</v>
      </c>
      <c r="CF38" s="30">
        <f t="shared" ref="CF38" si="379">BF33+BF34+BF35+BF36+BF37+BF38</f>
        <v>75</v>
      </c>
      <c r="CG38" s="30">
        <f t="shared" ref="CG38" si="380">BG33+BG34+BG35+BG36+BG37+BG38</f>
        <v>0</v>
      </c>
      <c r="CH38" s="30">
        <f t="shared" ref="CH38" si="381">BH33+BH34+BH35+BH36+BH37+BH38</f>
        <v>43.75</v>
      </c>
      <c r="CI38" s="30">
        <f t="shared" ref="CI38" si="382">BI33+BI34+BI35+BI36+BI37+BI38</f>
        <v>68.75</v>
      </c>
      <c r="CJ38" s="30">
        <f t="shared" ref="CJ38" si="383">BJ33+BJ34+BJ35+BJ36+BJ37+BJ38</f>
        <v>62.5</v>
      </c>
      <c r="CK38" s="32">
        <f t="shared" ref="CK38" si="384">BK33+BK34+BK35+BK36+BK37+BK38</f>
        <v>62.5</v>
      </c>
      <c r="CL38" s="30">
        <f t="shared" ref="CL38" si="385">BL33+BL34+BL35+BL36+BL37+BL38</f>
        <v>87.5</v>
      </c>
      <c r="CM38" s="31">
        <f t="shared" ref="CM38" si="386">BM33+BM34+BM35+BM36+BM37+BM38</f>
        <v>93.75</v>
      </c>
      <c r="CN38" s="30">
        <f t="shared" ref="CN38" si="387">BN33+BN34+BN35+BN36+BN37+BN38</f>
        <v>93.75</v>
      </c>
      <c r="CO38" s="30">
        <f t="shared" ref="CO38" si="388">BO33+BO34+BO35+BO36+BO37+BO38</f>
        <v>31.25</v>
      </c>
      <c r="CP38" s="31">
        <f t="shared" ref="CP38" si="389">BP33+BP34+BP35+BP36+BP37+BP38</f>
        <v>75</v>
      </c>
      <c r="CQ38" s="30">
        <f t="shared" ref="CQ38" si="390">BQ33+BQ34+BQ35+BQ36+BQ37+BQ38</f>
        <v>25</v>
      </c>
      <c r="CR38" s="30">
        <f t="shared" ref="CR38" si="391">BR33+BR34+BR35+BR36+BR37+BR38</f>
        <v>56.25</v>
      </c>
      <c r="CS38" s="30">
        <f t="shared" ref="CS38" si="392">BS33+BS34+BS35+BS36+BS37+BS38</f>
        <v>68.75</v>
      </c>
      <c r="CT38" s="30">
        <f t="shared" ref="CT38" si="393">BT33+BT34+BT35+BT36+BT37+BT38</f>
        <v>100</v>
      </c>
      <c r="CW38" s="9"/>
      <c r="CX38" s="9"/>
      <c r="CY38" s="9" t="str">
        <f>A31</f>
        <v>Staphylococcus hominis</v>
      </c>
      <c r="CZ38" s="9"/>
      <c r="DA38" s="9"/>
      <c r="DB38" s="9"/>
      <c r="DC38" s="9"/>
      <c r="DD38" s="9"/>
      <c r="DE38" s="9"/>
      <c r="DF38" s="9"/>
      <c r="DG38" s="9"/>
      <c r="DH38" s="9"/>
      <c r="DI38" s="9"/>
      <c r="DJ38" s="9"/>
      <c r="DK38" s="9"/>
      <c r="DL38" s="9"/>
      <c r="DM38" s="9"/>
      <c r="DN38" s="9"/>
      <c r="DO38" s="9"/>
      <c r="DP38" s="9"/>
      <c r="DQ38" s="9"/>
      <c r="DR38" s="9"/>
      <c r="DS38" s="9"/>
      <c r="DT38" s="9"/>
      <c r="DU38" s="9"/>
    </row>
    <row r="39" spans="2:126" x14ac:dyDescent="0.25">
      <c r="B39" s="46" t="s">
        <v>10</v>
      </c>
      <c r="C39" s="46">
        <v>0</v>
      </c>
      <c r="D39" s="46">
        <v>0</v>
      </c>
      <c r="E39" s="46">
        <v>12</v>
      </c>
      <c r="F39" s="46">
        <v>0</v>
      </c>
      <c r="G39" s="46">
        <v>0</v>
      </c>
      <c r="H39" s="46">
        <v>1</v>
      </c>
      <c r="I39" s="46">
        <v>1</v>
      </c>
      <c r="J39" s="46">
        <v>0</v>
      </c>
      <c r="K39" s="46">
        <v>0</v>
      </c>
      <c r="L39" s="46">
        <v>1</v>
      </c>
      <c r="M39" s="46">
        <v>0</v>
      </c>
      <c r="N39" s="46">
        <v>1</v>
      </c>
      <c r="O39" s="46">
        <v>0</v>
      </c>
      <c r="P39" s="46">
        <v>0</v>
      </c>
      <c r="Q39" s="46">
        <v>0</v>
      </c>
      <c r="R39" s="46">
        <v>0</v>
      </c>
      <c r="S39" s="46">
        <v>16</v>
      </c>
      <c r="V39" s="46">
        <v>1</v>
      </c>
      <c r="W39" s="3">
        <f>I33</f>
        <v>0</v>
      </c>
      <c r="X39" s="3">
        <f>I34</f>
        <v>2</v>
      </c>
      <c r="Y39" s="46">
        <f>I35</f>
        <v>3</v>
      </c>
      <c r="Z39" s="46">
        <f>I36</f>
        <v>2</v>
      </c>
      <c r="AA39" s="46">
        <f>I37</f>
        <v>2</v>
      </c>
      <c r="AB39" s="46">
        <f>I38</f>
        <v>4</v>
      </c>
      <c r="AC39" s="46">
        <f>I39</f>
        <v>1</v>
      </c>
      <c r="AD39" s="46">
        <f>I40</f>
        <v>5</v>
      </c>
      <c r="AE39" s="2">
        <f>I41</f>
        <v>0</v>
      </c>
      <c r="AF39" s="2">
        <f>I42</f>
        <v>1</v>
      </c>
      <c r="AG39" s="2">
        <f>I43</f>
        <v>0</v>
      </c>
      <c r="AH39" s="2">
        <f>I44</f>
        <v>2</v>
      </c>
      <c r="AI39" s="2">
        <f>I45</f>
        <v>0</v>
      </c>
      <c r="AJ39" s="2">
        <f>I46</f>
        <v>0</v>
      </c>
      <c r="AK39" s="3">
        <f>I47</f>
        <v>1</v>
      </c>
      <c r="AL39" s="2">
        <f>I48</f>
        <v>1</v>
      </c>
      <c r="AM39" s="3">
        <f>I49</f>
        <v>0</v>
      </c>
      <c r="AN39" s="2">
        <f>I50</f>
        <v>1</v>
      </c>
      <c r="AO39" s="2">
        <f>I51</f>
        <v>0</v>
      </c>
      <c r="AP39" s="3">
        <f>I52</f>
        <v>0</v>
      </c>
      <c r="AQ39" s="2">
        <f>I53</f>
        <v>11</v>
      </c>
      <c r="AR39" s="2">
        <f>I54</f>
        <v>6</v>
      </c>
      <c r="AS39" s="2">
        <f>I55</f>
        <v>2</v>
      </c>
      <c r="AT39" s="3">
        <f>I56</f>
        <v>0</v>
      </c>
      <c r="AU39" s="5"/>
      <c r="AV39" s="46">
        <v>1</v>
      </c>
      <c r="AW39" s="32">
        <f t="shared" ref="AW39" si="394">PRODUCT(W39*100*1/W49)</f>
        <v>0</v>
      </c>
      <c r="AX39" s="32">
        <f t="shared" ref="AX39" si="395">PRODUCT(X39*100*1/X49)</f>
        <v>12.5</v>
      </c>
      <c r="AY39" s="29">
        <f t="shared" ref="AY39" si="396">PRODUCT(Y39*100*1/Y49)</f>
        <v>18.75</v>
      </c>
      <c r="AZ39" s="29">
        <f t="shared" ref="AZ39" si="397">PRODUCT(Z39*100*1/Z49)</f>
        <v>12.5</v>
      </c>
      <c r="BA39" s="29">
        <f t="shared" ref="BA39" si="398">PRODUCT(AA39*100*1/AA49)</f>
        <v>12.5</v>
      </c>
      <c r="BB39" s="29">
        <f t="shared" ref="BB39" si="399">PRODUCT(AB39*100*1/AB49)</f>
        <v>25</v>
      </c>
      <c r="BC39" s="29">
        <f t="shared" ref="BC39" si="400">PRODUCT(AC39*100*1/AC49)</f>
        <v>6.25</v>
      </c>
      <c r="BD39" s="29">
        <f t="shared" ref="BD39" si="401">PRODUCT(AD39*100*1/AD49)</f>
        <v>31.25</v>
      </c>
      <c r="BE39" s="30">
        <f t="shared" ref="BE39" si="402">PRODUCT(AE39*100*1/AE49)</f>
        <v>0</v>
      </c>
      <c r="BF39" s="30">
        <f t="shared" ref="BF39" si="403">PRODUCT(AF39*100*1/AF49)</f>
        <v>6.25</v>
      </c>
      <c r="BG39" s="30">
        <f t="shared" ref="BG39" si="404">PRODUCT(AG39*100*1/AG49)</f>
        <v>0</v>
      </c>
      <c r="BH39" s="30">
        <f t="shared" ref="BH39" si="405">PRODUCT(AH39*100*1/AH49)</f>
        <v>12.5</v>
      </c>
      <c r="BI39" s="30">
        <f t="shared" ref="BI39" si="406">PRODUCT(AI39*100*1/AI49)</f>
        <v>0</v>
      </c>
      <c r="BJ39" s="30">
        <f t="shared" ref="BJ39" si="407">PRODUCT(AJ39*100*1/AJ49)</f>
        <v>0</v>
      </c>
      <c r="BK39" s="32">
        <f t="shared" ref="BK39" si="408">PRODUCT(AK39*100*1/AK49)</f>
        <v>6.25</v>
      </c>
      <c r="BL39" s="30">
        <f t="shared" ref="BL39" si="409">PRODUCT(AL39*100*1/AL49)</f>
        <v>6.25</v>
      </c>
      <c r="BM39" s="32">
        <f t="shared" ref="BM39" si="410">PRODUCT(AM39*100*1/AM49)</f>
        <v>0</v>
      </c>
      <c r="BN39" s="30">
        <f t="shared" ref="BN39" si="411">PRODUCT(AN39*100*1/AN49)</f>
        <v>6.25</v>
      </c>
      <c r="BO39" s="30">
        <f t="shared" ref="BO39" si="412">PRODUCT(AO39*100*1/AO49)</f>
        <v>0</v>
      </c>
      <c r="BP39" s="32">
        <f t="shared" ref="BP39" si="413">PRODUCT(AP39*100*1/AP49)</f>
        <v>0</v>
      </c>
      <c r="BQ39" s="30">
        <f t="shared" ref="BQ39" si="414">PRODUCT(AQ39*100*1/AQ49)</f>
        <v>68.75</v>
      </c>
      <c r="BR39" s="30">
        <f t="shared" ref="BR39" si="415">PRODUCT(AR39*100*1/AR49)</f>
        <v>37.5</v>
      </c>
      <c r="BS39" s="30">
        <f t="shared" ref="BS39" si="416">PRODUCT(AS39*100*1/AS49)</f>
        <v>12.5</v>
      </c>
      <c r="BT39" s="32">
        <f t="shared" ref="BT39" si="417">PRODUCT(AT39*100*1/AT49)</f>
        <v>0</v>
      </c>
      <c r="BU39" s="46"/>
      <c r="BV39" s="46">
        <v>1</v>
      </c>
      <c r="BW39" s="32">
        <f t="shared" ref="BW39" si="418">AW33+AW34+AW35+AW36+AW37+AW38+AW39</f>
        <v>12.5</v>
      </c>
      <c r="BX39" s="32">
        <f t="shared" ref="BX39" si="419">AX33+AX34+AX35+AX36+AX37+AX38+AX39</f>
        <v>31.25</v>
      </c>
      <c r="BY39" s="29">
        <f t="shared" ref="BY39" si="420">AY33+AY34+AY35+AY36+AY37+AY38+AY39</f>
        <v>62.5</v>
      </c>
      <c r="BZ39" s="29">
        <f t="shared" ref="BZ39" si="421">AZ33+AZ34+AZ35+AZ36+AZ37+AZ38+AZ39</f>
        <v>31.25</v>
      </c>
      <c r="CA39" s="29">
        <f t="shared" ref="CA39" si="422">BA33+BA34+BA35+BA36+BA37+BA38+BA39</f>
        <v>18.75</v>
      </c>
      <c r="CB39" s="29">
        <f t="shared" ref="CB39" si="423">BB33+BB34+BB35+BB36+BB37+BB38+BB39</f>
        <v>37.5</v>
      </c>
      <c r="CC39" s="29">
        <f t="shared" ref="CC39" si="424">BC33+BC34+BC35+BC36+BC37+BC38+BC39</f>
        <v>87.5</v>
      </c>
      <c r="CD39" s="29">
        <f t="shared" ref="CD39" si="425">BD33+BD34+BD35+BD36+BD37+BD38+BD39</f>
        <v>68.75</v>
      </c>
      <c r="CE39" s="30">
        <f t="shared" ref="CE39" si="426">BE33+BE34+BE35+BE36+BE37+BE38+BE39</f>
        <v>81.25</v>
      </c>
      <c r="CF39" s="30">
        <f t="shared" ref="CF39" si="427">BF33+BF34+BF35+BF36+BF37+BF38+BF39</f>
        <v>81.25</v>
      </c>
      <c r="CG39" s="30">
        <f t="shared" ref="CG39" si="428">BG33+BG34+BG35+BG36+BG37+BG38+BG39</f>
        <v>0</v>
      </c>
      <c r="CH39" s="30">
        <f t="shared" ref="CH39" si="429">BH33+BH34+BH35+BH36+BH37+BH38+BH39</f>
        <v>56.25</v>
      </c>
      <c r="CI39" s="30">
        <f t="shared" ref="CI39" si="430">BI33+BI34+BI35+BI36+BI37+BI38+BI39</f>
        <v>68.75</v>
      </c>
      <c r="CJ39" s="30">
        <f t="shared" ref="CJ39" si="431">BJ33+BJ34+BJ35+BJ36+BJ37+BJ38+BJ39</f>
        <v>62.5</v>
      </c>
      <c r="CK39" s="32">
        <f t="shared" ref="CK39" si="432">BK33+BK34+BK35+BK36+BK37+BK38+BK39</f>
        <v>68.75</v>
      </c>
      <c r="CL39" s="30">
        <f t="shared" ref="CL39" si="433">BL33+BL34+BL35+BL36+BL37+BL38+BL39</f>
        <v>93.75</v>
      </c>
      <c r="CM39" s="32">
        <f t="shared" ref="CM39" si="434">BM33+BM34+BM35+BM36+BM37+BM38+BM39</f>
        <v>93.75</v>
      </c>
      <c r="CN39" s="30">
        <f t="shared" ref="CN39" si="435">BN33+BN34+BN35+BN36+BN37+BN38+BN39</f>
        <v>100</v>
      </c>
      <c r="CO39" s="30">
        <f t="shared" ref="CO39" si="436">BO33+BO34+BO35+BO36+BO37+BO38+BO39</f>
        <v>31.25</v>
      </c>
      <c r="CP39" s="32">
        <f t="shared" ref="CP39" si="437">BP33+BP34+BP35+BP36+BP37+BP38+BP39</f>
        <v>75</v>
      </c>
      <c r="CQ39" s="30">
        <f t="shared" ref="CQ39" si="438">BQ33+BQ34+BQ35+BQ36+BQ37+BQ38+BQ39</f>
        <v>93.75</v>
      </c>
      <c r="CR39" s="30">
        <f t="shared" ref="CR39" si="439">BR33+BR34+BR35+BR36+BR37+BR38+BR39</f>
        <v>93.75</v>
      </c>
      <c r="CS39" s="30">
        <f t="shared" ref="CS39" si="440">BS33+BS34+BS35+BS36+BS37+BS38+BS39</f>
        <v>81.25</v>
      </c>
      <c r="CT39" s="32">
        <f t="shared" ref="CT39" si="441">BT33+BT34+BT35+BT36+BT37+BT38+BT39</f>
        <v>100</v>
      </c>
      <c r="CW39" s="9"/>
      <c r="CX39" s="9"/>
      <c r="CY39" s="9"/>
      <c r="CZ39" s="9"/>
      <c r="DA39" s="9"/>
      <c r="DB39" s="9"/>
      <c r="DC39" s="9"/>
      <c r="DD39" s="9"/>
      <c r="DE39" s="9"/>
      <c r="DF39" s="9"/>
      <c r="DG39" s="9"/>
      <c r="DH39" s="9"/>
      <c r="DI39" s="9"/>
      <c r="DJ39" s="9"/>
      <c r="DK39" s="9"/>
      <c r="DL39" s="9"/>
      <c r="DM39" s="9"/>
      <c r="DN39" s="9"/>
      <c r="DO39" s="9"/>
      <c r="DP39" s="9"/>
      <c r="DQ39" s="9"/>
      <c r="DR39" s="9"/>
      <c r="DS39" s="9"/>
      <c r="DT39" s="9"/>
      <c r="DU39" s="9"/>
    </row>
    <row r="40" spans="2:126" x14ac:dyDescent="0.25">
      <c r="B40" s="46" t="s">
        <v>11</v>
      </c>
      <c r="C40" s="46">
        <v>0</v>
      </c>
      <c r="D40" s="46">
        <v>0</v>
      </c>
      <c r="E40" s="46">
        <v>3</v>
      </c>
      <c r="F40" s="46">
        <v>0</v>
      </c>
      <c r="G40" s="46">
        <v>2</v>
      </c>
      <c r="H40" s="46">
        <v>1</v>
      </c>
      <c r="I40" s="46">
        <v>5</v>
      </c>
      <c r="J40" s="46">
        <v>0</v>
      </c>
      <c r="K40" s="46">
        <v>2</v>
      </c>
      <c r="L40" s="46">
        <v>3</v>
      </c>
      <c r="M40" s="46">
        <v>0</v>
      </c>
      <c r="N40" s="46">
        <v>0</v>
      </c>
      <c r="O40" s="46">
        <v>0</v>
      </c>
      <c r="P40" s="46">
        <v>0</v>
      </c>
      <c r="Q40" s="46">
        <v>0</v>
      </c>
      <c r="R40" s="46">
        <v>0</v>
      </c>
      <c r="S40" s="46">
        <v>16</v>
      </c>
      <c r="V40" s="46">
        <v>2</v>
      </c>
      <c r="W40" s="3">
        <f>J33</f>
        <v>6</v>
      </c>
      <c r="X40" s="3">
        <f>J34</f>
        <v>5</v>
      </c>
      <c r="Y40" s="46">
        <f>J35</f>
        <v>1</v>
      </c>
      <c r="Z40" s="46">
        <f>J36</f>
        <v>4</v>
      </c>
      <c r="AA40" s="46">
        <f>J37</f>
        <v>3</v>
      </c>
      <c r="AB40" s="46">
        <f>J38</f>
        <v>6</v>
      </c>
      <c r="AC40" s="46">
        <f>J39</f>
        <v>0</v>
      </c>
      <c r="AD40" s="46">
        <f>J40</f>
        <v>0</v>
      </c>
      <c r="AE40" s="2">
        <f>J41</f>
        <v>2</v>
      </c>
      <c r="AF40" s="3">
        <f>J42</f>
        <v>2</v>
      </c>
      <c r="AG40" s="2">
        <f>J43</f>
        <v>1</v>
      </c>
      <c r="AH40" s="2">
        <f>J44</f>
        <v>1</v>
      </c>
      <c r="AI40" s="3">
        <f>J45</f>
        <v>0</v>
      </c>
      <c r="AJ40" s="3">
        <f>J46</f>
        <v>0</v>
      </c>
      <c r="AK40" s="3">
        <f>J47</f>
        <v>1</v>
      </c>
      <c r="AL40" s="4">
        <f>J48</f>
        <v>1</v>
      </c>
      <c r="AM40" s="3">
        <f>J49</f>
        <v>0</v>
      </c>
      <c r="AN40" s="3">
        <f>J50</f>
        <v>0</v>
      </c>
      <c r="AO40" s="4">
        <f>J51</f>
        <v>0</v>
      </c>
      <c r="AP40" s="3">
        <f>J52</f>
        <v>0</v>
      </c>
      <c r="AQ40" s="2">
        <f>J53</f>
        <v>1</v>
      </c>
      <c r="AR40" s="2">
        <f>J54</f>
        <v>0</v>
      </c>
      <c r="AS40" s="2">
        <f>J55</f>
        <v>2</v>
      </c>
      <c r="AT40" s="3">
        <f>J56</f>
        <v>0</v>
      </c>
      <c r="AU40" s="5"/>
      <c r="AV40" s="46">
        <v>2</v>
      </c>
      <c r="AW40" s="32">
        <f t="shared" ref="AW40" si="442">PRODUCT(W40*100*1/W49)</f>
        <v>37.5</v>
      </c>
      <c r="AX40" s="32">
        <f t="shared" ref="AX40" si="443">PRODUCT(X40*100*1/X49)</f>
        <v>31.25</v>
      </c>
      <c r="AY40" s="29">
        <f t="shared" ref="AY40" si="444">PRODUCT(Y40*100*1/Y49)</f>
        <v>6.25</v>
      </c>
      <c r="AZ40" s="29">
        <f t="shared" ref="AZ40" si="445">PRODUCT(Z40*100*1/Z49)</f>
        <v>25</v>
      </c>
      <c r="BA40" s="29">
        <f t="shared" ref="BA40" si="446">PRODUCT(AA40*100*1/AA49)</f>
        <v>18.75</v>
      </c>
      <c r="BB40" s="29">
        <f t="shared" ref="BB40" si="447">PRODUCT(AB40*100*1/AB49)</f>
        <v>37.5</v>
      </c>
      <c r="BC40" s="29">
        <f t="shared" ref="BC40" si="448">PRODUCT(AC40*100*1/AC49)</f>
        <v>0</v>
      </c>
      <c r="BD40" s="29">
        <f t="shared" ref="BD40" si="449">PRODUCT(AD40*100*1/AD49)</f>
        <v>0</v>
      </c>
      <c r="BE40" s="30">
        <f t="shared" ref="BE40" si="450">PRODUCT(AE40*100*1/AE49)</f>
        <v>12.5</v>
      </c>
      <c r="BF40" s="32">
        <f t="shared" ref="BF40" si="451">PRODUCT(AF40*100*1/AF49)</f>
        <v>12.5</v>
      </c>
      <c r="BG40" s="30">
        <f t="shared" ref="BG40" si="452">PRODUCT(AG40*100*1/AG49)</f>
        <v>6.25</v>
      </c>
      <c r="BH40" s="30">
        <f t="shared" ref="BH40" si="453">PRODUCT(AH40*100*1/AH49)</f>
        <v>6.25</v>
      </c>
      <c r="BI40" s="32">
        <f t="shared" ref="BI40" si="454">PRODUCT(AI40*100*1/AI49)</f>
        <v>0</v>
      </c>
      <c r="BJ40" s="32">
        <f t="shared" ref="BJ40" si="455">PRODUCT(AJ40*100*1/AJ49)</f>
        <v>0</v>
      </c>
      <c r="BK40" s="32">
        <f t="shared" ref="BK40" si="456">PRODUCT(AK40*100*1/AK49)</f>
        <v>6.25</v>
      </c>
      <c r="BL40" s="31">
        <f t="shared" ref="BL40" si="457">PRODUCT(AL40*100*1/AL49)</f>
        <v>6.25</v>
      </c>
      <c r="BM40" s="32">
        <f t="shared" ref="BM40" si="458">PRODUCT(AM40*100*1/AM49)</f>
        <v>0</v>
      </c>
      <c r="BN40" s="32">
        <f t="shared" ref="BN40" si="459">PRODUCT(AN40*100*1/AN49)</f>
        <v>0</v>
      </c>
      <c r="BO40" s="31">
        <f t="shared" ref="BO40" si="460">PRODUCT(AO40*100*1/AO49)</f>
        <v>0</v>
      </c>
      <c r="BP40" s="32">
        <f t="shared" ref="BP40" si="461">PRODUCT(AP40*100*1/AP49)</f>
        <v>0</v>
      </c>
      <c r="BQ40" s="30">
        <f t="shared" ref="BQ40" si="462">PRODUCT(AQ40*100*1/AQ49)</f>
        <v>6.25</v>
      </c>
      <c r="BR40" s="30">
        <f t="shared" ref="BR40" si="463">PRODUCT(AR40*100*1/AR49)</f>
        <v>0</v>
      </c>
      <c r="BS40" s="30">
        <f t="shared" ref="BS40" si="464">PRODUCT(AS40*100*1/AS49)</f>
        <v>12.5</v>
      </c>
      <c r="BT40" s="32">
        <f t="shared" ref="BT40" si="465">PRODUCT(AT40*100*1/AT49)</f>
        <v>0</v>
      </c>
      <c r="BU40" s="46"/>
      <c r="BV40" s="46">
        <v>2</v>
      </c>
      <c r="BW40" s="32">
        <f t="shared" ref="BW40" si="466">AW33+AW34+AW35+AW36+AW37+AW38+AW39+AW40</f>
        <v>50</v>
      </c>
      <c r="BX40" s="32">
        <f t="shared" ref="BX40" si="467">AX33+AX34+AX35+AX36+AX37+AX38+AX39+AX40</f>
        <v>62.5</v>
      </c>
      <c r="BY40" s="29">
        <f t="shared" ref="BY40" si="468">AY33+AY34+AY35+AY36+AY37+AY38+AY39+AY40</f>
        <v>68.75</v>
      </c>
      <c r="BZ40" s="29">
        <f t="shared" ref="BZ40" si="469">AZ33+AZ34+AZ35+AZ36+AZ37+AZ38+AZ39+AZ40</f>
        <v>56.25</v>
      </c>
      <c r="CA40" s="29">
        <f t="shared" ref="CA40" si="470">BA33+BA34+BA35+BA36+BA37+BA38+BA39+BA40</f>
        <v>37.5</v>
      </c>
      <c r="CB40" s="29">
        <f t="shared" ref="CB40" si="471">BB33+BB34+BB35+BB36+BB37+BB38+BB39+BB40</f>
        <v>75</v>
      </c>
      <c r="CC40" s="29">
        <f t="shared" ref="CC40" si="472">BC33+BC34+BC35+BC36+BC37+BC38+BC39+BC40</f>
        <v>87.5</v>
      </c>
      <c r="CD40" s="29">
        <f t="shared" ref="CD40" si="473">BD33+BD34+BD35+BD36+BD37+BD38+BD39+BD40</f>
        <v>68.75</v>
      </c>
      <c r="CE40" s="30">
        <f t="shared" ref="CE40" si="474">BE33+BE34+BE35+BE36+BE37+BE38+BE39+BE40</f>
        <v>93.75</v>
      </c>
      <c r="CF40" s="32">
        <f t="shared" ref="CF40" si="475">BF33+BF34+BF35+BF36+BF37+BF38+BF39+BF40</f>
        <v>93.75</v>
      </c>
      <c r="CG40" s="30">
        <f t="shared" ref="CG40" si="476">BG33+BG34+BG35+BG36+BG37+BG38+BG39+BG40</f>
        <v>6.25</v>
      </c>
      <c r="CH40" s="30">
        <f t="shared" ref="CH40" si="477">BH33+BH34+BH35+BH36+BH37+BH38+BH39+BH40</f>
        <v>62.5</v>
      </c>
      <c r="CI40" s="32">
        <f t="shared" ref="CI40" si="478">BI33+BI34+BI35+BI36+BI37+BI38+BI39+BI40</f>
        <v>68.75</v>
      </c>
      <c r="CJ40" s="32">
        <f t="shared" ref="CJ40" si="479">BJ33+BJ34+BJ35+BJ36+BJ37+BJ38+BJ39+BJ40</f>
        <v>62.5</v>
      </c>
      <c r="CK40" s="32">
        <f t="shared" ref="CK40" si="480">BK33+BK34+BK35+BK36+BK37+BK38+BK39+BK40</f>
        <v>75</v>
      </c>
      <c r="CL40" s="31">
        <f t="shared" ref="CL40" si="481">BL33+BL34+BL35+BL36+BL37+BL38+BL39+BL40</f>
        <v>100</v>
      </c>
      <c r="CM40" s="32">
        <f t="shared" ref="CM40" si="482">BM33+BM34+BM35+BM36+BM37+BM38+BM39+BM40</f>
        <v>93.75</v>
      </c>
      <c r="CN40" s="32">
        <f t="shared" ref="CN40" si="483">BN33+BN34+BN35+BN36+BN37+BN38+BN39+BN40</f>
        <v>100</v>
      </c>
      <c r="CO40" s="31">
        <f t="shared" ref="CO40" si="484">BO33+BO34+BO35+BO36+BO37+BO38+BO39+BO40</f>
        <v>31.25</v>
      </c>
      <c r="CP40" s="32">
        <f t="shared" ref="CP40" si="485">BP33+BP34+BP35+BP36+BP37+BP38+BP39+BP40</f>
        <v>75</v>
      </c>
      <c r="CQ40" s="30">
        <f t="shared" ref="CQ40" si="486">BQ33+BQ34+BQ35+BQ36+BQ37+BQ38+BQ39+BQ40</f>
        <v>100</v>
      </c>
      <c r="CR40" s="30">
        <f t="shared" ref="CR40" si="487">BR33+BR34+BR35+BR36+BR37+BR38+BR39+BR40</f>
        <v>93.75</v>
      </c>
      <c r="CS40" s="30">
        <f t="shared" ref="CS40" si="488">BS33+BS34+BS35+BS36+BS37+BS38+BS39+BS40</f>
        <v>93.75</v>
      </c>
      <c r="CT40" s="32">
        <f t="shared" ref="CT40" si="489">BT33+BT34+BT35+BT36+BT37+BT38+BT39+BT40</f>
        <v>100</v>
      </c>
      <c r="CW40" s="9"/>
      <c r="CX40" s="9"/>
      <c r="CY40" s="9"/>
      <c r="CZ40" s="9"/>
      <c r="DA40" s="9"/>
      <c r="DB40" s="9"/>
      <c r="DC40" s="9"/>
      <c r="DD40" s="9"/>
      <c r="DE40" s="9"/>
      <c r="DF40" s="9"/>
      <c r="DG40" s="9"/>
      <c r="DH40" s="9"/>
      <c r="DI40" s="9"/>
      <c r="DJ40" s="9"/>
      <c r="DK40" s="9"/>
      <c r="DL40" s="9"/>
      <c r="DM40" s="9"/>
      <c r="DN40" s="9"/>
      <c r="DO40" s="9"/>
      <c r="DP40" s="9"/>
      <c r="DQ40" s="9"/>
      <c r="DR40" s="9"/>
      <c r="DS40" s="9"/>
      <c r="DT40" s="9"/>
      <c r="DU40" s="9"/>
    </row>
    <row r="41" spans="2:126" x14ac:dyDescent="0.25">
      <c r="B41" s="46" t="s">
        <v>13</v>
      </c>
      <c r="C41" s="2">
        <v>0</v>
      </c>
      <c r="D41" s="2">
        <v>0</v>
      </c>
      <c r="E41" s="2">
        <v>0</v>
      </c>
      <c r="F41" s="2">
        <v>0</v>
      </c>
      <c r="G41" s="2">
        <v>13</v>
      </c>
      <c r="H41" s="2">
        <v>0</v>
      </c>
      <c r="I41" s="2">
        <v>0</v>
      </c>
      <c r="J41" s="2">
        <v>2</v>
      </c>
      <c r="K41" s="2">
        <v>0</v>
      </c>
      <c r="L41" s="2">
        <v>0</v>
      </c>
      <c r="M41" s="4">
        <v>0</v>
      </c>
      <c r="N41" s="3">
        <v>1</v>
      </c>
      <c r="O41" s="3">
        <v>0</v>
      </c>
      <c r="P41" s="3">
        <v>0</v>
      </c>
      <c r="Q41" s="3">
        <v>0</v>
      </c>
      <c r="R41" s="3">
        <v>0</v>
      </c>
      <c r="S41" s="46">
        <v>16</v>
      </c>
      <c r="V41" s="46">
        <v>4</v>
      </c>
      <c r="W41" s="3">
        <f>K33</f>
        <v>1</v>
      </c>
      <c r="X41" s="3">
        <f>K34</f>
        <v>0</v>
      </c>
      <c r="Y41" s="46">
        <f>K35</f>
        <v>3</v>
      </c>
      <c r="Z41" s="46">
        <f>K36</f>
        <v>3</v>
      </c>
      <c r="AA41" s="46">
        <f>K37</f>
        <v>6</v>
      </c>
      <c r="AB41" s="46">
        <f>K38</f>
        <v>3</v>
      </c>
      <c r="AC41" s="46">
        <f>K39</f>
        <v>0</v>
      </c>
      <c r="AD41" s="46">
        <f>K40</f>
        <v>2</v>
      </c>
      <c r="AE41" s="2">
        <f>K41</f>
        <v>0</v>
      </c>
      <c r="AF41" s="3">
        <f>K42</f>
        <v>1</v>
      </c>
      <c r="AG41" s="2">
        <f>K43</f>
        <v>2</v>
      </c>
      <c r="AH41" s="4">
        <f>K44</f>
        <v>3</v>
      </c>
      <c r="AI41" s="3">
        <f>K45</f>
        <v>1</v>
      </c>
      <c r="AJ41" s="3">
        <f>K46</f>
        <v>1</v>
      </c>
      <c r="AK41" s="3">
        <f>K47</f>
        <v>0</v>
      </c>
      <c r="AL41" s="3">
        <f>K48</f>
        <v>0</v>
      </c>
      <c r="AM41" s="3">
        <f>K49</f>
        <v>0</v>
      </c>
      <c r="AN41" s="3">
        <f>K50</f>
        <v>0</v>
      </c>
      <c r="AO41" s="3">
        <f>K51</f>
        <v>0</v>
      </c>
      <c r="AP41" s="3">
        <f>K52</f>
        <v>0</v>
      </c>
      <c r="AQ41" s="2">
        <f>K53</f>
        <v>0</v>
      </c>
      <c r="AR41" s="2">
        <f>K54</f>
        <v>1</v>
      </c>
      <c r="AS41" s="2">
        <f>K55</f>
        <v>0</v>
      </c>
      <c r="AT41" s="3">
        <f>K56</f>
        <v>0</v>
      </c>
      <c r="AU41" s="5"/>
      <c r="AV41" s="46">
        <v>4</v>
      </c>
      <c r="AW41" s="32">
        <f t="shared" ref="AW41" si="490">PRODUCT(W41*100*1/W49)</f>
        <v>6.25</v>
      </c>
      <c r="AX41" s="32">
        <f t="shared" ref="AX41" si="491">PRODUCT(X41*100*1/X49)</f>
        <v>0</v>
      </c>
      <c r="AY41" s="29">
        <f t="shared" ref="AY41" si="492">PRODUCT(Y41*100*1/Y49)</f>
        <v>18.75</v>
      </c>
      <c r="AZ41" s="29">
        <f t="shared" ref="AZ41" si="493">PRODUCT(Z41*100*1/Z49)</f>
        <v>18.75</v>
      </c>
      <c r="BA41" s="29">
        <f t="shared" ref="BA41" si="494">PRODUCT(AA41*100*1/AA49)</f>
        <v>37.5</v>
      </c>
      <c r="BB41" s="29">
        <f t="shared" ref="BB41" si="495">PRODUCT(AB41*100*1/AB49)</f>
        <v>18.75</v>
      </c>
      <c r="BC41" s="29">
        <f t="shared" ref="BC41" si="496">PRODUCT(AC41*100*1/AC49)</f>
        <v>0</v>
      </c>
      <c r="BD41" s="29">
        <f t="shared" ref="BD41" si="497">PRODUCT(AD41*100*1/AD49)</f>
        <v>12.5</v>
      </c>
      <c r="BE41" s="30">
        <f t="shared" ref="BE41" si="498">PRODUCT(AE41*100*1/AE49)</f>
        <v>0</v>
      </c>
      <c r="BF41" s="32">
        <f t="shared" ref="BF41" si="499">PRODUCT(AF41*100*1/AF49)</f>
        <v>6.25</v>
      </c>
      <c r="BG41" s="30">
        <f t="shared" ref="BG41" si="500">PRODUCT(AG41*100*1/AG49)</f>
        <v>12.5</v>
      </c>
      <c r="BH41" s="31">
        <f t="shared" ref="BH41" si="501">PRODUCT(AH41*100*1/AH49)</f>
        <v>18.75</v>
      </c>
      <c r="BI41" s="32">
        <f t="shared" ref="BI41" si="502">PRODUCT(AI41*100*1/AI49)</f>
        <v>6.25</v>
      </c>
      <c r="BJ41" s="32">
        <f t="shared" ref="BJ41" si="503">PRODUCT(AJ41*100*1/AJ49)</f>
        <v>6.25</v>
      </c>
      <c r="BK41" s="32">
        <f t="shared" ref="BK41" si="504">PRODUCT(AK41*100*1/AK49)</f>
        <v>0</v>
      </c>
      <c r="BL41" s="32">
        <f t="shared" ref="BL41" si="505">PRODUCT(AL41*100*1/AL49)</f>
        <v>0</v>
      </c>
      <c r="BM41" s="32">
        <f t="shared" ref="BM41" si="506">PRODUCT(AM41*100*1/AM49)</f>
        <v>0</v>
      </c>
      <c r="BN41" s="32">
        <f t="shared" ref="BN41" si="507">PRODUCT(AN41*100*1/AN49)</f>
        <v>0</v>
      </c>
      <c r="BO41" s="32">
        <f t="shared" ref="BO41" si="508">PRODUCT(AO41*100*1/AO49)</f>
        <v>0</v>
      </c>
      <c r="BP41" s="32">
        <f t="shared" ref="BP41" si="509">PRODUCT(AP41*100*1/AP49)</f>
        <v>0</v>
      </c>
      <c r="BQ41" s="30">
        <f t="shared" ref="BQ41" si="510">PRODUCT(AQ41*100*1/AQ49)</f>
        <v>0</v>
      </c>
      <c r="BR41" s="30">
        <f t="shared" ref="BR41" si="511">PRODUCT(AR41*100*1/AR49)</f>
        <v>6.25</v>
      </c>
      <c r="BS41" s="30">
        <f t="shared" ref="BS41" si="512">PRODUCT(AS41*100*1/AS49)</f>
        <v>0</v>
      </c>
      <c r="BT41" s="32">
        <f t="shared" ref="BT41" si="513">PRODUCT(AT41*100*1/AT49)</f>
        <v>0</v>
      </c>
      <c r="BU41" s="46"/>
      <c r="BV41" s="46">
        <v>4</v>
      </c>
      <c r="BW41" s="32">
        <f t="shared" ref="BW41" si="514">AW33+AW34+AW35+AW36+AW37+AW38+AW39+AW40+AW41</f>
        <v>56.25</v>
      </c>
      <c r="BX41" s="32">
        <f t="shared" ref="BX41" si="515">AX33+AX34+AX35+AX36+AX37+AX38+AX39+AX40+AX41</f>
        <v>62.5</v>
      </c>
      <c r="BY41" s="29">
        <f t="shared" ref="BY41" si="516">AY33+AY34+AY35+AY36+AY37+AY38+AY39+AY40+AY41</f>
        <v>87.5</v>
      </c>
      <c r="BZ41" s="29">
        <f t="shared" ref="BZ41" si="517">AZ33+AZ34+AZ35+AZ36+AZ37+AZ38+AZ39+AZ40+AZ41</f>
        <v>75</v>
      </c>
      <c r="CA41" s="29">
        <f t="shared" ref="CA41" si="518">BA33+BA34+BA35+BA36+BA37+BA38+BA39+BA40+BA41</f>
        <v>75</v>
      </c>
      <c r="CB41" s="29">
        <f t="shared" ref="CB41" si="519">BB33+BB34+BB35+BB36+BB37+BB38+BB39+BB40+BB41</f>
        <v>93.75</v>
      </c>
      <c r="CC41" s="29">
        <f t="shared" ref="CC41" si="520">BC33+BC34+BC35+BC36+BC37+BC38+BC39+BC40+BC41</f>
        <v>87.5</v>
      </c>
      <c r="CD41" s="29">
        <f t="shared" ref="CD41" si="521">BD33+BD34+BD35+BD36+BD37+BD38+BD39+BD40+BD41</f>
        <v>81.25</v>
      </c>
      <c r="CE41" s="30">
        <f t="shared" ref="CE41" si="522">BE33+BE34+BE35+BE36+BE37+BE38+BE39+BE40+BE41</f>
        <v>93.75</v>
      </c>
      <c r="CF41" s="32">
        <f t="shared" ref="CF41" si="523">BF33+BF34+BF35+BF36+BF37+BF38+BF39+BF40+BF41</f>
        <v>100</v>
      </c>
      <c r="CG41" s="30">
        <f t="shared" ref="CG41" si="524">BG33+BG34+BG35+BG36+BG37+BG38+BG39+BG40+BG41</f>
        <v>18.75</v>
      </c>
      <c r="CH41" s="31">
        <f t="shared" ref="CH41" si="525">BH33+BH34+BH35+BH36+BH37+BH38+BH39+BH40+BH41</f>
        <v>81.25</v>
      </c>
      <c r="CI41" s="32">
        <f t="shared" ref="CI41" si="526">BI33+BI34+BI35+BI36+BI37+BI38+BI39+BI40+BI41</f>
        <v>75</v>
      </c>
      <c r="CJ41" s="32">
        <f t="shared" ref="CJ41" si="527">BJ33+BJ34+BJ35+BJ36+BJ37+BJ38+BJ39+BJ40+BJ41</f>
        <v>68.75</v>
      </c>
      <c r="CK41" s="32">
        <f t="shared" ref="CK41" si="528">BK33+BK34+BK35+BK36+BK37+BK38+BK39+BK40+BK41</f>
        <v>75</v>
      </c>
      <c r="CL41" s="32">
        <f t="shared" ref="CL41" si="529">BL33+BL34+BL35+BL36+BL37+BL38+BL39+BL40+BL41</f>
        <v>100</v>
      </c>
      <c r="CM41" s="32">
        <f t="shared" ref="CM41" si="530">BM33+BM34+BM35+BM36+BM37+BM38+BM39+BM40+BM41</f>
        <v>93.75</v>
      </c>
      <c r="CN41" s="32">
        <f t="shared" ref="CN41" si="531">BN33+BN34+BN35+BN36+BN37+BN38+BN39+BN40+BN41</f>
        <v>100</v>
      </c>
      <c r="CO41" s="32">
        <f t="shared" ref="CO41" si="532">BO33+BO34+BO35+BO36+BO37+BO38+BO39+BO40+BO41</f>
        <v>31.25</v>
      </c>
      <c r="CP41" s="32">
        <f t="shared" ref="CP41" si="533">BP33+BP34+BP35+BP36+BP37+BP38+BP39+BP40+BP41</f>
        <v>75</v>
      </c>
      <c r="CQ41" s="30">
        <f t="shared" ref="CQ41" si="534">BQ33+BQ34+BQ35+BQ36+BQ37+BQ38+BQ39+BQ40+BQ41</f>
        <v>100</v>
      </c>
      <c r="CR41" s="30">
        <f t="shared" ref="CR41" si="535">BR33+BR34+BR35+BR36+BR37+BR38+BR39+BR40+BR41</f>
        <v>100</v>
      </c>
      <c r="CS41" s="30">
        <f t="shared" ref="CS41" si="536">BS33+BS34+BS35+BS36+BS37+BS38+BS39+BS40+BS41</f>
        <v>93.75</v>
      </c>
      <c r="CT41" s="32">
        <f t="shared" ref="CT41" si="537">BT33+BT34+BT35+BT36+BT37+BT38+BT39+BT40+BT41</f>
        <v>100</v>
      </c>
      <c r="CW41" s="9"/>
      <c r="CX41" s="9"/>
      <c r="CY41" s="9"/>
      <c r="CZ41" s="9"/>
      <c r="DA41" s="9"/>
      <c r="DB41" s="9"/>
      <c r="DC41" s="9"/>
      <c r="DD41" s="9"/>
      <c r="DE41" s="9"/>
      <c r="DF41" s="9"/>
      <c r="DG41" s="9"/>
      <c r="DH41" s="9"/>
      <c r="DI41" s="9"/>
      <c r="DJ41" s="9"/>
      <c r="DK41" s="9"/>
      <c r="DL41" s="9"/>
      <c r="DM41" s="9"/>
      <c r="DN41" s="9"/>
      <c r="DO41" s="9"/>
      <c r="DP41" s="9"/>
      <c r="DQ41" s="9"/>
      <c r="DR41" s="9"/>
      <c r="DS41" s="9"/>
      <c r="DT41" s="9"/>
      <c r="DU41" s="9"/>
    </row>
    <row r="42" spans="2:126" x14ac:dyDescent="0.25">
      <c r="B42" s="46" t="s">
        <v>14</v>
      </c>
      <c r="C42" s="2">
        <v>0</v>
      </c>
      <c r="D42" s="2">
        <v>0</v>
      </c>
      <c r="E42" s="2">
        <v>12</v>
      </c>
      <c r="F42" s="2">
        <v>0</v>
      </c>
      <c r="G42" s="2">
        <v>0</v>
      </c>
      <c r="H42" s="2">
        <v>0</v>
      </c>
      <c r="I42" s="2">
        <v>1</v>
      </c>
      <c r="J42" s="3">
        <v>2</v>
      </c>
      <c r="K42" s="3">
        <v>1</v>
      </c>
      <c r="L42" s="3">
        <v>0</v>
      </c>
      <c r="M42" s="3">
        <v>0</v>
      </c>
      <c r="N42" s="3">
        <v>0</v>
      </c>
      <c r="O42" s="3">
        <v>0</v>
      </c>
      <c r="P42" s="3">
        <v>0</v>
      </c>
      <c r="Q42" s="3">
        <v>0</v>
      </c>
      <c r="R42" s="3">
        <v>0</v>
      </c>
      <c r="S42" s="46">
        <v>16</v>
      </c>
      <c r="V42" s="46">
        <v>8</v>
      </c>
      <c r="W42" s="3">
        <f>L33</f>
        <v>7</v>
      </c>
      <c r="X42" s="3">
        <f>L34</f>
        <v>1</v>
      </c>
      <c r="Y42" s="46">
        <f>L35</f>
        <v>1</v>
      </c>
      <c r="Z42" s="46">
        <f>L36</f>
        <v>2</v>
      </c>
      <c r="AA42" s="46">
        <f>L37</f>
        <v>2</v>
      </c>
      <c r="AB42" s="46">
        <f>L38</f>
        <v>0</v>
      </c>
      <c r="AC42" s="46">
        <f>L39</f>
        <v>1</v>
      </c>
      <c r="AD42" s="46">
        <f>L40</f>
        <v>3</v>
      </c>
      <c r="AE42" s="2">
        <f>L41</f>
        <v>0</v>
      </c>
      <c r="AF42" s="3">
        <f>L42</f>
        <v>0</v>
      </c>
      <c r="AG42" s="2">
        <f>L43</f>
        <v>0</v>
      </c>
      <c r="AH42" s="3">
        <f>L44</f>
        <v>0</v>
      </c>
      <c r="AI42" s="3">
        <f>L45</f>
        <v>4</v>
      </c>
      <c r="AJ42" s="3">
        <f>L46</f>
        <v>2</v>
      </c>
      <c r="AK42" s="3">
        <f>L47</f>
        <v>4</v>
      </c>
      <c r="AL42" s="3">
        <f>L48</f>
        <v>0</v>
      </c>
      <c r="AM42" s="3">
        <f>L49</f>
        <v>1</v>
      </c>
      <c r="AN42" s="3">
        <f>L50</f>
        <v>0</v>
      </c>
      <c r="AO42" s="3">
        <f>L51</f>
        <v>0</v>
      </c>
      <c r="AP42" s="3">
        <f>L52</f>
        <v>4</v>
      </c>
      <c r="AQ42" s="3">
        <f>L53</f>
        <v>0</v>
      </c>
      <c r="AR42" s="3">
        <f>L54</f>
        <v>0</v>
      </c>
      <c r="AS42" s="3">
        <f>L55</f>
        <v>0</v>
      </c>
      <c r="AT42" s="3">
        <f>L56</f>
        <v>0</v>
      </c>
      <c r="AU42" s="7"/>
      <c r="AV42" s="46">
        <v>8</v>
      </c>
      <c r="AW42" s="32">
        <f t="shared" ref="AW42" si="538">PRODUCT(W42*100*1/W49)</f>
        <v>43.75</v>
      </c>
      <c r="AX42" s="32">
        <f t="shared" ref="AX42" si="539">PRODUCT(X42*100*1/X49)</f>
        <v>6.25</v>
      </c>
      <c r="AY42" s="29">
        <f t="shared" ref="AY42" si="540">PRODUCT(Y42*100*1/Y49)</f>
        <v>6.25</v>
      </c>
      <c r="AZ42" s="29">
        <f t="shared" ref="AZ42" si="541">PRODUCT(Z42*100*1/Z49)</f>
        <v>12.5</v>
      </c>
      <c r="BA42" s="29">
        <f t="shared" ref="BA42" si="542">PRODUCT(AA42*100*1/AA49)</f>
        <v>12.5</v>
      </c>
      <c r="BB42" s="29">
        <f t="shared" ref="BB42" si="543">PRODUCT(AB42*100*1/AB49)</f>
        <v>0</v>
      </c>
      <c r="BC42" s="29">
        <f t="shared" ref="BC42" si="544">PRODUCT(AC42*100*1/AC49)</f>
        <v>6.25</v>
      </c>
      <c r="BD42" s="29">
        <f t="shared" ref="BD42" si="545">PRODUCT(AD42*100*1/AD49)</f>
        <v>18.75</v>
      </c>
      <c r="BE42" s="30">
        <f t="shared" ref="BE42" si="546">PRODUCT(AE42*100*1/AE49)</f>
        <v>0</v>
      </c>
      <c r="BF42" s="32">
        <f t="shared" ref="BF42" si="547">PRODUCT(AF42*100*1/AF49)</f>
        <v>0</v>
      </c>
      <c r="BG42" s="30">
        <f t="shared" ref="BG42" si="548">PRODUCT(AG42*100*1/AG49)</f>
        <v>0</v>
      </c>
      <c r="BH42" s="32">
        <f t="shared" ref="BH42" si="549">PRODUCT(AH42*100*1/AH49)</f>
        <v>0</v>
      </c>
      <c r="BI42" s="32">
        <f t="shared" ref="BI42" si="550">PRODUCT(AI42*100*1/AI49)</f>
        <v>25</v>
      </c>
      <c r="BJ42" s="32">
        <f t="shared" ref="BJ42" si="551">PRODUCT(AJ42*100*1/AJ49)</f>
        <v>12.5</v>
      </c>
      <c r="BK42" s="32">
        <f t="shared" ref="BK42" si="552">PRODUCT(AK42*100*1/AK49)</f>
        <v>25</v>
      </c>
      <c r="BL42" s="32">
        <f t="shared" ref="BL42" si="553">PRODUCT(AL42*100*1/AL49)</f>
        <v>0</v>
      </c>
      <c r="BM42" s="32">
        <f t="shared" ref="BM42" si="554">PRODUCT(AM42*100*1/AM49)</f>
        <v>6.25</v>
      </c>
      <c r="BN42" s="32">
        <f t="shared" ref="BN42" si="555">PRODUCT(AN42*100*1/AN49)</f>
        <v>0</v>
      </c>
      <c r="BO42" s="32">
        <f t="shared" ref="BO42" si="556">PRODUCT(AO42*100*1/AO49)</f>
        <v>0</v>
      </c>
      <c r="BP42" s="32">
        <f t="shared" ref="BP42" si="557">PRODUCT(AP42*100*1/AP49)</f>
        <v>25</v>
      </c>
      <c r="BQ42" s="32">
        <f t="shared" ref="BQ42" si="558">PRODUCT(AQ42*100*1/AQ49)</f>
        <v>0</v>
      </c>
      <c r="BR42" s="32">
        <f t="shared" ref="BR42" si="559">PRODUCT(AR42*100*1/AR49)</f>
        <v>0</v>
      </c>
      <c r="BS42" s="32">
        <f t="shared" ref="BS42" si="560">PRODUCT(AS42*100*1/AS49)</f>
        <v>0</v>
      </c>
      <c r="BT42" s="32">
        <f t="shared" ref="BT42" si="561">PRODUCT(AT42*100*1/AT49)</f>
        <v>0</v>
      </c>
      <c r="BU42" s="46"/>
      <c r="BV42" s="46">
        <v>8</v>
      </c>
      <c r="BW42" s="32">
        <f t="shared" ref="BW42" si="562">AW33+AW34+AW35+AW36+AW37+AW38+AW39+AW40+AW41+AW42</f>
        <v>100</v>
      </c>
      <c r="BX42" s="32">
        <f t="shared" ref="BX42" si="563">AX33+AX34+AX35+AX36+AX37+AX38+AX39+AX40+AX41+AX42</f>
        <v>68.75</v>
      </c>
      <c r="BY42" s="29">
        <f t="shared" ref="BY42" si="564">AY33+AY34+AY35+AY36+AY37+AY38+AY39+AY40+AY41+AY42</f>
        <v>93.75</v>
      </c>
      <c r="BZ42" s="29">
        <f t="shared" ref="BZ42" si="565">AZ33+AZ34+AZ35+AZ36+AZ37+AZ38+AZ39+AZ40+AZ41+AZ42</f>
        <v>87.5</v>
      </c>
      <c r="CA42" s="29">
        <f t="shared" ref="CA42" si="566">BA33+BA34+BA35+BA36+BA37+BA38+BA39+BA40+BA41+BA42</f>
        <v>87.5</v>
      </c>
      <c r="CB42" s="29">
        <f t="shared" ref="CB42" si="567">BB33+BB34+BB35+BB36+BB37+BB38+BB39+BB40+BB41+BB42</f>
        <v>93.75</v>
      </c>
      <c r="CC42" s="29">
        <f t="shared" ref="CC42" si="568">BC33+BC34+BC35+BC36+BC37+BC38+BC39+BC40+BC41+BC42</f>
        <v>93.75</v>
      </c>
      <c r="CD42" s="29">
        <f t="shared" ref="CD42" si="569">BD33+BD34+BD35+BD36+BD37+BD38+BD39+BD40+BD41+BD42</f>
        <v>100</v>
      </c>
      <c r="CE42" s="30">
        <f t="shared" ref="CE42" si="570">BE33+BE34+BE35+BE36+BE37+BE38+BE39+BE40+BE41+BE42</f>
        <v>93.75</v>
      </c>
      <c r="CF42" s="32">
        <f t="shared" ref="CF42" si="571">BF33+BF34+BF35+BF36+BF37+BF38+BF39+BF40+BF41+BF42</f>
        <v>100</v>
      </c>
      <c r="CG42" s="30">
        <f t="shared" ref="CG42" si="572">BG33+BG34+BG35+BG36+BG37+BG38+BG39+BG40+BG41+BG42</f>
        <v>18.75</v>
      </c>
      <c r="CH42" s="32">
        <f t="shared" ref="CH42" si="573">BH33+BH34+BH35+BH36+BH37+BH38+BH39+BH40+BH41+BH42</f>
        <v>81.25</v>
      </c>
      <c r="CI42" s="32">
        <f t="shared" ref="CI42" si="574">BI33+BI34+BI35+BI36+BI37+BI38+BI39+BI40+BI41+BI42</f>
        <v>100</v>
      </c>
      <c r="CJ42" s="32">
        <f t="shared" ref="CJ42" si="575">BJ33+BJ34+BJ35+BJ36+BJ37+BJ38+BJ39+BJ40+BJ41+BJ42</f>
        <v>81.25</v>
      </c>
      <c r="CK42" s="32">
        <f t="shared" ref="CK42" si="576">BK33+BK34+BK35+BK36+BK37+BK38+BK39+BK40+BK41+BK42</f>
        <v>100</v>
      </c>
      <c r="CL42" s="32">
        <f t="shared" ref="CL42" si="577">BL33+BL34+BL35+BL36+BL37+BL38+BL39+BL40+BL41+BL42</f>
        <v>100</v>
      </c>
      <c r="CM42" s="32">
        <f t="shared" ref="CM42" si="578">BM33+BM34+BM35+BM36+BM37+BM38+BM39+BM40+BM41+BM42</f>
        <v>100</v>
      </c>
      <c r="CN42" s="32">
        <f t="shared" ref="CN42" si="579">BN33+BN34+BN35+BN36+BN37+BN38+BN39+BN40+BN41+BN42</f>
        <v>100</v>
      </c>
      <c r="CO42" s="32">
        <f t="shared" ref="CO42" si="580">BO33+BO34+BO35+BO36+BO37+BO38+BO39+BO40+BO41+BO42</f>
        <v>31.25</v>
      </c>
      <c r="CP42" s="32">
        <f t="shared" ref="CP42" si="581">BP33+BP34+BP35+BP36+BP37+BP38+BP39+BP40+BP41+BP42</f>
        <v>100</v>
      </c>
      <c r="CQ42" s="32">
        <f t="shared" ref="CQ42" si="582">BQ33+BQ34+BQ35+BQ36+BQ37+BQ38+BQ39+BQ40+BQ41+BQ42</f>
        <v>100</v>
      </c>
      <c r="CR42" s="32">
        <f t="shared" ref="CR42" si="583">BR33+BR34+BR35+BR36+BR37+BR38+BR39+BR40+BR41+BR42</f>
        <v>100</v>
      </c>
      <c r="CS42" s="32">
        <f t="shared" ref="CS42" si="584">BS33+BS34+BS35+BS36+BS37+BS38+BS39+BS40+BS41+BS42</f>
        <v>93.75</v>
      </c>
      <c r="CT42" s="32">
        <f t="shared" ref="CT42" si="585">BT33+BT34+BT35+BT36+BT37+BT38+BT39+BT40+BT41+BT42</f>
        <v>100</v>
      </c>
      <c r="CW42" s="9"/>
      <c r="CX42" s="9"/>
      <c r="CY42" s="9"/>
      <c r="CZ42" s="9"/>
      <c r="DA42" s="9"/>
      <c r="DB42" s="9"/>
      <c r="DC42" s="9"/>
      <c r="DD42" s="9"/>
      <c r="DE42" s="9"/>
      <c r="DF42" s="9"/>
      <c r="DG42" s="9"/>
      <c r="DH42" s="9"/>
      <c r="DI42" s="9"/>
      <c r="DJ42" s="9"/>
      <c r="DK42" s="9"/>
      <c r="DL42" s="9"/>
      <c r="DM42" s="9"/>
      <c r="DN42" s="9"/>
      <c r="DO42" s="9"/>
      <c r="DP42" s="9"/>
      <c r="DQ42" s="9"/>
      <c r="DR42" s="9"/>
      <c r="DS42" s="9"/>
      <c r="DT42" s="9"/>
      <c r="DU42" s="9"/>
    </row>
    <row r="43" spans="2:126" x14ac:dyDescent="0.25">
      <c r="B43" s="46" t="s">
        <v>16</v>
      </c>
      <c r="C43" s="2">
        <v>0</v>
      </c>
      <c r="D43" s="2">
        <v>0</v>
      </c>
      <c r="E43" s="2">
        <v>0</v>
      </c>
      <c r="F43" s="2">
        <v>0</v>
      </c>
      <c r="G43" s="2">
        <v>0</v>
      </c>
      <c r="H43" s="2">
        <v>0</v>
      </c>
      <c r="I43" s="2">
        <v>0</v>
      </c>
      <c r="J43" s="2">
        <v>1</v>
      </c>
      <c r="K43" s="2">
        <v>2</v>
      </c>
      <c r="L43" s="2">
        <v>0</v>
      </c>
      <c r="M43" s="2">
        <v>1</v>
      </c>
      <c r="N43" s="2">
        <v>5</v>
      </c>
      <c r="O43" s="3">
        <v>5</v>
      </c>
      <c r="P43" s="3">
        <v>0</v>
      </c>
      <c r="Q43" s="3">
        <v>2</v>
      </c>
      <c r="R43" s="3">
        <v>0</v>
      </c>
      <c r="S43" s="46">
        <v>16</v>
      </c>
      <c r="V43" s="46">
        <v>16</v>
      </c>
      <c r="W43" s="3">
        <f>M33</f>
        <v>0</v>
      </c>
      <c r="X43" s="3">
        <f>M34</f>
        <v>5</v>
      </c>
      <c r="Y43" s="46">
        <f>M35</f>
        <v>0</v>
      </c>
      <c r="Z43" s="46">
        <f>M36</f>
        <v>1</v>
      </c>
      <c r="AA43" s="46">
        <f>M37</f>
        <v>2</v>
      </c>
      <c r="AB43" s="46">
        <f>M38</f>
        <v>0</v>
      </c>
      <c r="AC43" s="46">
        <f>M39</f>
        <v>0</v>
      </c>
      <c r="AD43" s="46">
        <f>M40</f>
        <v>0</v>
      </c>
      <c r="AE43" s="4">
        <f>M41</f>
        <v>0</v>
      </c>
      <c r="AF43" s="3">
        <f>M42</f>
        <v>0</v>
      </c>
      <c r="AG43" s="2">
        <f>M43</f>
        <v>1</v>
      </c>
      <c r="AH43" s="3">
        <f>M44</f>
        <v>2</v>
      </c>
      <c r="AI43" s="3">
        <f>M45</f>
        <v>0</v>
      </c>
      <c r="AJ43" s="3">
        <f>M46</f>
        <v>3</v>
      </c>
      <c r="AK43" s="3">
        <f>M47</f>
        <v>0</v>
      </c>
      <c r="AL43" s="3">
        <f>M48</f>
        <v>0</v>
      </c>
      <c r="AM43" s="3">
        <f>M49</f>
        <v>0</v>
      </c>
      <c r="AN43" s="3">
        <f>M50</f>
        <v>0</v>
      </c>
      <c r="AO43" s="3">
        <f>M51</f>
        <v>0</v>
      </c>
      <c r="AP43" s="3">
        <f>M52</f>
        <v>0</v>
      </c>
      <c r="AQ43" s="3">
        <f>M53</f>
        <v>0</v>
      </c>
      <c r="AR43" s="3">
        <f>M54</f>
        <v>0</v>
      </c>
      <c r="AS43" s="3">
        <f>M55</f>
        <v>1</v>
      </c>
      <c r="AT43" s="3">
        <f>M56</f>
        <v>0</v>
      </c>
      <c r="AU43" s="7"/>
      <c r="AV43" s="46">
        <v>16</v>
      </c>
      <c r="AW43" s="32">
        <f t="shared" ref="AW43" si="586">PRODUCT(W43*100*1/W49)</f>
        <v>0</v>
      </c>
      <c r="AX43" s="32">
        <f t="shared" ref="AX43" si="587">PRODUCT(X43*100*1/X49)</f>
        <v>31.25</v>
      </c>
      <c r="AY43" s="29">
        <f t="shared" ref="AY43" si="588">PRODUCT(Y43*100*1/Y49)</f>
        <v>0</v>
      </c>
      <c r="AZ43" s="29">
        <f t="shared" ref="AZ43" si="589">PRODUCT(Z43*100*1/Z49)</f>
        <v>6.25</v>
      </c>
      <c r="BA43" s="29">
        <f t="shared" ref="BA43" si="590">PRODUCT(AA43*100*1/AA49)</f>
        <v>12.5</v>
      </c>
      <c r="BB43" s="29">
        <f t="shared" ref="BB43" si="591">PRODUCT(AB43*100*1/AB49)</f>
        <v>0</v>
      </c>
      <c r="BC43" s="29">
        <f t="shared" ref="BC43" si="592">PRODUCT(AC43*100*1/AC49)</f>
        <v>0</v>
      </c>
      <c r="BD43" s="29">
        <f t="shared" ref="BD43" si="593">PRODUCT(AD43*100*1/AD49)</f>
        <v>0</v>
      </c>
      <c r="BE43" s="31">
        <f t="shared" ref="BE43" si="594">PRODUCT(AE43*100*1/AE49)</f>
        <v>0</v>
      </c>
      <c r="BF43" s="32">
        <f t="shared" ref="BF43" si="595">PRODUCT(AF43*100*1/AF49)</f>
        <v>0</v>
      </c>
      <c r="BG43" s="30">
        <f t="shared" ref="BG43" si="596">PRODUCT(AG43*100*1/AG49)</f>
        <v>6.25</v>
      </c>
      <c r="BH43" s="32">
        <f t="shared" ref="BH43" si="597">PRODUCT(AH43*100*1/AH49)</f>
        <v>12.5</v>
      </c>
      <c r="BI43" s="32">
        <f t="shared" ref="BI43" si="598">PRODUCT(AI43*100*1/AI49)</f>
        <v>0</v>
      </c>
      <c r="BJ43" s="32">
        <f t="shared" ref="BJ43" si="599">PRODUCT(AJ43*100*1/AJ49)</f>
        <v>18.75</v>
      </c>
      <c r="BK43" s="32">
        <f t="shared" ref="BK43" si="600">PRODUCT(AK43*100*1/AK49)</f>
        <v>0</v>
      </c>
      <c r="BL43" s="32">
        <f t="shared" ref="BL43" si="601">PRODUCT(AL43*100*1/AL49)</f>
        <v>0</v>
      </c>
      <c r="BM43" s="32">
        <f t="shared" ref="BM43" si="602">PRODUCT(AM43*100*1/AM49)</f>
        <v>0</v>
      </c>
      <c r="BN43" s="32">
        <f t="shared" ref="BN43" si="603">PRODUCT(AN43*100*1/AN49)</f>
        <v>0</v>
      </c>
      <c r="BO43" s="32">
        <f t="shared" ref="BO43" si="604">PRODUCT(AO43*100*1/AO49)</f>
        <v>0</v>
      </c>
      <c r="BP43" s="32">
        <f t="shared" ref="BP43" si="605">PRODUCT(AP43*100*1/AP49)</f>
        <v>0</v>
      </c>
      <c r="BQ43" s="32">
        <f t="shared" ref="BQ43" si="606">PRODUCT(AQ43*100*1/AQ49)</f>
        <v>0</v>
      </c>
      <c r="BR43" s="32">
        <f t="shared" ref="BR43" si="607">PRODUCT(AR43*100*1/AR49)</f>
        <v>0</v>
      </c>
      <c r="BS43" s="32">
        <f t="shared" ref="BS43" si="608">PRODUCT(AS43*100*1/AS49)</f>
        <v>6.25</v>
      </c>
      <c r="BT43" s="32">
        <f t="shared" ref="BT43" si="609">PRODUCT(AT43*100*1/AT49)</f>
        <v>0</v>
      </c>
      <c r="BU43" s="46"/>
      <c r="BV43" s="46">
        <v>16</v>
      </c>
      <c r="BW43" s="32">
        <f t="shared" ref="BW43" si="610">AW33+AW34+AW35+AW36+AW37+AW38+AW39+AW40+AW41+AW42+AW43</f>
        <v>100</v>
      </c>
      <c r="BX43" s="32">
        <f t="shared" ref="BX43" si="611">AX33+AX34+AX35+AX36+AX37+AX38+AX39+AX40+AX41+AX42+AX43</f>
        <v>100</v>
      </c>
      <c r="BY43" s="29">
        <f t="shared" ref="BY43" si="612">AY33+AY34+AY35+AY36+AY37+AY38+AY39+AY40+AY41+AY42+AY43</f>
        <v>93.75</v>
      </c>
      <c r="BZ43" s="29">
        <f t="shared" ref="BZ43" si="613">AZ33+AZ34+AZ35+AZ36+AZ37+AZ38+AZ39+AZ40+AZ41+AZ42+AZ43</f>
        <v>93.75</v>
      </c>
      <c r="CA43" s="29">
        <f t="shared" ref="CA43" si="614">BA33+BA34+BA35+BA36+BA37+BA38+BA39+BA40+BA41+BA42+BA43</f>
        <v>100</v>
      </c>
      <c r="CB43" s="29">
        <f t="shared" ref="CB43" si="615">BB33+BB34+BB35+BB36+BB37+BB38+BB39+BB40+BB41+BB42+BB43</f>
        <v>93.75</v>
      </c>
      <c r="CC43" s="29">
        <f t="shared" ref="CC43" si="616">BC33+BC34+BC35+BC36+BC37+BC38+BC39+BC40+BC41+BC42+BC43</f>
        <v>93.75</v>
      </c>
      <c r="CD43" s="29">
        <f t="shared" ref="CD43" si="617">BD33+BD34+BD35+BD36+BD37+BD38+BD39+BD40+BD41+BD42+BD43</f>
        <v>100</v>
      </c>
      <c r="CE43" s="31">
        <f t="shared" ref="CE43" si="618">BE33+BE34+BE35+BE36+BE37+BE38+BE39+BE40+BE41+BE42+BE43</f>
        <v>93.75</v>
      </c>
      <c r="CF43" s="32">
        <f t="shared" ref="CF43" si="619">BF33+BF34+BF35+BF36+BF37+BF38+BF39+BF40+BF41+BF42+BF43</f>
        <v>100</v>
      </c>
      <c r="CG43" s="30">
        <f t="shared" ref="CG43" si="620">BG33+BG34+BG35+BG36+BG37+BG38+BG39+BG40+BG41+BG42+BG43</f>
        <v>25</v>
      </c>
      <c r="CH43" s="32">
        <f t="shared" ref="CH43" si="621">BH33+BH34+BH35+BH36+BH37+BH38+BH39+BH40+BH41+BH42+BH43</f>
        <v>93.75</v>
      </c>
      <c r="CI43" s="32">
        <f t="shared" ref="CI43" si="622">BI33+BI34+BI35+BI36+BI37+BI38+BI39+BI40+BI41+BI42+BI43</f>
        <v>100</v>
      </c>
      <c r="CJ43" s="32">
        <f t="shared" ref="CJ43" si="623">BJ33+BJ34+BJ35+BJ36+BJ37+BJ38+BJ39+BJ40+BJ41+BJ42+BJ43</f>
        <v>100</v>
      </c>
      <c r="CK43" s="32">
        <f t="shared" ref="CK43" si="624">BK33+BK34+BK35+BK36+BK37+BK38+BK39+BK40+BK41+BK42+BK43</f>
        <v>100</v>
      </c>
      <c r="CL43" s="32">
        <f t="shared" ref="CL43" si="625">BL33+BL34+BL35+BL36+BL37+BL38+BL39+BL40+BL41+BL42+BL43</f>
        <v>100</v>
      </c>
      <c r="CM43" s="32">
        <f t="shared" ref="CM43" si="626">BM33+BM34+BM35+BM36+BM37+BM38+BM39+BM40+BM41+BM42+BM43</f>
        <v>100</v>
      </c>
      <c r="CN43" s="32">
        <f t="shared" ref="CN43" si="627">BN33+BN34+BN35+BN36+BN37+BN38+BN39+BN40+BN41+BN42+BN43</f>
        <v>100</v>
      </c>
      <c r="CO43" s="32">
        <f t="shared" ref="CO43" si="628">BO33+BO34+BO35+BO36+BO37+BO38+BO39+BO40+BO41+BO42+BO43</f>
        <v>31.25</v>
      </c>
      <c r="CP43" s="32">
        <f t="shared" ref="CP43" si="629">BP33+BP34+BP35+BP36+BP37+BP38+BP39+BP40+BP41+BP42+BP43</f>
        <v>100</v>
      </c>
      <c r="CQ43" s="32">
        <f t="shared" ref="CQ43" si="630">BQ33+BQ34+BQ35+BQ36+BQ37+BQ38+BQ39+BQ40+BQ41+BQ42+BQ43</f>
        <v>100</v>
      </c>
      <c r="CR43" s="32">
        <f t="shared" ref="CR43" si="631">BR33+BR34+BR35+BR36+BR37+BR38+BR39+BR40+BR41+BR42+BR43</f>
        <v>100</v>
      </c>
      <c r="CS43" s="32">
        <f t="shared" ref="CS43" si="632">BS33+BS34+BS35+BS36+BS37+BS38+BS39+BS40+BS41+BS42+BS43</f>
        <v>100</v>
      </c>
      <c r="CT43" s="32">
        <f t="shared" ref="CT43" si="633">BT33+BT34+BT35+BT36+BT37+BT38+BT39+BT40+BT41+BT42+BT43</f>
        <v>100</v>
      </c>
      <c r="CW43" s="9"/>
      <c r="CX43" s="9"/>
      <c r="CY43" s="9"/>
      <c r="CZ43" s="9"/>
      <c r="DA43" s="9"/>
      <c r="DB43" s="9"/>
      <c r="DC43" s="9"/>
      <c r="DD43" s="9"/>
      <c r="DE43" s="9"/>
      <c r="DF43" s="9"/>
      <c r="DG43" s="9"/>
      <c r="DH43" s="9"/>
      <c r="DI43" s="9"/>
      <c r="DJ43" s="9"/>
      <c r="DK43" s="9"/>
      <c r="DL43" s="9"/>
      <c r="DM43" s="9"/>
      <c r="DN43" s="9"/>
      <c r="DO43" s="9"/>
      <c r="DP43" s="9"/>
      <c r="DQ43" s="9"/>
      <c r="DR43" s="9"/>
      <c r="DS43" s="9"/>
      <c r="DT43" s="9"/>
      <c r="DU43" s="9"/>
    </row>
    <row r="44" spans="2:126" x14ac:dyDescent="0.25">
      <c r="B44" s="46" t="s">
        <v>17</v>
      </c>
      <c r="C44" s="2">
        <v>0</v>
      </c>
      <c r="D44" s="2">
        <v>0</v>
      </c>
      <c r="E44" s="2">
        <v>2</v>
      </c>
      <c r="F44" s="2">
        <v>0</v>
      </c>
      <c r="G44" s="2">
        <v>1</v>
      </c>
      <c r="H44" s="2">
        <v>4</v>
      </c>
      <c r="I44" s="2">
        <v>2</v>
      </c>
      <c r="J44" s="2">
        <v>1</v>
      </c>
      <c r="K44" s="4">
        <v>3</v>
      </c>
      <c r="L44" s="3">
        <v>0</v>
      </c>
      <c r="M44" s="3">
        <v>2</v>
      </c>
      <c r="N44" s="3">
        <v>1</v>
      </c>
      <c r="O44" s="3">
        <v>0</v>
      </c>
      <c r="P44" s="3">
        <v>0</v>
      </c>
      <c r="Q44" s="3">
        <v>0</v>
      </c>
      <c r="R44" s="3">
        <v>0</v>
      </c>
      <c r="S44" s="46">
        <v>16</v>
      </c>
      <c r="V44" s="46">
        <v>32</v>
      </c>
      <c r="W44" s="3">
        <f>N33</f>
        <v>0</v>
      </c>
      <c r="X44" s="3">
        <f>N34</f>
        <v>0</v>
      </c>
      <c r="Y44" s="46">
        <f>N35</f>
        <v>0</v>
      </c>
      <c r="Z44" s="46">
        <f>N36</f>
        <v>0</v>
      </c>
      <c r="AA44" s="46">
        <f>N37</f>
        <v>0</v>
      </c>
      <c r="AB44" s="46">
        <f>N38</f>
        <v>0</v>
      </c>
      <c r="AC44" s="46">
        <f>N39</f>
        <v>1</v>
      </c>
      <c r="AD44" s="46">
        <f>N40</f>
        <v>0</v>
      </c>
      <c r="AE44" s="3">
        <f>N41</f>
        <v>1</v>
      </c>
      <c r="AF44" s="3">
        <f>N42</f>
        <v>0</v>
      </c>
      <c r="AG44" s="2">
        <f>N43</f>
        <v>5</v>
      </c>
      <c r="AH44" s="3">
        <f>N44</f>
        <v>1</v>
      </c>
      <c r="AI44" s="3">
        <f>N45</f>
        <v>0</v>
      </c>
      <c r="AJ44" s="3">
        <f>N46</f>
        <v>0</v>
      </c>
      <c r="AK44" s="3">
        <f>N47</f>
        <v>0</v>
      </c>
      <c r="AL44" s="3">
        <f>N48</f>
        <v>0</v>
      </c>
      <c r="AM44" s="3">
        <f>N49</f>
        <v>0</v>
      </c>
      <c r="AN44" s="3">
        <f>N50</f>
        <v>0</v>
      </c>
      <c r="AO44" s="3">
        <f>N51</f>
        <v>11</v>
      </c>
      <c r="AP44" s="3">
        <f>N52</f>
        <v>0</v>
      </c>
      <c r="AQ44" s="3">
        <f>N53</f>
        <v>0</v>
      </c>
      <c r="AR44" s="3">
        <f>N54</f>
        <v>0</v>
      </c>
      <c r="AS44" s="3">
        <f>N55</f>
        <v>0</v>
      </c>
      <c r="AT44" s="3">
        <f>N56</f>
        <v>0</v>
      </c>
      <c r="AU44" s="7"/>
      <c r="AV44" s="46">
        <v>32</v>
      </c>
      <c r="AW44" s="32">
        <f t="shared" ref="AW44" si="634">PRODUCT(W44*100*1/W49)</f>
        <v>0</v>
      </c>
      <c r="AX44" s="32">
        <f t="shared" ref="AX44" si="635">PRODUCT(X44*100*1/X49)</f>
        <v>0</v>
      </c>
      <c r="AY44" s="29">
        <f t="shared" ref="AY44" si="636">PRODUCT(Y44*100*1/Y49)</f>
        <v>0</v>
      </c>
      <c r="AZ44" s="29">
        <f t="shared" ref="AZ44" si="637">PRODUCT(Z44*100*1/Z49)</f>
        <v>0</v>
      </c>
      <c r="BA44" s="29">
        <f t="shared" ref="BA44" si="638">PRODUCT(AA44*100*1/AA49)</f>
        <v>0</v>
      </c>
      <c r="BB44" s="29">
        <f t="shared" ref="BB44" si="639">PRODUCT(AB44*100*1/AB49)</f>
        <v>0</v>
      </c>
      <c r="BC44" s="29">
        <f t="shared" ref="BC44" si="640">PRODUCT(AC44*100*1/AC49)</f>
        <v>6.25</v>
      </c>
      <c r="BD44" s="29">
        <f t="shared" ref="BD44" si="641">PRODUCT(AD44*100*1/AD49)</f>
        <v>0</v>
      </c>
      <c r="BE44" s="32">
        <f t="shared" ref="BE44" si="642">PRODUCT(AE44*100*1/AE49)</f>
        <v>6.25</v>
      </c>
      <c r="BF44" s="32">
        <f t="shared" ref="BF44" si="643">PRODUCT(AF44*100*1/AF49)</f>
        <v>0</v>
      </c>
      <c r="BG44" s="30">
        <f t="shared" ref="BG44" si="644">PRODUCT(AG44*100*1/AG49)</f>
        <v>31.25</v>
      </c>
      <c r="BH44" s="32">
        <f t="shared" ref="BH44" si="645">PRODUCT(AH44*100*1/AH49)</f>
        <v>6.25</v>
      </c>
      <c r="BI44" s="32">
        <f t="shared" ref="BI44" si="646">PRODUCT(AI44*100*1/AI49)</f>
        <v>0</v>
      </c>
      <c r="BJ44" s="32">
        <f t="shared" ref="BJ44" si="647">PRODUCT(AJ44*100*1/AJ49)</f>
        <v>0</v>
      </c>
      <c r="BK44" s="32">
        <f t="shared" ref="BK44" si="648">PRODUCT(AK44*100*1/AK49)</f>
        <v>0</v>
      </c>
      <c r="BL44" s="32">
        <f t="shared" ref="BL44" si="649">PRODUCT(AL44*100*1/AL49)</f>
        <v>0</v>
      </c>
      <c r="BM44" s="32">
        <f t="shared" ref="BM44" si="650">PRODUCT(AM44*100*1/AM49)</f>
        <v>0</v>
      </c>
      <c r="BN44" s="32">
        <f t="shared" ref="BN44" si="651">PRODUCT(AN44*100*1/AN49)</f>
        <v>0</v>
      </c>
      <c r="BO44" s="32">
        <f t="shared" ref="BO44" si="652">PRODUCT(AO44*100*1/AO49)</f>
        <v>68.75</v>
      </c>
      <c r="BP44" s="32">
        <f t="shared" ref="BP44" si="653">PRODUCT(AP44*100*1/AP49)</f>
        <v>0</v>
      </c>
      <c r="BQ44" s="32">
        <f t="shared" ref="BQ44" si="654">PRODUCT(AQ44*100*1/AQ49)</f>
        <v>0</v>
      </c>
      <c r="BR44" s="32">
        <f t="shared" ref="BR44" si="655">PRODUCT(AR44*100*1/AR49)</f>
        <v>0</v>
      </c>
      <c r="BS44" s="32">
        <f t="shared" ref="BS44" si="656">PRODUCT(AS44*100*1/AS49)</f>
        <v>0</v>
      </c>
      <c r="BT44" s="32">
        <f t="shared" ref="BT44" si="657">PRODUCT(AT44*100*1/AT49)</f>
        <v>0</v>
      </c>
      <c r="BU44" s="46"/>
      <c r="BV44" s="46">
        <v>32</v>
      </c>
      <c r="BW44" s="32">
        <f t="shared" ref="BW44" si="658">AW33+AW34+AW35+AW36+AW37+AW38+AW39+AW40+AW41+AW42+AW43+AW44</f>
        <v>100</v>
      </c>
      <c r="BX44" s="32">
        <f t="shared" ref="BX44" si="659">AX33+AX34+AX35+AX36+AX37+AX38+AX39+AX40+AX41+AX42+AX43+AX44</f>
        <v>100</v>
      </c>
      <c r="BY44" s="29">
        <f t="shared" ref="BY44" si="660">AY33+AY34+AY35+AY36+AY37+AY38+AY39+AY40+AY41+AY42+AY43+AY44</f>
        <v>93.75</v>
      </c>
      <c r="BZ44" s="29">
        <f t="shared" ref="BZ44" si="661">AZ33+AZ34+AZ35+AZ36+AZ37+AZ38+AZ39+AZ40+AZ41+AZ42+AZ43+AZ44</f>
        <v>93.75</v>
      </c>
      <c r="CA44" s="29">
        <f t="shared" ref="CA44" si="662">BA33+BA34+BA35+BA36+BA37+BA38+BA39+BA40+BA41+BA42+BA43+BA44</f>
        <v>100</v>
      </c>
      <c r="CB44" s="29">
        <f t="shared" ref="CB44" si="663">BB33+BB34+BB35+BB36+BB37+BB38+BB39+BB40+BB41+BB42+BB43+BB44</f>
        <v>93.75</v>
      </c>
      <c r="CC44" s="29">
        <f t="shared" ref="CC44" si="664">BC33+BC34+BC35+BC36+BC37+BC38+BC39+BC40+BC41+BC42+BC43+BC44</f>
        <v>100</v>
      </c>
      <c r="CD44" s="29">
        <f t="shared" ref="CD44" si="665">BD33+BD34+BD35+BD36+BD37+BD38+BD39+BD40+BD41+BD42+BD43+BD44</f>
        <v>100</v>
      </c>
      <c r="CE44" s="32">
        <f t="shared" ref="CE44" si="666">BE33+BE34+BE35+BE36+BE37+BE38+BE39+BE40+BE41+BE42+BE43+BE44</f>
        <v>100</v>
      </c>
      <c r="CF44" s="32">
        <f t="shared" ref="CF44" si="667">BF33+BF34+BF35+BF36+BF37+BF38+BF39+BF40+BF41+BF42+BF43+BF44</f>
        <v>100</v>
      </c>
      <c r="CG44" s="30">
        <f t="shared" ref="CG44" si="668">BG33+BG34+BG35+BG36+BG37+BG38+BG39+BG40+BG41+BG42+BG43+BG44</f>
        <v>56.25</v>
      </c>
      <c r="CH44" s="32">
        <f t="shared" ref="CH44" si="669">BH33+BH34+BH35+BH36+BH37+BH38+BH39+BH40+BH41+BH42+BH43+BH44</f>
        <v>100</v>
      </c>
      <c r="CI44" s="32">
        <f t="shared" ref="CI44" si="670">BI33+BI34+BI35+BI36+BI37+BI38+BI39+BI40+BI41+BI42+BI43+BI44</f>
        <v>100</v>
      </c>
      <c r="CJ44" s="32">
        <f t="shared" ref="CJ44" si="671">BJ33+BJ34+BJ35+BJ36+BJ37+BJ38+BJ39+BJ40+BJ41+BJ42+BJ43+BJ44</f>
        <v>100</v>
      </c>
      <c r="CK44" s="32">
        <f t="shared" ref="CK44" si="672">BK33+BK34+BK35+BK36+BK37+BK38+BK39+BK40+BK41+BK42+BK43+BK44</f>
        <v>100</v>
      </c>
      <c r="CL44" s="32">
        <f t="shared" ref="CL44" si="673">BL33+BL34+BL35+BL36+BL37+BL38+BL39+BL40+BL41+BL42+BL43+BL44</f>
        <v>100</v>
      </c>
      <c r="CM44" s="32">
        <f t="shared" ref="CM44" si="674">BM33+BM34+BM35+BM36+BM37+BM38+BM39+BM40+BM41+BM42+BM43+BM44</f>
        <v>100</v>
      </c>
      <c r="CN44" s="32">
        <f t="shared" ref="CN44" si="675">BN33+BN34+BN35+BN36+BN37+BN38+BN39+BN40+BN41+BN42+BN43+BN44</f>
        <v>100</v>
      </c>
      <c r="CO44" s="32">
        <f t="shared" ref="CO44" si="676">BO33+BO34+BO35+BO36+BO37+BO38+BO39+BO40+BO41+BO42+BO43+BO44</f>
        <v>100</v>
      </c>
      <c r="CP44" s="32">
        <f t="shared" ref="CP44" si="677">BP33+BP34+BP35+BP36+BP37+BP38+BP39+BP40+BP41+BP42+BP43+BP44</f>
        <v>100</v>
      </c>
      <c r="CQ44" s="32">
        <f t="shared" ref="CQ44" si="678">BQ33+BQ34+BQ35+BQ36+BQ37+BQ38+BQ39+BQ40+BQ41+BQ42+BQ43+BQ44</f>
        <v>100</v>
      </c>
      <c r="CR44" s="32">
        <f t="shared" ref="CR44" si="679">BR33+BR34+BR35+BR36+BR37+BR38+BR39+BR40+BR41+BR42+BR43+BR44</f>
        <v>100</v>
      </c>
      <c r="CS44" s="32">
        <f t="shared" ref="CS44" si="680">BS33+BS34+BS35+BS36+BS37+BS38+BS39+BS40+BS41+BS42+BS43+BS44</f>
        <v>100</v>
      </c>
      <c r="CT44" s="32">
        <f t="shared" ref="CT44" si="681">BT33+BT34+BT35+BT36+BT37+BT38+BT39+BT40+BT41+BT42+BT43+BT44</f>
        <v>100</v>
      </c>
      <c r="CW44" s="9"/>
      <c r="CX44" s="9"/>
      <c r="CY44" s="9"/>
      <c r="CZ44" s="9"/>
      <c r="DA44" s="9"/>
      <c r="DB44" s="9"/>
      <c r="DC44" s="9"/>
      <c r="DD44" s="9"/>
      <c r="DE44" s="9"/>
      <c r="DF44" s="9"/>
      <c r="DG44" s="9"/>
      <c r="DH44" s="9"/>
      <c r="DI44" s="9"/>
      <c r="DJ44" s="9"/>
      <c r="DK44" s="9"/>
      <c r="DL44" s="9"/>
      <c r="DM44" s="9"/>
      <c r="DN44" s="9"/>
      <c r="DO44" s="9"/>
      <c r="DP44" s="9"/>
      <c r="DQ44" s="9"/>
      <c r="DR44" s="9"/>
      <c r="DS44" s="9"/>
      <c r="DT44" s="9"/>
      <c r="DU44" s="9"/>
    </row>
    <row r="45" spans="2:126" x14ac:dyDescent="0.25">
      <c r="B45" s="46" t="s">
        <v>18</v>
      </c>
      <c r="C45" s="2">
        <v>0</v>
      </c>
      <c r="D45" s="2">
        <v>0</v>
      </c>
      <c r="E45" s="2">
        <v>2</v>
      </c>
      <c r="F45" s="2">
        <v>9</v>
      </c>
      <c r="G45" s="2">
        <v>0</v>
      </c>
      <c r="H45" s="2">
        <v>0</v>
      </c>
      <c r="I45" s="2">
        <v>0</v>
      </c>
      <c r="J45" s="3">
        <v>0</v>
      </c>
      <c r="K45" s="3">
        <v>1</v>
      </c>
      <c r="L45" s="3">
        <v>4</v>
      </c>
      <c r="M45" s="3">
        <v>0</v>
      </c>
      <c r="N45" s="3">
        <v>0</v>
      </c>
      <c r="O45" s="3">
        <v>0</v>
      </c>
      <c r="P45" s="3">
        <v>0</v>
      </c>
      <c r="Q45" s="3">
        <v>0</v>
      </c>
      <c r="R45" s="3">
        <v>0</v>
      </c>
      <c r="S45" s="46">
        <v>16</v>
      </c>
      <c r="V45" s="46">
        <v>64</v>
      </c>
      <c r="W45" s="3">
        <f>O33</f>
        <v>0</v>
      </c>
      <c r="X45" s="3">
        <f>O34</f>
        <v>0</v>
      </c>
      <c r="Y45" s="46">
        <f>O35</f>
        <v>1</v>
      </c>
      <c r="Z45" s="46">
        <f>O36</f>
        <v>0</v>
      </c>
      <c r="AA45" s="46">
        <f>O37</f>
        <v>0</v>
      </c>
      <c r="AB45" s="46">
        <f>O38</f>
        <v>1</v>
      </c>
      <c r="AC45" s="46">
        <f>O39</f>
        <v>0</v>
      </c>
      <c r="AD45" s="46">
        <f>O40</f>
        <v>0</v>
      </c>
      <c r="AE45" s="3">
        <f>O41</f>
        <v>0</v>
      </c>
      <c r="AF45" s="3">
        <f>O42</f>
        <v>0</v>
      </c>
      <c r="AG45" s="3">
        <f>O43</f>
        <v>5</v>
      </c>
      <c r="AH45" s="3">
        <f>O44</f>
        <v>0</v>
      </c>
      <c r="AI45" s="3">
        <f>O45</f>
        <v>0</v>
      </c>
      <c r="AJ45" s="3">
        <f>O46</f>
        <v>0</v>
      </c>
      <c r="AK45" s="3">
        <f>O47</f>
        <v>0</v>
      </c>
      <c r="AL45" s="3">
        <f>O48</f>
        <v>0</v>
      </c>
      <c r="AM45" s="3">
        <f>O49</f>
        <v>0</v>
      </c>
      <c r="AN45" s="3">
        <f>O50</f>
        <v>0</v>
      </c>
      <c r="AO45" s="3">
        <f>O51</f>
        <v>0</v>
      </c>
      <c r="AP45" s="3">
        <f>O52</f>
        <v>0</v>
      </c>
      <c r="AQ45" s="3">
        <f>O53</f>
        <v>0</v>
      </c>
      <c r="AR45" s="3">
        <f>O54</f>
        <v>0</v>
      </c>
      <c r="AS45" s="3">
        <f>O55</f>
        <v>0</v>
      </c>
      <c r="AT45" s="3">
        <f>O56</f>
        <v>0</v>
      </c>
      <c r="AU45" s="7"/>
      <c r="AV45" s="46">
        <v>64</v>
      </c>
      <c r="AW45" s="32">
        <f t="shared" ref="AW45" si="682">PRODUCT(W45*100*1/W49)</f>
        <v>0</v>
      </c>
      <c r="AX45" s="32">
        <f t="shared" ref="AX45" si="683">PRODUCT(X45*100*1/X49)</f>
        <v>0</v>
      </c>
      <c r="AY45" s="29">
        <f t="shared" ref="AY45" si="684">PRODUCT(Y45*100*1/Y49)</f>
        <v>6.25</v>
      </c>
      <c r="AZ45" s="29">
        <f t="shared" ref="AZ45" si="685">PRODUCT(Z45*100*1/Z49)</f>
        <v>0</v>
      </c>
      <c r="BA45" s="29">
        <f t="shared" ref="BA45" si="686">PRODUCT(AA45*100*1/AA49)</f>
        <v>0</v>
      </c>
      <c r="BB45" s="29">
        <f t="shared" ref="BB45" si="687">PRODUCT(AB45*100*1/AB49)</f>
        <v>6.25</v>
      </c>
      <c r="BC45" s="29">
        <f t="shared" ref="BC45" si="688">PRODUCT(AC45*100*1/AC49)</f>
        <v>0</v>
      </c>
      <c r="BD45" s="29">
        <f t="shared" ref="BD45" si="689">PRODUCT(AD45*100*1/AD49)</f>
        <v>0</v>
      </c>
      <c r="BE45" s="32">
        <f t="shared" ref="BE45" si="690">PRODUCT(AE45*100*1/AE49)</f>
        <v>0</v>
      </c>
      <c r="BF45" s="32">
        <f t="shared" ref="BF45" si="691">PRODUCT(AF45*100*1/AF49)</f>
        <v>0</v>
      </c>
      <c r="BG45" s="32">
        <f t="shared" ref="BG45" si="692">PRODUCT(AG45*100*1/AG49)</f>
        <v>31.25</v>
      </c>
      <c r="BH45" s="32">
        <f t="shared" ref="BH45" si="693">PRODUCT(AH45*100*1/AH49)</f>
        <v>0</v>
      </c>
      <c r="BI45" s="32">
        <f t="shared" ref="BI45" si="694">PRODUCT(AI45*100*1/AI49)</f>
        <v>0</v>
      </c>
      <c r="BJ45" s="32">
        <f t="shared" ref="BJ45" si="695">PRODUCT(AJ45*100*1/AJ49)</f>
        <v>0</v>
      </c>
      <c r="BK45" s="32">
        <f t="shared" ref="BK45" si="696">PRODUCT(AK45*100*1/AK49)</f>
        <v>0</v>
      </c>
      <c r="BL45" s="32">
        <f t="shared" ref="BL45" si="697">PRODUCT(AL45*100*1/AL49)</f>
        <v>0</v>
      </c>
      <c r="BM45" s="32">
        <f t="shared" ref="BM45" si="698">PRODUCT(AM45*100*1/AM49)</f>
        <v>0</v>
      </c>
      <c r="BN45" s="32">
        <f t="shared" ref="BN45" si="699">PRODUCT(AN45*100*1/AN49)</f>
        <v>0</v>
      </c>
      <c r="BO45" s="32">
        <f t="shared" ref="BO45" si="700">PRODUCT(AO45*100*1/AO49)</f>
        <v>0</v>
      </c>
      <c r="BP45" s="32">
        <f t="shared" ref="BP45" si="701">PRODUCT(AP45*100*1/AP49)</f>
        <v>0</v>
      </c>
      <c r="BQ45" s="32">
        <f t="shared" ref="BQ45" si="702">PRODUCT(AQ45*100*1/AQ49)</f>
        <v>0</v>
      </c>
      <c r="BR45" s="32">
        <f t="shared" ref="BR45" si="703">PRODUCT(AR45*100*1/AR49)</f>
        <v>0</v>
      </c>
      <c r="BS45" s="32">
        <f t="shared" ref="BS45" si="704">PRODUCT(AS45*100*1/AS49)</f>
        <v>0</v>
      </c>
      <c r="BT45" s="32">
        <f t="shared" ref="BT45" si="705">PRODUCT(AT45*100*1/AT49)</f>
        <v>0</v>
      </c>
      <c r="BU45" s="46"/>
      <c r="BV45" s="46">
        <v>64</v>
      </c>
      <c r="BW45" s="32">
        <f t="shared" ref="BW45" si="706">AW33+AW34+AW35+AW36+AW37+AW38+AW39+AW40+AW41+AW42+AW43+AW44+AW45</f>
        <v>100</v>
      </c>
      <c r="BX45" s="32">
        <f t="shared" ref="BX45" si="707">AX33+AX34+AX35+AX36+AX37+AX38+AX39+AX40+AX41+AX42+AX43+AX44+AX45</f>
        <v>100</v>
      </c>
      <c r="BY45" s="29">
        <f t="shared" ref="BY45" si="708">AY33+AY34+AY35+AY36+AY37+AY38+AY39+AY40+AY41+AY42+AY43+AY44+AY45</f>
        <v>100</v>
      </c>
      <c r="BZ45" s="29">
        <f t="shared" ref="BZ45" si="709">AZ33+AZ34+AZ35+AZ36+AZ37+AZ38+AZ39+AZ40+AZ41+AZ42+AZ43+AZ44+AZ45</f>
        <v>93.75</v>
      </c>
      <c r="CA45" s="29">
        <f t="shared" ref="CA45" si="710">BA33+BA34+BA35+BA36+BA37+BA38+BA39+BA40+BA41+BA42+BA43+BA44+BA45</f>
        <v>100</v>
      </c>
      <c r="CB45" s="29">
        <f t="shared" ref="CB45" si="711">BB33+BB34+BB35+BB36+BB37+BB38+BB39+BB40+BB41+BB42+BB43+BB44+BB45</f>
        <v>100</v>
      </c>
      <c r="CC45" s="29">
        <f t="shared" ref="CC45" si="712">BC33+BC34+BC35+BC36+BC37+BC38+BC39+BC40+BC41+BC42+BC43+BC44+BC45</f>
        <v>100</v>
      </c>
      <c r="CD45" s="29">
        <f t="shared" ref="CD45" si="713">BD33+BD34+BD35+BD36+BD37+BD38+BD39+BD40+BD41+BD42+BD43+BD44+BD45</f>
        <v>100</v>
      </c>
      <c r="CE45" s="32">
        <f t="shared" ref="CE45" si="714">BE33+BE34+BE35+BE36+BE37+BE38+BE39+BE40+BE41+BE42+BE43+BE44+BE45</f>
        <v>100</v>
      </c>
      <c r="CF45" s="32">
        <f t="shared" ref="CF45" si="715">BF33+BF34+BF35+BF36+BF37+BF38+BF39+BF40+BF41+BF42+BF43+BF44+BF45</f>
        <v>100</v>
      </c>
      <c r="CG45" s="32">
        <f t="shared" ref="CG45" si="716">BG33+BG34+BG35+BG36+BG37+BG38+BG39+BG40+BG41+BG42+BG43+BG44+BG45</f>
        <v>87.5</v>
      </c>
      <c r="CH45" s="32">
        <f t="shared" ref="CH45" si="717">BH33+BH34+BH35+BH36+BH37+BH38+BH39+BH40+BH41+BH42+BH43+BH44+BH45</f>
        <v>100</v>
      </c>
      <c r="CI45" s="32">
        <f t="shared" ref="CI45" si="718">BI33+BI34+BI35+BI36+BI37+BI38+BI39+BI40+BI41+BI42+BI43+BI44+BI45</f>
        <v>100</v>
      </c>
      <c r="CJ45" s="32">
        <f t="shared" ref="CJ45" si="719">BJ33+BJ34+BJ35+BJ36+BJ37+BJ38+BJ39+BJ40+BJ41+BJ42+BJ43+BJ44+BJ45</f>
        <v>100</v>
      </c>
      <c r="CK45" s="32">
        <f t="shared" ref="CK45" si="720">BK33+BK34+BK35+BK36+BK37+BK38+BK39+BK40+BK41+BK42+BK43+BK44+BK45</f>
        <v>100</v>
      </c>
      <c r="CL45" s="32">
        <f t="shared" ref="CL45" si="721">BL33+BL34+BL35+BL36+BL37+BL38+BL39+BL40+BL41+BL42+BL43+BL44+BL45</f>
        <v>100</v>
      </c>
      <c r="CM45" s="32">
        <f t="shared" ref="CM45" si="722">BM33+BM34+BM35+BM36+BM37+BM38+BM39+BM40+BM41+BM42+BM43+BM44+BM45</f>
        <v>100</v>
      </c>
      <c r="CN45" s="32">
        <f t="shared" ref="CN45" si="723">BN33+BN34+BN35+BN36+BN37+BN38+BN39+BN40+BN41+BN42+BN43+BN44+BN45</f>
        <v>100</v>
      </c>
      <c r="CO45" s="32">
        <f t="shared" ref="CO45" si="724">BO33+BO34+BO35+BO36+BO37+BO38+BO39+BO40+BO41+BO42+BO43+BO44+BO45</f>
        <v>100</v>
      </c>
      <c r="CP45" s="32">
        <f t="shared" ref="CP45" si="725">BP33+BP34+BP35+BP36+BP37+BP38+BP39+BP40+BP41+BP42+BP43+BP44+BP45</f>
        <v>100</v>
      </c>
      <c r="CQ45" s="32">
        <f t="shared" ref="CQ45" si="726">BQ33+BQ34+BQ35+BQ36+BQ37+BQ38+BQ39+BQ40+BQ41+BQ42+BQ43+BQ44+BQ45</f>
        <v>100</v>
      </c>
      <c r="CR45" s="32">
        <f t="shared" ref="CR45" si="727">BR33+BR34+BR35+BR36+BR37+BR38+BR39+BR40+BR41+BR42+BR43+BR44+BR45</f>
        <v>100</v>
      </c>
      <c r="CS45" s="32">
        <f t="shared" ref="CS45" si="728">BS33+BS34+BS35+BS36+BS37+BS38+BS39+BS40+BS41+BS42+BS43+BS44+BS45</f>
        <v>100</v>
      </c>
      <c r="CT45" s="32">
        <f t="shared" ref="CT45" si="729">BT33+BT34+BT35+BT36+BT37+BT38+BT39+BT40+BT41+BT42+BT43+BT44+BT45</f>
        <v>100</v>
      </c>
      <c r="CW45" s="9"/>
      <c r="CX45" s="9"/>
      <c r="CY45" s="9"/>
      <c r="CZ45" s="9"/>
      <c r="DA45" s="9"/>
      <c r="DB45" s="9"/>
      <c r="DC45" s="9"/>
      <c r="DD45" s="9"/>
      <c r="DE45" s="9"/>
      <c r="DF45" s="9"/>
      <c r="DG45" s="9"/>
      <c r="DH45" s="9"/>
      <c r="DI45" s="9"/>
      <c r="DJ45" s="9"/>
      <c r="DK45" s="9"/>
      <c r="DL45" s="9"/>
      <c r="DM45" s="9"/>
      <c r="DN45" s="9"/>
      <c r="DO45" s="9"/>
      <c r="DP45" s="9"/>
      <c r="DQ45" s="9"/>
      <c r="DR45" s="9"/>
      <c r="DS45" s="9"/>
      <c r="DT45" s="9"/>
      <c r="DU45" s="9"/>
    </row>
    <row r="46" spans="2:126" x14ac:dyDescent="0.25">
      <c r="B46" s="46" t="s">
        <v>19</v>
      </c>
      <c r="C46" s="2">
        <v>0</v>
      </c>
      <c r="D46" s="2">
        <v>1</v>
      </c>
      <c r="E46" s="2">
        <v>0</v>
      </c>
      <c r="F46" s="2">
        <v>6</v>
      </c>
      <c r="G46" s="2">
        <v>3</v>
      </c>
      <c r="H46" s="2">
        <v>0</v>
      </c>
      <c r="I46" s="2">
        <v>0</v>
      </c>
      <c r="J46" s="3">
        <v>0</v>
      </c>
      <c r="K46" s="3">
        <v>1</v>
      </c>
      <c r="L46" s="3">
        <v>2</v>
      </c>
      <c r="M46" s="3">
        <v>3</v>
      </c>
      <c r="N46" s="3">
        <v>0</v>
      </c>
      <c r="O46" s="3">
        <v>0</v>
      </c>
      <c r="P46" s="3">
        <v>0</v>
      </c>
      <c r="Q46" s="3">
        <v>0</v>
      </c>
      <c r="R46" s="3">
        <v>0</v>
      </c>
      <c r="S46" s="46">
        <v>16</v>
      </c>
      <c r="V46" s="46">
        <v>128</v>
      </c>
      <c r="W46" s="3">
        <f>P33</f>
        <v>0</v>
      </c>
      <c r="X46" s="3">
        <f>P34</f>
        <v>0</v>
      </c>
      <c r="Y46" s="46">
        <f>P35</f>
        <v>0</v>
      </c>
      <c r="Z46" s="46">
        <f>P36</f>
        <v>1</v>
      </c>
      <c r="AA46" s="46">
        <f>P37</f>
        <v>0</v>
      </c>
      <c r="AB46" s="46">
        <f>P38</f>
        <v>0</v>
      </c>
      <c r="AC46" s="46">
        <f>P39</f>
        <v>0</v>
      </c>
      <c r="AD46" s="46">
        <f>P40</f>
        <v>0</v>
      </c>
      <c r="AE46" s="3">
        <f>P41</f>
        <v>0</v>
      </c>
      <c r="AF46" s="3">
        <f>P42</f>
        <v>0</v>
      </c>
      <c r="AG46" s="3">
        <f>P43</f>
        <v>0</v>
      </c>
      <c r="AH46" s="3">
        <f>P44</f>
        <v>0</v>
      </c>
      <c r="AI46" s="3">
        <f>P45</f>
        <v>0</v>
      </c>
      <c r="AJ46" s="3">
        <f>P46</f>
        <v>0</v>
      </c>
      <c r="AK46" s="3">
        <f>P47</f>
        <v>0</v>
      </c>
      <c r="AL46" s="3">
        <f>P48</f>
        <v>0</v>
      </c>
      <c r="AM46" s="3">
        <f>P49</f>
        <v>0</v>
      </c>
      <c r="AN46" s="3">
        <f>P50</f>
        <v>0</v>
      </c>
      <c r="AO46" s="3">
        <f>P51</f>
        <v>0</v>
      </c>
      <c r="AP46" s="3">
        <f>P52</f>
        <v>0</v>
      </c>
      <c r="AQ46" s="3">
        <f>P53</f>
        <v>0</v>
      </c>
      <c r="AR46" s="3">
        <f>P54</f>
        <v>0</v>
      </c>
      <c r="AS46" s="3">
        <f>P55</f>
        <v>0</v>
      </c>
      <c r="AT46" s="3">
        <f>P56</f>
        <v>0</v>
      </c>
      <c r="AU46" s="7"/>
      <c r="AV46" s="46">
        <v>128</v>
      </c>
      <c r="AW46" s="32">
        <f t="shared" ref="AW46" si="730">PRODUCT(W46*100*1/W49)</f>
        <v>0</v>
      </c>
      <c r="AX46" s="32">
        <f t="shared" ref="AX46" si="731">PRODUCT(X46*100*1/X49)</f>
        <v>0</v>
      </c>
      <c r="AY46" s="29">
        <f t="shared" ref="AY46" si="732">PRODUCT(Y46*100*1/Y49)</f>
        <v>0</v>
      </c>
      <c r="AZ46" s="29">
        <f t="shared" ref="AZ46" si="733">PRODUCT(Z46*100*1/Z49)</f>
        <v>6.25</v>
      </c>
      <c r="BA46" s="29">
        <f t="shared" ref="BA46" si="734">PRODUCT(AA46*100*1/AA49)</f>
        <v>0</v>
      </c>
      <c r="BB46" s="29">
        <f t="shared" ref="BB46" si="735">PRODUCT(AB46*100*1/AB49)</f>
        <v>0</v>
      </c>
      <c r="BC46" s="29">
        <f t="shared" ref="BC46" si="736">PRODUCT(AC46*100*1/AC49)</f>
        <v>0</v>
      </c>
      <c r="BD46" s="29">
        <f t="shared" ref="BD46" si="737">PRODUCT(AD46*100*1/AD49)</f>
        <v>0</v>
      </c>
      <c r="BE46" s="32">
        <f t="shared" ref="BE46" si="738">PRODUCT(AE46*100*1/AE49)</f>
        <v>0</v>
      </c>
      <c r="BF46" s="32">
        <f t="shared" ref="BF46" si="739">PRODUCT(AF46*100*1/AF49)</f>
        <v>0</v>
      </c>
      <c r="BG46" s="32">
        <f t="shared" ref="BG46" si="740">PRODUCT(AG46*100*1/AG49)</f>
        <v>0</v>
      </c>
      <c r="BH46" s="32">
        <f t="shared" ref="BH46" si="741">PRODUCT(AH46*100*1/AH49)</f>
        <v>0</v>
      </c>
      <c r="BI46" s="32">
        <f t="shared" ref="BI46" si="742">PRODUCT(AI46*100*1/AI49)</f>
        <v>0</v>
      </c>
      <c r="BJ46" s="32">
        <f t="shared" ref="BJ46" si="743">PRODUCT(AJ46*100*1/AJ49)</f>
        <v>0</v>
      </c>
      <c r="BK46" s="32">
        <f t="shared" ref="BK46" si="744">PRODUCT(AK46*100*1/AK49)</f>
        <v>0</v>
      </c>
      <c r="BL46" s="32">
        <f t="shared" ref="BL46" si="745">PRODUCT(AL46*100*1/AL49)</f>
        <v>0</v>
      </c>
      <c r="BM46" s="32">
        <f t="shared" ref="BM46" si="746">PRODUCT(AM46*100*1/AM49)</f>
        <v>0</v>
      </c>
      <c r="BN46" s="32">
        <f t="shared" ref="BN46" si="747">PRODUCT(AN46*100*1/AN49)</f>
        <v>0</v>
      </c>
      <c r="BO46" s="32">
        <f t="shared" ref="BO46" si="748">PRODUCT(AO46*100*1/AO49)</f>
        <v>0</v>
      </c>
      <c r="BP46" s="32">
        <f t="shared" ref="BP46" si="749">PRODUCT(AP46*100*1/AP49)</f>
        <v>0</v>
      </c>
      <c r="BQ46" s="32">
        <f t="shared" ref="BQ46" si="750">PRODUCT(AQ46*100*1/AQ49)</f>
        <v>0</v>
      </c>
      <c r="BR46" s="32">
        <f t="shared" ref="BR46" si="751">PRODUCT(AR46*100*1/AR49)</f>
        <v>0</v>
      </c>
      <c r="BS46" s="32">
        <f t="shared" ref="BS46" si="752">PRODUCT(AS46*100*1/AS49)</f>
        <v>0</v>
      </c>
      <c r="BT46" s="32">
        <f t="shared" ref="BT46" si="753">PRODUCT(AT46*100*1/AT49)</f>
        <v>0</v>
      </c>
      <c r="BU46" s="46"/>
      <c r="BV46" s="46">
        <v>128</v>
      </c>
      <c r="BW46" s="32">
        <f t="shared" ref="BW46" si="754">AW33+AW34+AW35+AW36+AW37+AW38+AW39+AW40+AW41+AW42+AW43+AW44+AW45+AW46</f>
        <v>100</v>
      </c>
      <c r="BX46" s="32">
        <f t="shared" ref="BX46" si="755">AX33+AX34+AX35+AX36+AX37+AX38+AX39+AX40+AX41+AX42+AX43+AX44+AX45+AX46</f>
        <v>100</v>
      </c>
      <c r="BY46" s="29">
        <f t="shared" ref="BY46" si="756">AY33+AY34+AY35+AY36+AY37+AY38+AY39+AY40+AY41+AY42+AY43+AY44+AY45+AY46</f>
        <v>100</v>
      </c>
      <c r="BZ46" s="29">
        <f t="shared" ref="BZ46" si="757">AZ33+AZ34+AZ35+AZ36+AZ37+AZ38+AZ39+AZ40+AZ41+AZ42+AZ43+AZ44+AZ45+AZ46</f>
        <v>100</v>
      </c>
      <c r="CA46" s="29">
        <f t="shared" ref="CA46" si="758">BA33+BA34+BA35+BA36+BA37+BA38+BA39+BA40+BA41+BA42+BA43+BA44+BA45+BA46</f>
        <v>100</v>
      </c>
      <c r="CB46" s="29">
        <f t="shared" ref="CB46" si="759">BB33+BB34+BB35+BB36+BB37+BB38+BB39+BB40+BB41+BB42+BB43+BB44+BB45+BB46</f>
        <v>100</v>
      </c>
      <c r="CC46" s="29">
        <f t="shared" ref="CC46" si="760">BC33+BC34+BC35+BC36+BC37+BC38+BC39+BC40+BC41+BC42+BC43+BC44+BC45+BC46</f>
        <v>100</v>
      </c>
      <c r="CD46" s="29">
        <f t="shared" ref="CD46" si="761">BD33+BD34+BD35+BD36+BD37+BD38+BD39+BD40+BD41+BD42+BD43+BD44+BD45+BD46</f>
        <v>100</v>
      </c>
      <c r="CE46" s="32">
        <f t="shared" ref="CE46" si="762">BE33+BE34+BE35+BE36+BE37+BE38+BE39+BE40+BE41+BE42+BE43+BE44+BE45+BE46</f>
        <v>100</v>
      </c>
      <c r="CF46" s="32">
        <f t="shared" ref="CF46" si="763">BF33+BF34+BF35+BF36+BF37+BF38+BF39+BF40+BF41+BF42+BF43+BF44+BF45+BF46</f>
        <v>100</v>
      </c>
      <c r="CG46" s="32">
        <f t="shared" ref="CG46" si="764">BG33+BG34+BG35+BG36+BG37+BG38+BG39+BG40+BG41+BG42+BG43+BG44+BG45+BG46</f>
        <v>87.5</v>
      </c>
      <c r="CH46" s="32">
        <f t="shared" ref="CH46" si="765">BH33+BH34+BH35+BH36+BH37+BH38+BH39+BH40+BH41+BH42+BH43+BH44+BH45+BH46</f>
        <v>100</v>
      </c>
      <c r="CI46" s="32">
        <f t="shared" ref="CI46" si="766">BI33+BI34+BI35+BI36+BI37+BI38+BI39+BI40+BI41+BI42+BI43+BI44+BI45+BI46</f>
        <v>100</v>
      </c>
      <c r="CJ46" s="32">
        <f t="shared" ref="CJ46" si="767">BJ33+BJ34+BJ35+BJ36+BJ37+BJ38+BJ39+BJ40+BJ41+BJ42+BJ43+BJ44+BJ45+BJ46</f>
        <v>100</v>
      </c>
      <c r="CK46" s="32">
        <f t="shared" ref="CK46" si="768">BK33+BK34+BK35+BK36+BK37+BK38+BK39+BK40+BK41+BK42+BK43+BK44+BK45+BK46</f>
        <v>100</v>
      </c>
      <c r="CL46" s="32">
        <f t="shared" ref="CL46" si="769">BL33+BL34+BL35+BL36+BL37+BL38+BL39+BL40+BL41+BL42+BL43+BL44+BL45+BL46</f>
        <v>100</v>
      </c>
      <c r="CM46" s="32">
        <f t="shared" ref="CM46" si="770">BM33+BM34+BM35+BM36+BM37+BM38+BM39+BM40+BM41+BM42+BM43+BM44+BM45+BM46</f>
        <v>100</v>
      </c>
      <c r="CN46" s="32">
        <f t="shared" ref="CN46" si="771">BN33+BN34+BN35+BN36+BN37+BN38+BN39+BN40+BN41+BN42+BN43+BN44+BN45+BN46</f>
        <v>100</v>
      </c>
      <c r="CO46" s="32">
        <f t="shared" ref="CO46" si="772">BO33+BO34+BO35+BO36+BO37+BO38+BO39+BO40+BO41+BO42+BO43+BO44+BO45+BO46</f>
        <v>100</v>
      </c>
      <c r="CP46" s="32">
        <f t="shared" ref="CP46" si="773">BP33+BP34+BP35+BP36+BP37+BP38+BP39+BP40+BP41+BP42+BP43+BP44+BP45+BP46</f>
        <v>100</v>
      </c>
      <c r="CQ46" s="32">
        <f t="shared" ref="CQ46" si="774">BQ33+BQ34+BQ35+BQ36+BQ37+BQ38+BQ39+BQ40+BQ41+BQ42+BQ43+BQ44+BQ45+BQ46</f>
        <v>100</v>
      </c>
      <c r="CR46" s="32">
        <f t="shared" ref="CR46" si="775">BR33+BR34+BR35+BR36+BR37+BR38+BR39+BR40+BR41+BR42+BR43+BR44+BR45+BR46</f>
        <v>100</v>
      </c>
      <c r="CS46" s="32">
        <f t="shared" ref="CS46" si="776">BS33+BS34+BS35+BS36+BS37+BS38+BS39+BS40+BS41+BS42+BS43+BS44+BS45+BS46</f>
        <v>100</v>
      </c>
      <c r="CT46" s="32">
        <f t="shared" ref="CT46" si="777">BT33+BT34+BT35+BT36+BT37+BT38+BT39+BT40+BT41+BT42+BT43+BT44+BT45+BT46</f>
        <v>100</v>
      </c>
      <c r="CW46" s="9"/>
      <c r="CX46" s="9"/>
      <c r="CY46" s="9"/>
      <c r="CZ46" s="9"/>
      <c r="DA46" s="9"/>
      <c r="DB46" s="9"/>
      <c r="DC46" s="9"/>
      <c r="DD46" s="9"/>
      <c r="DE46" s="9"/>
      <c r="DF46" s="9"/>
      <c r="DG46" s="9"/>
      <c r="DH46" s="9"/>
      <c r="DI46" s="9"/>
      <c r="DJ46" s="9"/>
      <c r="DK46" s="9"/>
      <c r="DL46" s="9"/>
      <c r="DM46" s="9"/>
      <c r="DN46" s="9"/>
      <c r="DO46" s="9"/>
      <c r="DP46" s="9"/>
      <c r="DQ46" s="9"/>
      <c r="DR46" s="9"/>
      <c r="DS46" s="9"/>
      <c r="DT46" s="9"/>
      <c r="DU46" s="9"/>
    </row>
    <row r="47" spans="2:126" x14ac:dyDescent="0.25">
      <c r="B47" s="46" t="s">
        <v>20</v>
      </c>
      <c r="C47" s="2">
        <v>0</v>
      </c>
      <c r="D47" s="2">
        <v>0</v>
      </c>
      <c r="E47" s="2">
        <v>4</v>
      </c>
      <c r="F47" s="2">
        <v>6</v>
      </c>
      <c r="G47" s="2">
        <v>0</v>
      </c>
      <c r="H47" s="3">
        <v>0</v>
      </c>
      <c r="I47" s="3">
        <v>1</v>
      </c>
      <c r="J47" s="3">
        <v>1</v>
      </c>
      <c r="K47" s="3">
        <v>0</v>
      </c>
      <c r="L47" s="3">
        <v>4</v>
      </c>
      <c r="M47" s="3">
        <v>0</v>
      </c>
      <c r="N47" s="3">
        <v>0</v>
      </c>
      <c r="O47" s="3">
        <v>0</v>
      </c>
      <c r="P47" s="3">
        <v>0</v>
      </c>
      <c r="Q47" s="3">
        <v>0</v>
      </c>
      <c r="R47" s="3">
        <v>0</v>
      </c>
      <c r="S47" s="46">
        <v>16</v>
      </c>
      <c r="V47" s="46">
        <v>256</v>
      </c>
      <c r="W47" s="3">
        <f>Q33</f>
        <v>0</v>
      </c>
      <c r="X47" s="3">
        <f>Q34</f>
        <v>0</v>
      </c>
      <c r="Y47" s="46">
        <f>Q35</f>
        <v>0</v>
      </c>
      <c r="Z47" s="46">
        <f>Q36</f>
        <v>0</v>
      </c>
      <c r="AA47" s="46">
        <f>Q37</f>
        <v>0</v>
      </c>
      <c r="AB47" s="46">
        <f>Q38</f>
        <v>0</v>
      </c>
      <c r="AC47" s="46">
        <f>Q39</f>
        <v>0</v>
      </c>
      <c r="AD47" s="46">
        <f>Q40</f>
        <v>0</v>
      </c>
      <c r="AE47" s="3">
        <f>Q41</f>
        <v>0</v>
      </c>
      <c r="AF47" s="3">
        <f>Q42</f>
        <v>0</v>
      </c>
      <c r="AG47" s="3">
        <f>Q43</f>
        <v>2</v>
      </c>
      <c r="AH47" s="3">
        <f>Q44</f>
        <v>0</v>
      </c>
      <c r="AI47" s="3">
        <f>Q45</f>
        <v>0</v>
      </c>
      <c r="AJ47" s="3">
        <f>Q46</f>
        <v>0</v>
      </c>
      <c r="AK47" s="3">
        <f>Q47</f>
        <v>0</v>
      </c>
      <c r="AL47" s="3">
        <f>Q48</f>
        <v>0</v>
      </c>
      <c r="AM47" s="3">
        <f>Q49</f>
        <v>0</v>
      </c>
      <c r="AN47" s="3">
        <f>Q50</f>
        <v>0</v>
      </c>
      <c r="AO47" s="3">
        <f>Q51</f>
        <v>0</v>
      </c>
      <c r="AP47" s="3">
        <f>Q52</f>
        <v>0</v>
      </c>
      <c r="AQ47" s="3">
        <f>Q53</f>
        <v>0</v>
      </c>
      <c r="AR47" s="3">
        <f>Q54</f>
        <v>0</v>
      </c>
      <c r="AS47" s="3">
        <f>Q55</f>
        <v>0</v>
      </c>
      <c r="AT47" s="3">
        <f>Q56</f>
        <v>0</v>
      </c>
      <c r="AU47" s="7"/>
      <c r="AV47" s="46">
        <v>256</v>
      </c>
      <c r="AW47" s="32">
        <f t="shared" ref="AW47" si="778">PRODUCT(W47*100*1/W49)</f>
        <v>0</v>
      </c>
      <c r="AX47" s="32">
        <f t="shared" ref="AX47" si="779">PRODUCT(X47*100*1/X49)</f>
        <v>0</v>
      </c>
      <c r="AY47" s="29">
        <f t="shared" ref="AY47" si="780">PRODUCT(Y47*100*1/Y49)</f>
        <v>0</v>
      </c>
      <c r="AZ47" s="29">
        <f t="shared" ref="AZ47" si="781">PRODUCT(Z47*100*1/Z49)</f>
        <v>0</v>
      </c>
      <c r="BA47" s="29">
        <f t="shared" ref="BA47" si="782">PRODUCT(AA47*100*1/AA49)</f>
        <v>0</v>
      </c>
      <c r="BB47" s="29">
        <f t="shared" ref="BB47" si="783">PRODUCT(AB47*100*1/AB49)</f>
        <v>0</v>
      </c>
      <c r="BC47" s="29">
        <f t="shared" ref="BC47" si="784">PRODUCT(AC47*100*1/AC49)</f>
        <v>0</v>
      </c>
      <c r="BD47" s="29">
        <f t="shared" ref="BD47" si="785">PRODUCT(AD47*100*1/AD49)</f>
        <v>0</v>
      </c>
      <c r="BE47" s="32">
        <f t="shared" ref="BE47" si="786">PRODUCT(AE47*100*1/AE49)</f>
        <v>0</v>
      </c>
      <c r="BF47" s="32">
        <f t="shared" ref="BF47" si="787">PRODUCT(AF47*100*1/AF49)</f>
        <v>0</v>
      </c>
      <c r="BG47" s="32">
        <f t="shared" ref="BG47" si="788">PRODUCT(AG47*100*1/AG49)</f>
        <v>12.5</v>
      </c>
      <c r="BH47" s="32">
        <f t="shared" ref="BH47" si="789">PRODUCT(AH47*100*1/AH49)</f>
        <v>0</v>
      </c>
      <c r="BI47" s="32">
        <f t="shared" ref="BI47" si="790">PRODUCT(AI47*100*1/AI49)</f>
        <v>0</v>
      </c>
      <c r="BJ47" s="32">
        <f t="shared" ref="BJ47" si="791">PRODUCT(AJ47*100*1/AJ49)</f>
        <v>0</v>
      </c>
      <c r="BK47" s="32">
        <f t="shared" ref="BK47" si="792">PRODUCT(AK47*100*1/AK49)</f>
        <v>0</v>
      </c>
      <c r="BL47" s="32">
        <f t="shared" ref="BL47" si="793">PRODUCT(AL47*100*1/AL49)</f>
        <v>0</v>
      </c>
      <c r="BM47" s="32">
        <f t="shared" ref="BM47" si="794">PRODUCT(AM47*100*1/AM49)</f>
        <v>0</v>
      </c>
      <c r="BN47" s="32">
        <f t="shared" ref="BN47" si="795">PRODUCT(AN47*100*1/AN49)</f>
        <v>0</v>
      </c>
      <c r="BO47" s="32">
        <f t="shared" ref="BO47" si="796">PRODUCT(AO47*100*1/AO49)</f>
        <v>0</v>
      </c>
      <c r="BP47" s="32">
        <f t="shared" ref="BP47" si="797">PRODUCT(AP47*100*1/AP49)</f>
        <v>0</v>
      </c>
      <c r="BQ47" s="32">
        <f t="shared" ref="BQ47" si="798">PRODUCT(AQ47*100*1/AQ49)</f>
        <v>0</v>
      </c>
      <c r="BR47" s="32">
        <f t="shared" ref="BR47" si="799">PRODUCT(AR47*100*1/AR49)</f>
        <v>0</v>
      </c>
      <c r="BS47" s="32">
        <f t="shared" ref="BS47" si="800">PRODUCT(AS47*100*1/AS49)</f>
        <v>0</v>
      </c>
      <c r="BT47" s="32">
        <f t="shared" ref="BT47" si="801">PRODUCT(AT47*100*1/AT49)</f>
        <v>0</v>
      </c>
      <c r="BU47" s="46"/>
      <c r="BV47" s="46">
        <v>256</v>
      </c>
      <c r="BW47" s="32">
        <f t="shared" ref="BW47" si="802">AW33+AW34+AW35+AW36+AW37+AW38+AW39+AW40+AW41+AW42+AW43+AW44+AW45+AW46+AW47</f>
        <v>100</v>
      </c>
      <c r="BX47" s="32">
        <f t="shared" ref="BX47" si="803">AX33+AX34+AX35+AX36+AX37+AX38+AX39+AX40+AX41+AX42+AX43+AX44+AX45+AX46+AX47</f>
        <v>100</v>
      </c>
      <c r="BY47" s="29">
        <f t="shared" ref="BY47" si="804">AY33+AY34+AY35+AY36+AY37+AY38+AY39+AY40+AY41+AY42+AY43+AY44+AY45+AY46+AY47</f>
        <v>100</v>
      </c>
      <c r="BZ47" s="29">
        <f t="shared" ref="BZ47" si="805">AZ33+AZ34+AZ35+AZ36+AZ37+AZ38+AZ39+AZ40+AZ41+AZ42+AZ43+AZ44+AZ45+AZ46+AZ47</f>
        <v>100</v>
      </c>
      <c r="CA47" s="29">
        <f t="shared" ref="CA47" si="806">BA33+BA34+BA35+BA36+BA37+BA38+BA39+BA40+BA41+BA42+BA43+BA44+BA45+BA46+BA47</f>
        <v>100</v>
      </c>
      <c r="CB47" s="29">
        <f t="shared" ref="CB47" si="807">BB33+BB34+BB35+BB36+BB37+BB38+BB39+BB40+BB41+BB42+BB43+BB44+BB45+BB46+BB47</f>
        <v>100</v>
      </c>
      <c r="CC47" s="29">
        <f t="shared" ref="CC47" si="808">BC33+BC34+BC35+BC36+BC37+BC38+BC39+BC40+BC41+BC42+BC43+BC44+BC45+BC46+BC47</f>
        <v>100</v>
      </c>
      <c r="CD47" s="29">
        <f t="shared" ref="CD47" si="809">BD33+BD34+BD35+BD36+BD37+BD38+BD39+BD40+BD41+BD42+BD43+BD44+BD45+BD46+BD47</f>
        <v>100</v>
      </c>
      <c r="CE47" s="32">
        <f t="shared" ref="CE47" si="810">BE33+BE34+BE35+BE36+BE37+BE38+BE39+BE40+BE41+BE42+BE43+BE44+BE45+BE46+BE47</f>
        <v>100</v>
      </c>
      <c r="CF47" s="32">
        <f t="shared" ref="CF47" si="811">BF33+BF34+BF35+BF36+BF37+BF38+BF39+BF40+BF41+BF42+BF43+BF44+BF45+BF46+BF47</f>
        <v>100</v>
      </c>
      <c r="CG47" s="32">
        <f t="shared" ref="CG47" si="812">BG33+BG34+BG35+BG36+BG37+BG38+BG39+BG40+BG41+BG42+BG43+BG44+BG45+BG46+BG47</f>
        <v>100</v>
      </c>
      <c r="CH47" s="32">
        <f t="shared" ref="CH47" si="813">BH33+BH34+BH35+BH36+BH37+BH38+BH39+BH40+BH41+BH42+BH43+BH44+BH45+BH46+BH47</f>
        <v>100</v>
      </c>
      <c r="CI47" s="32">
        <f t="shared" ref="CI47" si="814">BI33+BI34+BI35+BI36+BI37+BI38+BI39+BI40+BI41+BI42+BI43+BI44+BI45+BI46+BI47</f>
        <v>100</v>
      </c>
      <c r="CJ47" s="32">
        <f t="shared" ref="CJ47" si="815">BJ33+BJ34+BJ35+BJ36+BJ37+BJ38+BJ39+BJ40+BJ41+BJ42+BJ43+BJ44+BJ45+BJ46+BJ47</f>
        <v>100</v>
      </c>
      <c r="CK47" s="32">
        <f t="shared" ref="CK47" si="816">BK33+BK34+BK35+BK36+BK37+BK38+BK39+BK40+BK41+BK42+BK43+BK44+BK45+BK46+BK47</f>
        <v>100</v>
      </c>
      <c r="CL47" s="32">
        <f t="shared" ref="CL47" si="817">BL33+BL34+BL35+BL36+BL37+BL38+BL39+BL40+BL41+BL42+BL43+BL44+BL45+BL46+BL47</f>
        <v>100</v>
      </c>
      <c r="CM47" s="32">
        <f t="shared" ref="CM47" si="818">BM33+BM34+BM35+BM36+BM37+BM38+BM39+BM40+BM41+BM42+BM43+BM44+BM45+BM46+BM47</f>
        <v>100</v>
      </c>
      <c r="CN47" s="32">
        <f t="shared" ref="CN47" si="819">BN33+BN34+BN35+BN36+BN37+BN38+BN39+BN40+BN41+BN42+BN43+BN44+BN45+BN46+BN47</f>
        <v>100</v>
      </c>
      <c r="CO47" s="32">
        <f t="shared" ref="CO47" si="820">BO33+BO34+BO35+BO36+BO37+BO38+BO39+BO40+BO41+BO42+BO43+BO44+BO45+BO46+BO47</f>
        <v>100</v>
      </c>
      <c r="CP47" s="32">
        <f t="shared" ref="CP47" si="821">BP33+BP34+BP35+BP36+BP37+BP38+BP39+BP40+BP41+BP42+BP43+BP44+BP45+BP46+BP47</f>
        <v>100</v>
      </c>
      <c r="CQ47" s="32">
        <f t="shared" ref="CQ47" si="822">BQ33+BQ34+BQ35+BQ36+BQ37+BQ38+BQ39+BQ40+BQ41+BQ42+BQ43+BQ44+BQ45+BQ46+BQ47</f>
        <v>100</v>
      </c>
      <c r="CR47" s="32">
        <f t="shared" ref="CR47" si="823">BR33+BR34+BR35+BR36+BR37+BR38+BR39+BR40+BR41+BR42+BR43+BR44+BR45+BR46+BR47</f>
        <v>100</v>
      </c>
      <c r="CS47" s="32">
        <f t="shared" ref="CS47" si="824">BS33+BS34+BS35+BS36+BS37+BS38+BS39+BS40+BS41+BS42+BS43+BS44+BS45+BS46+BS47</f>
        <v>100</v>
      </c>
      <c r="CT47" s="32">
        <f t="shared" ref="CT47" si="825">BT33+BT34+BT35+BT36+BT37+BT38+BT39+BT40+BT41+BT42+BT43+BT44+BT45+BT46+BT47</f>
        <v>100</v>
      </c>
      <c r="CW47" s="9"/>
      <c r="CX47" s="9"/>
      <c r="CY47" s="9"/>
      <c r="CZ47" s="9"/>
      <c r="DA47" s="9"/>
      <c r="DB47" s="9"/>
      <c r="DC47" s="9"/>
      <c r="DD47" s="9"/>
      <c r="DE47" s="9"/>
      <c r="DF47" s="9"/>
      <c r="DG47" s="9"/>
      <c r="DH47" s="9"/>
      <c r="DI47" s="9"/>
      <c r="DJ47" s="9"/>
      <c r="DK47" s="9"/>
      <c r="DL47" s="9"/>
      <c r="DM47" s="9"/>
      <c r="DN47" s="9"/>
      <c r="DO47" s="9"/>
      <c r="DP47" s="9"/>
      <c r="DQ47" s="9"/>
      <c r="DR47" s="9"/>
      <c r="DS47" s="9"/>
      <c r="DT47" s="9"/>
      <c r="DU47" s="9"/>
    </row>
    <row r="48" spans="2:126" x14ac:dyDescent="0.25">
      <c r="B48" s="46" t="s">
        <v>21</v>
      </c>
      <c r="C48" s="2">
        <v>0</v>
      </c>
      <c r="D48" s="2">
        <v>0</v>
      </c>
      <c r="E48" s="2">
        <v>11</v>
      </c>
      <c r="F48" s="2">
        <v>0</v>
      </c>
      <c r="G48" s="2">
        <v>1</v>
      </c>
      <c r="H48" s="2">
        <v>2</v>
      </c>
      <c r="I48" s="2">
        <v>1</v>
      </c>
      <c r="J48" s="4">
        <v>1</v>
      </c>
      <c r="K48" s="3">
        <v>0</v>
      </c>
      <c r="L48" s="3">
        <v>0</v>
      </c>
      <c r="M48" s="3">
        <v>0</v>
      </c>
      <c r="N48" s="3">
        <v>0</v>
      </c>
      <c r="O48" s="3">
        <v>0</v>
      </c>
      <c r="P48" s="3">
        <v>0</v>
      </c>
      <c r="Q48" s="3">
        <v>0</v>
      </c>
      <c r="R48" s="3">
        <v>0</v>
      </c>
      <c r="S48" s="46">
        <v>16</v>
      </c>
      <c r="V48" s="46">
        <v>512</v>
      </c>
      <c r="W48" s="3">
        <f>R33</f>
        <v>0</v>
      </c>
      <c r="X48" s="3">
        <f>R34</f>
        <v>0</v>
      </c>
      <c r="Y48" s="46">
        <f>R35</f>
        <v>0</v>
      </c>
      <c r="Z48" s="46">
        <f>R36</f>
        <v>0</v>
      </c>
      <c r="AA48" s="46">
        <f>R37</f>
        <v>0</v>
      </c>
      <c r="AB48" s="46">
        <f>R38</f>
        <v>0</v>
      </c>
      <c r="AC48" s="46">
        <f>R39</f>
        <v>0</v>
      </c>
      <c r="AD48" s="46">
        <f>R40</f>
        <v>0</v>
      </c>
      <c r="AE48" s="3">
        <f>R41</f>
        <v>0</v>
      </c>
      <c r="AF48" s="3">
        <f>R42</f>
        <v>0</v>
      </c>
      <c r="AG48" s="3">
        <f>R43</f>
        <v>0</v>
      </c>
      <c r="AH48" s="3">
        <f>R44</f>
        <v>0</v>
      </c>
      <c r="AI48" s="3">
        <f>R45</f>
        <v>0</v>
      </c>
      <c r="AJ48" s="3">
        <f>R46</f>
        <v>0</v>
      </c>
      <c r="AK48" s="3">
        <f>R47</f>
        <v>0</v>
      </c>
      <c r="AL48" s="3">
        <f>R48</f>
        <v>0</v>
      </c>
      <c r="AM48" s="3">
        <f>R49</f>
        <v>0</v>
      </c>
      <c r="AN48" s="3">
        <f>R50</f>
        <v>0</v>
      </c>
      <c r="AO48" s="3">
        <f>R51</f>
        <v>0</v>
      </c>
      <c r="AP48" s="3">
        <f>R52</f>
        <v>0</v>
      </c>
      <c r="AQ48" s="3">
        <f>R53</f>
        <v>0</v>
      </c>
      <c r="AR48" s="3">
        <f>R54</f>
        <v>0</v>
      </c>
      <c r="AS48" s="3">
        <f>R55</f>
        <v>0</v>
      </c>
      <c r="AT48" s="3">
        <f>R56</f>
        <v>0</v>
      </c>
      <c r="AU48" s="7"/>
      <c r="AV48" s="46">
        <v>512</v>
      </c>
      <c r="AW48" s="32">
        <f t="shared" ref="AW48" si="826">PRODUCT(W48*100*1/W49)</f>
        <v>0</v>
      </c>
      <c r="AX48" s="32">
        <f t="shared" ref="AX48" si="827">PRODUCT(X48*100*1/X49)</f>
        <v>0</v>
      </c>
      <c r="AY48" s="29">
        <f t="shared" ref="AY48" si="828">PRODUCT(Y48*100*1/Y49)</f>
        <v>0</v>
      </c>
      <c r="AZ48" s="29">
        <f t="shared" ref="AZ48" si="829">PRODUCT(Z48*100*1/Z49)</f>
        <v>0</v>
      </c>
      <c r="BA48" s="29">
        <f t="shared" ref="BA48" si="830">PRODUCT(AA48*100*1/AA49)</f>
        <v>0</v>
      </c>
      <c r="BB48" s="29">
        <f t="shared" ref="BB48" si="831">PRODUCT(AB48*100*1/AB49)</f>
        <v>0</v>
      </c>
      <c r="BC48" s="29">
        <f t="shared" ref="BC48" si="832">PRODUCT(AC48*100*1/AC49)</f>
        <v>0</v>
      </c>
      <c r="BD48" s="29">
        <f t="shared" ref="BD48" si="833">PRODUCT(AD48*100*1/AD49)</f>
        <v>0</v>
      </c>
      <c r="BE48" s="32">
        <f t="shared" ref="BE48" si="834">PRODUCT(AE48*100*1/AE49)</f>
        <v>0</v>
      </c>
      <c r="BF48" s="32">
        <f t="shared" ref="BF48" si="835">PRODUCT(AF48*100*1/AF49)</f>
        <v>0</v>
      </c>
      <c r="BG48" s="32">
        <f t="shared" ref="BG48" si="836">PRODUCT(AG48*100*1/AG49)</f>
        <v>0</v>
      </c>
      <c r="BH48" s="32">
        <f t="shared" ref="BH48" si="837">PRODUCT(AH48*100*1/AH49)</f>
        <v>0</v>
      </c>
      <c r="BI48" s="32">
        <f t="shared" ref="BI48" si="838">PRODUCT(AI48*100*1/AI49)</f>
        <v>0</v>
      </c>
      <c r="BJ48" s="32">
        <f t="shared" ref="BJ48" si="839">PRODUCT(AJ48*100*1/AJ49)</f>
        <v>0</v>
      </c>
      <c r="BK48" s="32">
        <f t="shared" ref="BK48" si="840">PRODUCT(AK48*100*1/AK49)</f>
        <v>0</v>
      </c>
      <c r="BL48" s="32">
        <f t="shared" ref="BL48" si="841">PRODUCT(AL48*100*1/AL49)</f>
        <v>0</v>
      </c>
      <c r="BM48" s="32">
        <f t="shared" ref="BM48" si="842">PRODUCT(AM48*100*1/AM49)</f>
        <v>0</v>
      </c>
      <c r="BN48" s="32">
        <f t="shared" ref="BN48" si="843">PRODUCT(AN48*100*1/AN49)</f>
        <v>0</v>
      </c>
      <c r="BO48" s="32">
        <f t="shared" ref="BO48" si="844">PRODUCT(AO48*100*1/AO49)</f>
        <v>0</v>
      </c>
      <c r="BP48" s="32">
        <f t="shared" ref="BP48" si="845">PRODUCT(AP48*100*1/AP49)</f>
        <v>0</v>
      </c>
      <c r="BQ48" s="32">
        <f t="shared" ref="BQ48" si="846">PRODUCT(AQ48*100*1/AQ49)</f>
        <v>0</v>
      </c>
      <c r="BR48" s="32">
        <f t="shared" ref="BR48" si="847">PRODUCT(AR48*100*1/AR49)</f>
        <v>0</v>
      </c>
      <c r="BS48" s="32">
        <f t="shared" ref="BS48" si="848">PRODUCT(AS48*100*1/AS49)</f>
        <v>0</v>
      </c>
      <c r="BT48" s="32">
        <f t="shared" ref="BT48" si="849">PRODUCT(AT48*100*1/AT49)</f>
        <v>0</v>
      </c>
      <c r="BU48" s="46"/>
      <c r="BV48" s="46">
        <v>512</v>
      </c>
      <c r="BW48" s="32">
        <f t="shared" ref="BW48" si="850">AW33+AW34+AW35+AW36+AW37+AW38+AW39+AW40+AW41+AW42+AW43+AW44+AW45+AW46+AW47+AW48</f>
        <v>100</v>
      </c>
      <c r="BX48" s="32">
        <f t="shared" ref="BX48" si="851">AX33+AX34+AX35+AX36+AX37+AX38+AX39+AX40+AX41+AX42+AX43+AX44+AX45+AX46+AX47+AX48</f>
        <v>100</v>
      </c>
      <c r="BY48" s="29">
        <f t="shared" ref="BY48" si="852">AY33+AY34+AY35+AY36+AY37+AY38+AY39+AY40+AY41+AY42+AY43+AY44+AY45+AY46+AY47+AY48</f>
        <v>100</v>
      </c>
      <c r="BZ48" s="29">
        <f t="shared" ref="BZ48" si="853">AZ33+AZ34+AZ35+AZ36+AZ37+AZ38+AZ39+AZ40+AZ41+AZ42+AZ43+AZ44+AZ45+AZ46+AZ47+AZ48</f>
        <v>100</v>
      </c>
      <c r="CA48" s="29">
        <f t="shared" ref="CA48" si="854">BA33+BA34+BA35+BA36+BA37+BA38+BA39+BA40+BA41+BA42+BA43+BA44+BA45+BA46+BA47+BA48</f>
        <v>100</v>
      </c>
      <c r="CB48" s="29">
        <f t="shared" ref="CB48" si="855">BB33+BB34+BB35+BB36+BB37+BB38+BB39+BB40+BB41+BB42+BB43+BB44+BB45+BB46+BB47+BB48</f>
        <v>100</v>
      </c>
      <c r="CC48" s="29">
        <f t="shared" ref="CC48" si="856">BC33+BC34+BC35+BC36+BC37+BC38+BC39+BC40+BC41+BC42+BC43+BC44+BC45+BC46+BC47+BC48</f>
        <v>100</v>
      </c>
      <c r="CD48" s="29">
        <f t="shared" ref="CD48" si="857">BD33+BD34+BD35+BD36+BD37+BD38+BD39+BD40+BD41+BD42+BD43+BD44+BD45+BD46+BD47+BD48</f>
        <v>100</v>
      </c>
      <c r="CE48" s="32">
        <f t="shared" ref="CE48" si="858">BE33+BE34+BE35+BE36+BE37+BE38+BE39+BE40+BE41+BE42+BE43+BE44+BE45+BE46+BE47+BE48</f>
        <v>100</v>
      </c>
      <c r="CF48" s="32">
        <f t="shared" ref="CF48" si="859">BF33+BF34+BF35+BF36+BF37+BF38+BF39+BF40+BF41+BF42+BF43+BF44+BF45+BF46+BF47+BF48</f>
        <v>100</v>
      </c>
      <c r="CG48" s="32">
        <f t="shared" ref="CG48" si="860">BG33+BG34+BG35+BG36+BG37+BG38+BG39+BG40+BG41+BG42+BG43+BG44+BG45+BG46+BG47+BG48</f>
        <v>100</v>
      </c>
      <c r="CH48" s="32">
        <f t="shared" ref="CH48" si="861">BH33+BH34+BH35+BH36+BH37+BH38+BH39+BH40+BH41+BH42+BH43+BH44+BH45+BH46+BH47+BH48</f>
        <v>100</v>
      </c>
      <c r="CI48" s="32">
        <f t="shared" ref="CI48" si="862">BI33+BI34+BI35+BI36+BI37+BI38+BI39+BI40+BI41+BI42+BI43+BI44+BI45+BI46+BI47+BI48</f>
        <v>100</v>
      </c>
      <c r="CJ48" s="32">
        <f t="shared" ref="CJ48" si="863">BJ33+BJ34+BJ35+BJ36+BJ37+BJ38+BJ39+BJ40+BJ41+BJ42+BJ43+BJ44+BJ45+BJ46+BJ47+BJ48</f>
        <v>100</v>
      </c>
      <c r="CK48" s="32">
        <f t="shared" ref="CK48" si="864">BK33+BK34+BK35+BK36+BK37+BK38+BK39+BK40+BK41+BK42+BK43+BK44+BK45+BK46+BK47+BK48</f>
        <v>100</v>
      </c>
      <c r="CL48" s="32">
        <f t="shared" ref="CL48" si="865">BL33+BL34+BL35+BL36+BL37+BL38+BL39+BL40+BL41+BL42+BL43+BL44+BL45+BL46+BL47+BL48</f>
        <v>100</v>
      </c>
      <c r="CM48" s="32">
        <f t="shared" ref="CM48" si="866">BM33+BM34+BM35+BM36+BM37+BM38+BM39+BM40+BM41+BM42+BM43+BM44+BM45+BM46+BM47+BM48</f>
        <v>100</v>
      </c>
      <c r="CN48" s="32">
        <f t="shared" ref="CN48" si="867">BN33+BN34+BN35+BN36+BN37+BN38+BN39+BN40+BN41+BN42+BN43+BN44+BN45+BN46+BN47+BN48</f>
        <v>100</v>
      </c>
      <c r="CO48" s="32">
        <f t="shared" ref="CO48" si="868">BO33+BO34+BO35+BO36+BO37+BO38+BO39+BO40+BO41+BO42+BO43+BO44+BO45+BO46+BO47+BO48</f>
        <v>100</v>
      </c>
      <c r="CP48" s="32">
        <f t="shared" ref="CP48" si="869">BP33+BP34+BP35+BP36+BP37+BP38+BP39+BP40+BP41+BP42+BP43+BP44+BP45+BP46+BP47+BP48</f>
        <v>100</v>
      </c>
      <c r="CQ48" s="32">
        <f t="shared" ref="CQ48" si="870">BQ33+BQ34+BQ35+BQ36+BQ37+BQ38+BQ39+BQ40+BQ41+BQ42+BQ43+BQ44+BQ45+BQ46+BQ47+BQ48</f>
        <v>100</v>
      </c>
      <c r="CR48" s="32">
        <f t="shared" ref="CR48" si="871">BR33+BR34+BR35+BR36+BR37+BR38+BR39+BR40+BR41+BR42+BR43+BR44+BR45+BR46+BR47+BR48</f>
        <v>100</v>
      </c>
      <c r="CS48" s="32">
        <f t="shared" ref="CS48" si="872">BS33+BS34+BS35+BS36+BS37+BS38+BS39+BS40+BS41+BS42+BS43+BS44+BS45+BS46+BS47+BS48</f>
        <v>100</v>
      </c>
      <c r="CT48" s="32">
        <f t="shared" ref="CT48" si="873">BT33+BT34+BT35+BT36+BT37+BT38+BT39+BT40+BT41+BT42+BT43+BT44+BT45+BT46+BT47+BT48</f>
        <v>100</v>
      </c>
      <c r="CW48" s="9"/>
      <c r="CX48" s="9"/>
      <c r="CY48" s="9"/>
      <c r="CZ48" s="9"/>
      <c r="DA48" s="9"/>
      <c r="DB48" s="9"/>
      <c r="DC48" s="9"/>
      <c r="DD48" s="9"/>
      <c r="DE48" s="9"/>
      <c r="DF48" s="9"/>
      <c r="DG48" s="9"/>
      <c r="DH48" s="9"/>
      <c r="DI48" s="9"/>
      <c r="DJ48" s="9"/>
      <c r="DK48" s="9"/>
      <c r="DL48" s="9"/>
      <c r="DM48" s="9"/>
      <c r="DN48" s="9"/>
      <c r="DO48" s="9"/>
      <c r="DP48" s="9"/>
      <c r="DQ48" s="9"/>
      <c r="DR48" s="9"/>
      <c r="DS48" s="9"/>
      <c r="DT48" s="9"/>
      <c r="DU48" s="9"/>
    </row>
    <row r="49" spans="2:125" x14ac:dyDescent="0.25">
      <c r="B49" s="46" t="s">
        <v>31</v>
      </c>
      <c r="C49" s="2">
        <v>0</v>
      </c>
      <c r="D49" s="2">
        <v>15</v>
      </c>
      <c r="E49" s="2">
        <v>0</v>
      </c>
      <c r="F49" s="4">
        <v>0</v>
      </c>
      <c r="G49" s="4">
        <v>0</v>
      </c>
      <c r="H49" s="4">
        <v>0</v>
      </c>
      <c r="I49" s="3">
        <v>0</v>
      </c>
      <c r="J49" s="3">
        <v>0</v>
      </c>
      <c r="K49" s="3">
        <v>0</v>
      </c>
      <c r="L49" s="3">
        <v>1</v>
      </c>
      <c r="M49" s="3">
        <v>0</v>
      </c>
      <c r="N49" s="3">
        <v>0</v>
      </c>
      <c r="O49" s="3">
        <v>0</v>
      </c>
      <c r="P49" s="3">
        <v>0</v>
      </c>
      <c r="Q49" s="3">
        <v>0</v>
      </c>
      <c r="R49" s="3">
        <v>0</v>
      </c>
      <c r="S49" s="46">
        <v>16</v>
      </c>
      <c r="V49" s="46" t="s">
        <v>1</v>
      </c>
      <c r="W49" s="46">
        <f>S33</f>
        <v>16</v>
      </c>
      <c r="X49" s="46">
        <f>S34</f>
        <v>16</v>
      </c>
      <c r="Y49" s="46">
        <f>S35</f>
        <v>16</v>
      </c>
      <c r="Z49" s="46">
        <f>S36</f>
        <v>16</v>
      </c>
      <c r="AA49" s="46">
        <f>S37</f>
        <v>16</v>
      </c>
      <c r="AB49" s="46">
        <f>S38</f>
        <v>16</v>
      </c>
      <c r="AC49" s="46">
        <f>S39</f>
        <v>16</v>
      </c>
      <c r="AD49" s="46">
        <f>S40</f>
        <v>16</v>
      </c>
      <c r="AE49" s="46">
        <f>S41</f>
        <v>16</v>
      </c>
      <c r="AF49" s="46">
        <f>S42</f>
        <v>16</v>
      </c>
      <c r="AG49" s="46">
        <f>S43</f>
        <v>16</v>
      </c>
      <c r="AH49" s="46">
        <f>S44</f>
        <v>16</v>
      </c>
      <c r="AI49" s="46">
        <f>S45</f>
        <v>16</v>
      </c>
      <c r="AJ49" s="46">
        <f>S46</f>
        <v>16</v>
      </c>
      <c r="AK49" s="46">
        <f>S47</f>
        <v>16</v>
      </c>
      <c r="AL49" s="46">
        <f>S48</f>
        <v>16</v>
      </c>
      <c r="AM49" s="46">
        <f>S49</f>
        <v>16</v>
      </c>
      <c r="AN49" s="46">
        <f>S50</f>
        <v>16</v>
      </c>
      <c r="AO49" s="46">
        <f>S51</f>
        <v>16</v>
      </c>
      <c r="AP49" s="46">
        <f>S52</f>
        <v>16</v>
      </c>
      <c r="AQ49" s="46">
        <f>S53</f>
        <v>16</v>
      </c>
      <c r="AR49" s="46">
        <f>S54</f>
        <v>16</v>
      </c>
      <c r="AS49" s="46">
        <f>S55</f>
        <v>16</v>
      </c>
      <c r="AT49" s="46">
        <f>S56</f>
        <v>16</v>
      </c>
      <c r="AV49" s="46" t="s">
        <v>1</v>
      </c>
      <c r="AW49" s="29">
        <f t="shared" ref="AW49:BT49" si="874">SUM(AW33:AW48)</f>
        <v>100</v>
      </c>
      <c r="AX49" s="29">
        <f t="shared" si="874"/>
        <v>100</v>
      </c>
      <c r="AY49" s="29">
        <f t="shared" si="874"/>
        <v>100</v>
      </c>
      <c r="AZ49" s="29">
        <f t="shared" si="874"/>
        <v>100</v>
      </c>
      <c r="BA49" s="29">
        <f t="shared" si="874"/>
        <v>100</v>
      </c>
      <c r="BB49" s="29">
        <f t="shared" si="874"/>
        <v>100</v>
      </c>
      <c r="BC49" s="29">
        <f t="shared" si="874"/>
        <v>100</v>
      </c>
      <c r="BD49" s="29">
        <f t="shared" si="874"/>
        <v>100</v>
      </c>
      <c r="BE49" s="29">
        <f t="shared" si="874"/>
        <v>100</v>
      </c>
      <c r="BF49" s="29">
        <f t="shared" si="874"/>
        <v>100</v>
      </c>
      <c r="BG49" s="29">
        <f t="shared" si="874"/>
        <v>100</v>
      </c>
      <c r="BH49" s="29">
        <f t="shared" si="874"/>
        <v>100</v>
      </c>
      <c r="BI49" s="29">
        <f t="shared" si="874"/>
        <v>100</v>
      </c>
      <c r="BJ49" s="29">
        <f t="shared" si="874"/>
        <v>100</v>
      </c>
      <c r="BK49" s="29">
        <f t="shared" si="874"/>
        <v>100</v>
      </c>
      <c r="BL49" s="29">
        <f t="shared" si="874"/>
        <v>100</v>
      </c>
      <c r="BM49" s="29">
        <f t="shared" si="874"/>
        <v>100</v>
      </c>
      <c r="BN49" s="29">
        <f t="shared" si="874"/>
        <v>100</v>
      </c>
      <c r="BO49" s="29">
        <f t="shared" si="874"/>
        <v>100</v>
      </c>
      <c r="BP49" s="29">
        <f t="shared" si="874"/>
        <v>100</v>
      </c>
      <c r="BQ49" s="29">
        <f t="shared" si="874"/>
        <v>100</v>
      </c>
      <c r="BR49" s="29">
        <f t="shared" si="874"/>
        <v>100</v>
      </c>
      <c r="BS49" s="29">
        <f t="shared" si="874"/>
        <v>100</v>
      </c>
      <c r="BT49" s="29">
        <f t="shared" si="874"/>
        <v>100</v>
      </c>
      <c r="BU49" s="46"/>
      <c r="BV49" s="46"/>
      <c r="CQ49" s="29"/>
      <c r="CR49" s="29"/>
      <c r="CS49" s="29"/>
      <c r="CW49" s="9"/>
      <c r="CX49" s="9"/>
      <c r="CY49" s="9"/>
      <c r="CZ49" s="9"/>
      <c r="DA49" s="9"/>
      <c r="DB49" s="9"/>
      <c r="DC49" s="9"/>
      <c r="DD49" s="9"/>
      <c r="DE49" s="9"/>
      <c r="DF49" s="9"/>
      <c r="DG49" s="9"/>
      <c r="DH49" s="9"/>
      <c r="DI49" s="9"/>
      <c r="DJ49" s="9"/>
      <c r="DK49" s="9"/>
      <c r="DL49" s="9"/>
      <c r="DM49" s="9"/>
      <c r="DN49" s="9"/>
      <c r="DO49" s="9"/>
      <c r="DP49" s="9"/>
      <c r="DQ49" s="9"/>
      <c r="DR49" s="9"/>
      <c r="DS49" s="9"/>
      <c r="DT49" s="9"/>
      <c r="DU49" s="9"/>
    </row>
    <row r="50" spans="2:125" x14ac:dyDescent="0.25">
      <c r="B50" s="46" t="s">
        <v>32</v>
      </c>
      <c r="C50" s="2">
        <v>0</v>
      </c>
      <c r="D50" s="2">
        <v>0</v>
      </c>
      <c r="E50" s="2">
        <v>0</v>
      </c>
      <c r="F50" s="2">
        <v>1</v>
      </c>
      <c r="G50" s="2">
        <v>10</v>
      </c>
      <c r="H50" s="2">
        <v>4</v>
      </c>
      <c r="I50" s="2">
        <v>1</v>
      </c>
      <c r="J50" s="3">
        <v>0</v>
      </c>
      <c r="K50" s="3">
        <v>0</v>
      </c>
      <c r="L50" s="3">
        <v>0</v>
      </c>
      <c r="M50" s="3">
        <v>0</v>
      </c>
      <c r="N50" s="3">
        <v>0</v>
      </c>
      <c r="O50" s="3">
        <v>0</v>
      </c>
      <c r="P50" s="3">
        <v>0</v>
      </c>
      <c r="Q50" s="3">
        <v>0</v>
      </c>
      <c r="R50" s="3">
        <v>0</v>
      </c>
      <c r="S50" s="46">
        <v>16</v>
      </c>
      <c r="CT50" s="9"/>
      <c r="CU50" s="9"/>
      <c r="CV50" s="9"/>
      <c r="CW50" s="9"/>
      <c r="CX50" s="9"/>
      <c r="CY50" s="9"/>
      <c r="CZ50" s="9"/>
      <c r="DA50" s="9"/>
      <c r="DB50" s="9"/>
      <c r="DC50" s="9"/>
      <c r="DD50" s="9"/>
      <c r="DE50" s="9"/>
      <c r="DF50" s="9"/>
      <c r="DG50" s="9"/>
      <c r="DH50" s="9"/>
      <c r="DI50" s="9"/>
      <c r="DJ50" s="9"/>
      <c r="DK50" s="9"/>
      <c r="DL50" s="9"/>
      <c r="DM50" s="9"/>
      <c r="DN50" s="9"/>
      <c r="DO50" s="9"/>
      <c r="DP50" s="9"/>
      <c r="DQ50" s="9"/>
      <c r="DR50" s="9"/>
    </row>
    <row r="51" spans="2:125" x14ac:dyDescent="0.25">
      <c r="B51" s="46" t="s">
        <v>33</v>
      </c>
      <c r="C51" s="2">
        <v>0</v>
      </c>
      <c r="D51" s="2">
        <v>0</v>
      </c>
      <c r="E51" s="2">
        <v>0</v>
      </c>
      <c r="F51" s="2">
        <v>0</v>
      </c>
      <c r="G51" s="2">
        <v>3</v>
      </c>
      <c r="H51" s="2">
        <v>2</v>
      </c>
      <c r="I51" s="2">
        <v>0</v>
      </c>
      <c r="J51" s="4">
        <v>0</v>
      </c>
      <c r="K51" s="3">
        <v>0</v>
      </c>
      <c r="L51" s="3">
        <v>0</v>
      </c>
      <c r="M51" s="3">
        <v>0</v>
      </c>
      <c r="N51" s="3">
        <v>11</v>
      </c>
      <c r="O51" s="3">
        <v>0</v>
      </c>
      <c r="P51" s="3">
        <v>0</v>
      </c>
      <c r="Q51" s="3">
        <v>0</v>
      </c>
      <c r="R51" s="3">
        <v>0</v>
      </c>
      <c r="S51" s="46">
        <v>16</v>
      </c>
      <c r="CT51" s="9"/>
      <c r="CU51" s="9"/>
      <c r="CV51" s="9"/>
      <c r="CW51" s="9"/>
      <c r="CX51" s="9"/>
      <c r="CY51" s="9"/>
      <c r="CZ51" s="9"/>
      <c r="DA51" s="9"/>
      <c r="DB51" s="9"/>
      <c r="DC51" s="9"/>
      <c r="DD51" s="9"/>
      <c r="DE51" s="9"/>
      <c r="DF51" s="9"/>
      <c r="DG51" s="9"/>
      <c r="DH51" s="9"/>
      <c r="DI51" s="9"/>
      <c r="DJ51" s="9"/>
      <c r="DK51" s="9"/>
      <c r="DL51" s="9"/>
      <c r="DM51" s="9"/>
      <c r="DN51" s="9"/>
      <c r="DO51" s="9"/>
      <c r="DP51" s="9"/>
      <c r="DQ51" s="9"/>
      <c r="DR51" s="9"/>
    </row>
    <row r="52" spans="2:125" x14ac:dyDescent="0.25">
      <c r="B52" s="46" t="s">
        <v>23</v>
      </c>
      <c r="C52" s="2">
        <v>0</v>
      </c>
      <c r="D52" s="2">
        <v>0</v>
      </c>
      <c r="E52" s="2">
        <v>9</v>
      </c>
      <c r="F52" s="2">
        <v>2</v>
      </c>
      <c r="G52" s="2">
        <v>1</v>
      </c>
      <c r="H52" s="4">
        <v>0</v>
      </c>
      <c r="I52" s="3">
        <v>0</v>
      </c>
      <c r="J52" s="3">
        <v>0</v>
      </c>
      <c r="K52" s="3">
        <v>0</v>
      </c>
      <c r="L52" s="3">
        <v>4</v>
      </c>
      <c r="M52" s="3">
        <v>0</v>
      </c>
      <c r="N52" s="3">
        <v>0</v>
      </c>
      <c r="O52" s="3">
        <v>0</v>
      </c>
      <c r="P52" s="3">
        <v>0</v>
      </c>
      <c r="Q52" s="3">
        <v>0</v>
      </c>
      <c r="R52" s="3">
        <v>0</v>
      </c>
      <c r="S52" s="46">
        <v>16</v>
      </c>
      <c r="CT52" s="9"/>
      <c r="CU52" s="9"/>
      <c r="CV52" s="9"/>
      <c r="CW52" s="9"/>
      <c r="CX52" s="9"/>
      <c r="CY52" s="9"/>
      <c r="CZ52" s="9"/>
      <c r="DA52" s="9"/>
      <c r="DB52" s="9"/>
      <c r="DC52" s="9"/>
      <c r="DD52" s="9"/>
      <c r="DE52" s="9"/>
      <c r="DF52" s="9"/>
      <c r="DG52" s="9"/>
      <c r="DH52" s="9"/>
      <c r="DI52" s="9"/>
      <c r="DJ52" s="9"/>
      <c r="DK52" s="9"/>
      <c r="DL52" s="9"/>
      <c r="DM52" s="9"/>
      <c r="DN52" s="9"/>
      <c r="DO52" s="9"/>
      <c r="DP52" s="9"/>
      <c r="DQ52" s="9"/>
      <c r="DR52" s="9"/>
    </row>
    <row r="53" spans="2:125" x14ac:dyDescent="0.25">
      <c r="B53" s="46" t="s">
        <v>34</v>
      </c>
      <c r="C53" s="2">
        <v>0</v>
      </c>
      <c r="D53" s="2">
        <v>0</v>
      </c>
      <c r="E53" s="2">
        <v>0</v>
      </c>
      <c r="F53" s="2">
        <v>0</v>
      </c>
      <c r="G53" s="2">
        <v>0</v>
      </c>
      <c r="H53" s="2">
        <v>4</v>
      </c>
      <c r="I53" s="2">
        <v>11</v>
      </c>
      <c r="J53" s="2">
        <v>1</v>
      </c>
      <c r="K53" s="2">
        <v>0</v>
      </c>
      <c r="L53" s="3">
        <v>0</v>
      </c>
      <c r="M53" s="3">
        <v>0</v>
      </c>
      <c r="N53" s="3">
        <v>0</v>
      </c>
      <c r="O53" s="3">
        <v>0</v>
      </c>
      <c r="P53" s="3">
        <v>0</v>
      </c>
      <c r="Q53" s="3">
        <v>0</v>
      </c>
      <c r="R53" s="3">
        <v>0</v>
      </c>
      <c r="S53" s="46">
        <v>16</v>
      </c>
      <c r="CT53" s="9"/>
      <c r="CU53" s="9"/>
      <c r="CV53" s="9"/>
      <c r="CW53" s="9"/>
      <c r="CX53" s="9"/>
      <c r="CY53" s="9"/>
      <c r="CZ53" s="9"/>
      <c r="DA53" s="9"/>
      <c r="DB53" s="9"/>
      <c r="DC53" s="9"/>
      <c r="DD53" s="9"/>
      <c r="DE53" s="9"/>
      <c r="DF53" s="9"/>
      <c r="DG53" s="9"/>
      <c r="DH53" s="9"/>
      <c r="DI53" s="9"/>
      <c r="DJ53" s="9"/>
      <c r="DK53" s="9"/>
      <c r="DL53" s="9"/>
      <c r="DM53" s="9"/>
      <c r="DN53" s="9"/>
      <c r="DO53" s="9"/>
      <c r="DP53" s="9"/>
      <c r="DQ53" s="9"/>
      <c r="DR53" s="9"/>
    </row>
    <row r="54" spans="2:125" x14ac:dyDescent="0.25">
      <c r="B54" s="46" t="s">
        <v>35</v>
      </c>
      <c r="C54" s="2">
        <v>0</v>
      </c>
      <c r="D54" s="2">
        <v>0</v>
      </c>
      <c r="E54" s="2">
        <v>0</v>
      </c>
      <c r="F54" s="2">
        <v>0</v>
      </c>
      <c r="G54" s="2">
        <v>0</v>
      </c>
      <c r="H54" s="2">
        <v>9</v>
      </c>
      <c r="I54" s="2">
        <v>6</v>
      </c>
      <c r="J54" s="2">
        <v>0</v>
      </c>
      <c r="K54" s="2">
        <v>1</v>
      </c>
      <c r="L54" s="3">
        <v>0</v>
      </c>
      <c r="M54" s="3">
        <v>0</v>
      </c>
      <c r="N54" s="3">
        <v>0</v>
      </c>
      <c r="O54" s="3">
        <v>0</v>
      </c>
      <c r="P54" s="3">
        <v>0</v>
      </c>
      <c r="Q54" s="3">
        <v>0</v>
      </c>
      <c r="R54" s="3">
        <v>0</v>
      </c>
      <c r="S54" s="46">
        <v>16</v>
      </c>
      <c r="CT54" s="9"/>
      <c r="CU54" s="9"/>
      <c r="CV54" s="9"/>
      <c r="CW54" s="9"/>
      <c r="CX54" s="9"/>
      <c r="CY54" s="9"/>
      <c r="CZ54" s="9"/>
      <c r="DA54" s="9"/>
      <c r="DB54" s="9"/>
      <c r="DC54" s="9"/>
      <c r="DD54" s="9"/>
      <c r="DE54" s="9"/>
      <c r="DF54" s="9"/>
      <c r="DG54" s="9"/>
      <c r="DH54" s="9"/>
      <c r="DI54" s="9"/>
      <c r="DJ54" s="9"/>
      <c r="DK54" s="9"/>
      <c r="DL54" s="9"/>
      <c r="DM54" s="9"/>
      <c r="DN54" s="9"/>
      <c r="DO54" s="9"/>
      <c r="DP54" s="9"/>
      <c r="DQ54" s="9"/>
      <c r="DR54" s="9"/>
    </row>
    <row r="55" spans="2:125" x14ac:dyDescent="0.25">
      <c r="B55" s="46" t="s">
        <v>36</v>
      </c>
      <c r="C55" s="2">
        <v>0</v>
      </c>
      <c r="D55" s="2">
        <v>0</v>
      </c>
      <c r="E55" s="2">
        <v>0</v>
      </c>
      <c r="F55" s="2">
        <v>10</v>
      </c>
      <c r="G55" s="2">
        <v>0</v>
      </c>
      <c r="H55" s="2">
        <v>1</v>
      </c>
      <c r="I55" s="2">
        <v>2</v>
      </c>
      <c r="J55" s="2">
        <v>2</v>
      </c>
      <c r="K55" s="2">
        <v>0</v>
      </c>
      <c r="L55" s="3">
        <v>0</v>
      </c>
      <c r="M55" s="3">
        <v>1</v>
      </c>
      <c r="N55" s="3">
        <v>0</v>
      </c>
      <c r="O55" s="3">
        <v>0</v>
      </c>
      <c r="P55" s="3">
        <v>0</v>
      </c>
      <c r="Q55" s="3">
        <v>0</v>
      </c>
      <c r="R55" s="3">
        <v>0</v>
      </c>
      <c r="S55" s="46">
        <v>16</v>
      </c>
      <c r="CT55" s="9"/>
      <c r="CU55" s="9"/>
      <c r="CV55" s="9"/>
      <c r="CW55" s="9"/>
      <c r="CX55" s="9"/>
      <c r="CY55" s="9"/>
      <c r="CZ55" s="9"/>
      <c r="DA55" s="9"/>
      <c r="DB55" s="9"/>
      <c r="DC55" s="9"/>
      <c r="DD55" s="9"/>
      <c r="DE55" s="9"/>
      <c r="DF55" s="9"/>
      <c r="DG55" s="9"/>
      <c r="DH55" s="9"/>
      <c r="DI55" s="9"/>
      <c r="DJ55" s="9"/>
      <c r="DK55" s="9"/>
      <c r="DL55" s="9"/>
      <c r="DM55" s="9"/>
      <c r="DN55" s="9"/>
      <c r="DO55" s="9"/>
      <c r="DP55" s="9"/>
      <c r="DQ55" s="9"/>
      <c r="DR55" s="9"/>
    </row>
    <row r="56" spans="2:125" x14ac:dyDescent="0.25">
      <c r="B56" s="46" t="s">
        <v>22</v>
      </c>
      <c r="C56" s="2">
        <v>0</v>
      </c>
      <c r="D56" s="2">
        <v>12</v>
      </c>
      <c r="E56" s="2">
        <v>1</v>
      </c>
      <c r="F56" s="2">
        <v>3</v>
      </c>
      <c r="G56" s="2">
        <v>0</v>
      </c>
      <c r="H56" s="2">
        <v>0</v>
      </c>
      <c r="I56" s="3">
        <v>0</v>
      </c>
      <c r="J56" s="3">
        <v>0</v>
      </c>
      <c r="K56" s="3">
        <v>0</v>
      </c>
      <c r="L56" s="3">
        <v>0</v>
      </c>
      <c r="M56" s="3">
        <v>0</v>
      </c>
      <c r="N56" s="3">
        <v>0</v>
      </c>
      <c r="O56" s="3">
        <v>0</v>
      </c>
      <c r="P56" s="3">
        <v>0</v>
      </c>
      <c r="Q56" s="3">
        <v>0</v>
      </c>
      <c r="R56" s="3">
        <v>0</v>
      </c>
      <c r="S56" s="46">
        <v>16</v>
      </c>
      <c r="CT56" s="9"/>
      <c r="CU56" s="9"/>
      <c r="CV56" s="9"/>
      <c r="CW56" s="9"/>
      <c r="CX56" s="9"/>
      <c r="CY56" s="9"/>
      <c r="CZ56" s="9"/>
      <c r="DA56" s="9"/>
      <c r="DB56" s="9"/>
      <c r="DC56" s="9"/>
      <c r="DD56" s="9"/>
      <c r="DE56" s="9"/>
      <c r="DF56" s="9"/>
      <c r="DG56" s="9"/>
      <c r="DH56" s="9"/>
      <c r="DI56" s="9"/>
      <c r="DJ56" s="9"/>
      <c r="DK56" s="9"/>
      <c r="DL56" s="9"/>
      <c r="DM56" s="9"/>
      <c r="DN56" s="9"/>
      <c r="DO56" s="9"/>
      <c r="DP56" s="9"/>
      <c r="DQ56" s="9"/>
      <c r="DR56" s="9"/>
    </row>
    <row r="57" spans="2:125" x14ac:dyDescent="0.25">
      <c r="CT57" s="9"/>
      <c r="CU57" s="9"/>
      <c r="CV57" s="9"/>
      <c r="CW57" s="9"/>
      <c r="CX57" s="9"/>
      <c r="CY57" s="9"/>
      <c r="CZ57" s="9"/>
      <c r="DA57" s="9"/>
      <c r="DB57" s="9"/>
      <c r="DC57" s="9"/>
      <c r="DD57" s="9"/>
      <c r="DE57" s="9"/>
      <c r="DF57" s="9"/>
      <c r="DG57" s="9"/>
      <c r="DH57" s="9"/>
      <c r="DI57" s="9"/>
      <c r="DJ57" s="9"/>
      <c r="DK57" s="9"/>
      <c r="DL57" s="9"/>
      <c r="DM57" s="9"/>
      <c r="DN57" s="9"/>
      <c r="DO57" s="9"/>
      <c r="DP57" s="9"/>
      <c r="DQ57" s="9"/>
      <c r="DR57" s="9"/>
    </row>
    <row r="58" spans="2:125" x14ac:dyDescent="0.25">
      <c r="CT58" s="9"/>
      <c r="CU58" s="9"/>
      <c r="CV58" s="9"/>
      <c r="CW58" s="9"/>
      <c r="CX58" s="9"/>
      <c r="CY58" s="9"/>
      <c r="CZ58" s="9"/>
      <c r="DA58" s="9"/>
      <c r="DB58" s="9"/>
      <c r="DC58" s="9"/>
      <c r="DD58" s="9"/>
      <c r="DE58" s="9"/>
      <c r="DF58" s="9"/>
      <c r="DG58" s="9"/>
      <c r="DH58" s="9"/>
      <c r="DI58" s="9"/>
      <c r="DJ58" s="9"/>
      <c r="DK58" s="9"/>
      <c r="DL58" s="9"/>
      <c r="DM58" s="9"/>
      <c r="DN58" s="9"/>
      <c r="DO58" s="9"/>
      <c r="DP58" s="9"/>
      <c r="DQ58" s="9"/>
      <c r="DR58" s="9"/>
    </row>
    <row r="59" spans="2:125" x14ac:dyDescent="0.25">
      <c r="CT59" s="9"/>
      <c r="CU59" s="9"/>
      <c r="CV59" s="9"/>
      <c r="CW59" s="9"/>
      <c r="CX59" s="9"/>
      <c r="CY59" s="9"/>
      <c r="CZ59" s="9"/>
      <c r="DA59" s="9"/>
      <c r="DB59" s="9"/>
      <c r="DC59" s="9"/>
      <c r="DD59" s="9"/>
      <c r="DE59" s="9"/>
      <c r="DF59" s="9"/>
      <c r="DG59" s="9"/>
      <c r="DH59" s="9"/>
      <c r="DI59" s="9"/>
      <c r="DJ59" s="9"/>
      <c r="DK59" s="9"/>
      <c r="DL59" s="9"/>
      <c r="DM59" s="9"/>
      <c r="DN59" s="9"/>
      <c r="DO59" s="9"/>
      <c r="DP59" s="9"/>
      <c r="DQ59" s="9"/>
      <c r="DR59" s="9"/>
    </row>
    <row r="60" spans="2:125" x14ac:dyDescent="0.25">
      <c r="CT60" s="9"/>
      <c r="CU60" s="9"/>
      <c r="CV60" s="9"/>
      <c r="CW60" s="9"/>
      <c r="CX60" s="9"/>
      <c r="CY60" s="9"/>
      <c r="CZ60" s="9"/>
      <c r="DA60" s="9"/>
      <c r="DB60" s="9"/>
      <c r="DC60" s="9"/>
      <c r="DD60" s="9"/>
      <c r="DE60" s="9"/>
      <c r="DF60" s="9"/>
      <c r="DG60" s="9"/>
      <c r="DH60" s="9"/>
      <c r="DI60" s="9"/>
      <c r="DJ60" s="9"/>
      <c r="DK60" s="9"/>
      <c r="DL60" s="9"/>
      <c r="DM60" s="9"/>
      <c r="DN60" s="9"/>
      <c r="DO60" s="9"/>
      <c r="DP60" s="9"/>
      <c r="DQ60" s="9"/>
      <c r="DR60" s="9"/>
    </row>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V66"/>
  <sheetViews>
    <sheetView topLeftCell="A31" zoomScale="75" zoomScaleNormal="75" workbookViewId="0">
      <selection activeCell="DS51" sqref="DS51"/>
    </sheetView>
  </sheetViews>
  <sheetFormatPr baseColWidth="10" defaultRowHeight="15" x14ac:dyDescent="0.25"/>
  <cols>
    <col min="1" max="2" width="11.42578125" style="46"/>
    <col min="3" max="18" width="8.28515625" style="46" customWidth="1"/>
    <col min="19" max="22" width="11.42578125" style="46"/>
    <col min="23" max="44" width="8.28515625" style="46" customWidth="1"/>
    <col min="45" max="46" width="8.85546875" style="46" customWidth="1"/>
    <col min="47" max="48" width="11.42578125" style="46"/>
    <col min="49" max="72" width="8.28515625" style="46" customWidth="1"/>
    <col min="73" max="74" width="11.42578125" style="46"/>
    <col min="75" max="97" width="8.28515625" style="29" customWidth="1"/>
    <col min="98" max="98" width="8.28515625" style="46" customWidth="1"/>
    <col min="99" max="100" width="8.28515625" style="39" customWidth="1"/>
    <col min="101" max="101" width="2.7109375" style="46" bestFit="1" customWidth="1"/>
    <col min="102" max="124" width="9.7109375" style="46" customWidth="1"/>
    <col min="125" max="16384" width="11.42578125" style="46"/>
  </cols>
  <sheetData>
    <row r="3" spans="1:126" x14ac:dyDescent="0.25">
      <c r="A3" s="46" t="s">
        <v>38</v>
      </c>
      <c r="W3" s="46" t="str">
        <f>A3</f>
        <v>Enterococcus faecalis</v>
      </c>
      <c r="AW3" s="46" t="str">
        <f>A3</f>
        <v>Enterococcus faecalis</v>
      </c>
      <c r="BW3" s="29" t="str">
        <f>A3</f>
        <v>Enterococcus faecalis</v>
      </c>
      <c r="CX3" s="9"/>
      <c r="CY3" s="9"/>
      <c r="CZ3" s="9"/>
      <c r="DA3" s="9"/>
      <c r="DB3" s="9"/>
      <c r="DC3" s="9"/>
      <c r="DD3" s="9"/>
      <c r="DE3" s="9"/>
      <c r="DF3" s="9"/>
      <c r="DG3" s="9"/>
      <c r="DH3" s="9"/>
      <c r="DI3" s="9"/>
      <c r="DJ3" s="9"/>
      <c r="DK3" s="9"/>
      <c r="DL3" s="9"/>
      <c r="DM3" s="9"/>
      <c r="DN3" s="9"/>
      <c r="DO3" s="9"/>
      <c r="DP3" s="9"/>
      <c r="DQ3" s="9"/>
      <c r="DR3" s="9"/>
      <c r="DS3" s="9"/>
      <c r="DT3" s="9"/>
      <c r="DU3" s="9"/>
      <c r="DV3" s="9"/>
    </row>
    <row r="4" spans="1:126" ht="18.75" x14ac:dyDescent="0.25">
      <c r="B4" s="46" t="s">
        <v>0</v>
      </c>
      <c r="C4" s="46">
        <v>1.5625E-2</v>
      </c>
      <c r="D4" s="46">
        <v>3.125E-2</v>
      </c>
      <c r="E4" s="46">
        <v>6.25E-2</v>
      </c>
      <c r="F4" s="46">
        <v>0.125</v>
      </c>
      <c r="G4" s="46">
        <v>0.25</v>
      </c>
      <c r="H4" s="46">
        <v>0.5</v>
      </c>
      <c r="I4" s="46">
        <v>1</v>
      </c>
      <c r="J4" s="46">
        <v>2</v>
      </c>
      <c r="K4" s="46">
        <v>4</v>
      </c>
      <c r="L4" s="46">
        <v>8</v>
      </c>
      <c r="M4" s="46">
        <v>16</v>
      </c>
      <c r="N4" s="46">
        <v>32</v>
      </c>
      <c r="O4" s="46">
        <v>64</v>
      </c>
      <c r="P4" s="46">
        <v>128</v>
      </c>
      <c r="Q4" s="46">
        <v>256</v>
      </c>
      <c r="R4" s="46">
        <v>512</v>
      </c>
      <c r="S4" s="46" t="s">
        <v>1</v>
      </c>
      <c r="V4" s="46" t="s">
        <v>0</v>
      </c>
      <c r="W4" s="46" t="str">
        <f>B5</f>
        <v>Penicillin G</v>
      </c>
      <c r="X4" s="46" t="str">
        <f>B6</f>
        <v>Oxacillin</v>
      </c>
      <c r="Y4" s="46" t="str">
        <f>B7</f>
        <v>Ampicillin/ Sulbactam</v>
      </c>
      <c r="Z4" s="46" t="str">
        <f>B8</f>
        <v>Piperacillin/ Tazobactam</v>
      </c>
      <c r="AA4" s="46" t="str">
        <f>B9</f>
        <v>Cefotaxim</v>
      </c>
      <c r="AB4" s="46" t="str">
        <f>B10</f>
        <v>Cefuroxim</v>
      </c>
      <c r="AC4" s="46" t="str">
        <f>B11</f>
        <v>Imipenem</v>
      </c>
      <c r="AD4" s="46" t="str">
        <f>B12</f>
        <v>Meropenem</v>
      </c>
      <c r="AE4" s="46" t="str">
        <f>B13</f>
        <v>Amikacin</v>
      </c>
      <c r="AF4" s="46" t="str">
        <f>B14</f>
        <v>Gentamicin</v>
      </c>
      <c r="AG4" s="46" t="str">
        <f>B15</f>
        <v>Fosfomycin</v>
      </c>
      <c r="AH4" s="46" t="str">
        <f>B16</f>
        <v>Cotrimoxazol</v>
      </c>
      <c r="AI4" s="46" t="str">
        <f>B17</f>
        <v>Ciprofloxacin</v>
      </c>
      <c r="AJ4" s="46" t="str">
        <f>B18</f>
        <v>Levofloxacin</v>
      </c>
      <c r="AK4" s="46" t="str">
        <f>B19</f>
        <v>Moxifloxacin</v>
      </c>
      <c r="AL4" s="46" t="str">
        <f>B20</f>
        <v>Doxycyclin</v>
      </c>
      <c r="AM4" s="46" t="str">
        <f>B21</f>
        <v>Rifampicin</v>
      </c>
      <c r="AN4" s="46" t="str">
        <f>B22</f>
        <v>Daptomycin</v>
      </c>
      <c r="AO4" s="46" t="str">
        <f>B23</f>
        <v>Roxythromycin</v>
      </c>
      <c r="AP4" s="46" t="str">
        <f>B24</f>
        <v>Clindamycin</v>
      </c>
      <c r="AQ4" s="46" t="str">
        <f>B25</f>
        <v>Linezolid</v>
      </c>
      <c r="AR4" s="46" t="str">
        <f>B26</f>
        <v>Vancomycin</v>
      </c>
      <c r="AS4" s="46" t="s">
        <v>36</v>
      </c>
      <c r="AT4" s="46" t="s">
        <v>22</v>
      </c>
      <c r="AW4" s="46" t="str">
        <f t="shared" ref="AW4:BS4" si="0">W4</f>
        <v>Penicillin G</v>
      </c>
      <c r="AX4" s="46" t="str">
        <f t="shared" si="0"/>
        <v>Oxacillin</v>
      </c>
      <c r="AY4" s="46" t="str">
        <f t="shared" si="0"/>
        <v>Ampicillin/ Sulbactam</v>
      </c>
      <c r="AZ4" s="46" t="str">
        <f t="shared" si="0"/>
        <v>Piperacillin/ Tazobactam</v>
      </c>
      <c r="BA4" s="46" t="str">
        <f t="shared" si="0"/>
        <v>Cefotaxim</v>
      </c>
      <c r="BB4" s="46" t="str">
        <f t="shared" si="0"/>
        <v>Cefuroxim</v>
      </c>
      <c r="BC4" s="46" t="str">
        <f t="shared" si="0"/>
        <v>Imipenem</v>
      </c>
      <c r="BD4" s="46" t="str">
        <f t="shared" si="0"/>
        <v>Meropenem</v>
      </c>
      <c r="BE4" s="46" t="str">
        <f t="shared" si="0"/>
        <v>Amikacin</v>
      </c>
      <c r="BF4" s="46" t="str">
        <f t="shared" si="0"/>
        <v>Gentamicin</v>
      </c>
      <c r="BG4" s="46" t="str">
        <f t="shared" si="0"/>
        <v>Fosfomycin</v>
      </c>
      <c r="BH4" s="46" t="str">
        <f t="shared" si="0"/>
        <v>Cotrimoxazol</v>
      </c>
      <c r="BI4" s="46" t="str">
        <f t="shared" si="0"/>
        <v>Ciprofloxacin</v>
      </c>
      <c r="BJ4" s="46" t="str">
        <f t="shared" si="0"/>
        <v>Levofloxacin</v>
      </c>
      <c r="BK4" s="46" t="str">
        <f t="shared" si="0"/>
        <v>Moxifloxacin</v>
      </c>
      <c r="BL4" s="46" t="str">
        <f t="shared" si="0"/>
        <v>Doxycyclin</v>
      </c>
      <c r="BM4" s="46" t="str">
        <f t="shared" si="0"/>
        <v>Rifampicin</v>
      </c>
      <c r="BN4" s="46" t="str">
        <f t="shared" si="0"/>
        <v>Daptomycin</v>
      </c>
      <c r="BO4" s="46" t="str">
        <f t="shared" si="0"/>
        <v>Roxythromycin</v>
      </c>
      <c r="BP4" s="46" t="str">
        <f t="shared" si="0"/>
        <v>Clindamycin</v>
      </c>
      <c r="BQ4" s="46" t="str">
        <f t="shared" si="0"/>
        <v>Linezolid</v>
      </c>
      <c r="BR4" s="46" t="str">
        <f t="shared" si="0"/>
        <v>Vancomycin</v>
      </c>
      <c r="BS4" s="46" t="str">
        <f t="shared" si="0"/>
        <v>Teicoplanin</v>
      </c>
      <c r="BT4" s="46" t="s">
        <v>22</v>
      </c>
      <c r="BW4" s="29" t="str">
        <f t="shared" ref="BW4:CS4" si="1">W4</f>
        <v>Penicillin G</v>
      </c>
      <c r="BX4" s="29" t="str">
        <f t="shared" si="1"/>
        <v>Oxacillin</v>
      </c>
      <c r="BY4" s="29" t="str">
        <f t="shared" si="1"/>
        <v>Ampicillin/ Sulbactam</v>
      </c>
      <c r="BZ4" s="29" t="str">
        <f t="shared" si="1"/>
        <v>Piperacillin/ Tazobactam</v>
      </c>
      <c r="CA4" s="29" t="str">
        <f t="shared" si="1"/>
        <v>Cefotaxim</v>
      </c>
      <c r="CB4" s="29" t="str">
        <f t="shared" si="1"/>
        <v>Cefuroxim</v>
      </c>
      <c r="CC4" s="29" t="str">
        <f t="shared" si="1"/>
        <v>Imipenem</v>
      </c>
      <c r="CD4" s="29" t="str">
        <f t="shared" si="1"/>
        <v>Meropenem</v>
      </c>
      <c r="CE4" s="29" t="str">
        <f t="shared" si="1"/>
        <v>Amikacin</v>
      </c>
      <c r="CF4" s="29" t="str">
        <f t="shared" si="1"/>
        <v>Gentamicin</v>
      </c>
      <c r="CG4" s="29" t="str">
        <f t="shared" si="1"/>
        <v>Fosfomycin</v>
      </c>
      <c r="CH4" s="29" t="str">
        <f t="shared" si="1"/>
        <v>Cotrimoxazol</v>
      </c>
      <c r="CI4" s="29" t="str">
        <f t="shared" si="1"/>
        <v>Ciprofloxacin</v>
      </c>
      <c r="CJ4" s="29" t="str">
        <f t="shared" si="1"/>
        <v>Levofloxacin</v>
      </c>
      <c r="CK4" s="29" t="str">
        <f t="shared" si="1"/>
        <v>Moxifloxacin</v>
      </c>
      <c r="CL4" s="29" t="str">
        <f t="shared" si="1"/>
        <v>Doxycyclin</v>
      </c>
      <c r="CM4" s="29" t="str">
        <f t="shared" si="1"/>
        <v>Rifampicin</v>
      </c>
      <c r="CN4" s="29" t="str">
        <f t="shared" si="1"/>
        <v>Daptomycin</v>
      </c>
      <c r="CO4" s="29" t="str">
        <f t="shared" si="1"/>
        <v>Roxythromycin</v>
      </c>
      <c r="CP4" s="29" t="str">
        <f t="shared" si="1"/>
        <v>Clindamycin</v>
      </c>
      <c r="CQ4" s="29" t="str">
        <f t="shared" si="1"/>
        <v>Linezolid</v>
      </c>
      <c r="CR4" s="29" t="str">
        <f t="shared" si="1"/>
        <v>Vancomycin</v>
      </c>
      <c r="CS4" s="29" t="str">
        <f t="shared" si="1"/>
        <v>Teicoplanin</v>
      </c>
      <c r="CT4" s="46" t="s">
        <v>22</v>
      </c>
      <c r="CW4" s="38"/>
      <c r="CX4" s="23" t="s">
        <v>70</v>
      </c>
      <c r="CY4" s="23" t="s">
        <v>71</v>
      </c>
      <c r="CZ4" s="23" t="s">
        <v>50</v>
      </c>
      <c r="DA4" s="23" t="s">
        <v>52</v>
      </c>
      <c r="DB4" s="23" t="s">
        <v>54</v>
      </c>
      <c r="DC4" s="23" t="s">
        <v>72</v>
      </c>
      <c r="DD4" s="23" t="s">
        <v>56</v>
      </c>
      <c r="DE4" s="23" t="s">
        <v>57</v>
      </c>
      <c r="DF4" s="23" t="s">
        <v>59</v>
      </c>
      <c r="DG4" s="23" t="s">
        <v>60</v>
      </c>
      <c r="DH4" s="23" t="s">
        <v>62</v>
      </c>
      <c r="DI4" s="23" t="s">
        <v>63</v>
      </c>
      <c r="DJ4" s="23" t="s">
        <v>64</v>
      </c>
      <c r="DK4" s="23" t="s">
        <v>65</v>
      </c>
      <c r="DL4" s="23" t="s">
        <v>66</v>
      </c>
      <c r="DM4" s="23" t="s">
        <v>67</v>
      </c>
      <c r="DN4" s="23" t="s">
        <v>73</v>
      </c>
      <c r="DO4" s="23" t="s">
        <v>74</v>
      </c>
      <c r="DP4" s="23" t="s">
        <v>75</v>
      </c>
      <c r="DQ4" s="23" t="s">
        <v>76</v>
      </c>
      <c r="DR4" s="23" t="s">
        <v>77</v>
      </c>
      <c r="DS4" s="23" t="s">
        <v>78</v>
      </c>
      <c r="DT4" s="23" t="s">
        <v>79</v>
      </c>
      <c r="DU4" s="23" t="s">
        <v>88</v>
      </c>
      <c r="DV4" s="9"/>
    </row>
    <row r="5" spans="1:126" ht="18.75" x14ac:dyDescent="0.25">
      <c r="B5" s="46" t="s">
        <v>29</v>
      </c>
      <c r="C5" s="46">
        <v>0</v>
      </c>
      <c r="D5" s="46">
        <v>0</v>
      </c>
      <c r="E5" s="46">
        <v>0</v>
      </c>
      <c r="F5" s="46">
        <v>0</v>
      </c>
      <c r="G5" s="46">
        <v>0</v>
      </c>
      <c r="H5" s="46">
        <v>0</v>
      </c>
      <c r="I5" s="46">
        <v>3</v>
      </c>
      <c r="J5" s="46">
        <v>15</v>
      </c>
      <c r="K5" s="46">
        <v>4</v>
      </c>
      <c r="L5" s="46">
        <v>2</v>
      </c>
      <c r="M5" s="46">
        <v>0</v>
      </c>
      <c r="N5" s="46">
        <v>0</v>
      </c>
      <c r="O5" s="46">
        <v>0</v>
      </c>
      <c r="P5" s="46">
        <v>0</v>
      </c>
      <c r="Q5" s="46">
        <v>0</v>
      </c>
      <c r="R5" s="46">
        <v>0</v>
      </c>
      <c r="S5" s="27">
        <v>24</v>
      </c>
      <c r="V5" s="46">
        <v>1.5625E-2</v>
      </c>
      <c r="W5" s="6">
        <f>C5</f>
        <v>0</v>
      </c>
      <c r="X5" s="46">
        <f>C6</f>
        <v>0</v>
      </c>
      <c r="Y5" s="2">
        <f>C7</f>
        <v>0</v>
      </c>
      <c r="Z5" s="46">
        <f>C8</f>
        <v>0</v>
      </c>
      <c r="AA5" s="46">
        <f>C9</f>
        <v>0</v>
      </c>
      <c r="AB5" s="46">
        <f>C10</f>
        <v>0</v>
      </c>
      <c r="AC5" s="4">
        <f>C11</f>
        <v>0</v>
      </c>
      <c r="AD5" s="46">
        <f>C12</f>
        <v>0</v>
      </c>
      <c r="AE5" s="46">
        <f>C13</f>
        <v>0</v>
      </c>
      <c r="AF5" s="46">
        <f>C14</f>
        <v>0</v>
      </c>
      <c r="AG5" s="46">
        <f>C15</f>
        <v>0</v>
      </c>
      <c r="AH5" s="46">
        <f>C16</f>
        <v>0</v>
      </c>
      <c r="AI5" s="46">
        <f>C17</f>
        <v>0</v>
      </c>
      <c r="AJ5" s="46">
        <f>C18</f>
        <v>0</v>
      </c>
      <c r="AK5" s="46">
        <f>C19</f>
        <v>0</v>
      </c>
      <c r="AL5" s="46">
        <f>C20</f>
        <v>0</v>
      </c>
      <c r="AM5" s="46">
        <f>C21</f>
        <v>0</v>
      </c>
      <c r="AN5" s="46">
        <f>C22</f>
        <v>0</v>
      </c>
      <c r="AO5" s="46">
        <f>C23</f>
        <v>0</v>
      </c>
      <c r="AP5" s="46">
        <f>C24</f>
        <v>0</v>
      </c>
      <c r="AQ5" s="2">
        <f>C25</f>
        <v>0</v>
      </c>
      <c r="AR5" s="2">
        <f>C26</f>
        <v>0</v>
      </c>
      <c r="AS5" s="2">
        <f>C27</f>
        <v>0</v>
      </c>
      <c r="AT5" s="2">
        <f>C28</f>
        <v>0</v>
      </c>
      <c r="AU5" s="5"/>
      <c r="AV5" s="46">
        <v>1.5625E-2</v>
      </c>
      <c r="AW5" s="36">
        <f t="shared" ref="AW5:BT5" si="2">PRODUCT(W5*100*1/W21)</f>
        <v>0</v>
      </c>
      <c r="AX5" s="29">
        <f t="shared" si="2"/>
        <v>0</v>
      </c>
      <c r="AY5" s="30">
        <f t="shared" si="2"/>
        <v>0</v>
      </c>
      <c r="AZ5" s="29">
        <f t="shared" si="2"/>
        <v>0</v>
      </c>
      <c r="BA5" s="29">
        <f t="shared" si="2"/>
        <v>0</v>
      </c>
      <c r="BB5" s="29">
        <f t="shared" si="2"/>
        <v>0</v>
      </c>
      <c r="BC5" s="31">
        <f t="shared" si="2"/>
        <v>0</v>
      </c>
      <c r="BD5" s="29">
        <f t="shared" si="2"/>
        <v>0</v>
      </c>
      <c r="BE5" s="29">
        <f t="shared" si="2"/>
        <v>0</v>
      </c>
      <c r="BF5" s="29">
        <f t="shared" si="2"/>
        <v>0</v>
      </c>
      <c r="BG5" s="29">
        <f t="shared" si="2"/>
        <v>0</v>
      </c>
      <c r="BH5" s="46">
        <f t="shared" si="2"/>
        <v>0</v>
      </c>
      <c r="BI5" s="29">
        <f t="shared" si="2"/>
        <v>0</v>
      </c>
      <c r="BJ5" s="29">
        <f t="shared" si="2"/>
        <v>0</v>
      </c>
      <c r="BK5" s="29">
        <f t="shared" si="2"/>
        <v>0</v>
      </c>
      <c r="BL5" s="29">
        <f t="shared" si="2"/>
        <v>0</v>
      </c>
      <c r="BM5" s="29">
        <f t="shared" si="2"/>
        <v>0</v>
      </c>
      <c r="BN5" s="29">
        <f t="shared" si="2"/>
        <v>0</v>
      </c>
      <c r="BO5" s="29">
        <f t="shared" si="2"/>
        <v>0</v>
      </c>
      <c r="BP5" s="29">
        <f t="shared" si="2"/>
        <v>0</v>
      </c>
      <c r="BQ5" s="30">
        <f t="shared" si="2"/>
        <v>0</v>
      </c>
      <c r="BR5" s="30">
        <f t="shared" si="2"/>
        <v>0</v>
      </c>
      <c r="BS5" s="30">
        <f t="shared" si="2"/>
        <v>0</v>
      </c>
      <c r="BT5" s="30">
        <f t="shared" si="2"/>
        <v>0</v>
      </c>
      <c r="BV5" s="46">
        <v>1.5625E-2</v>
      </c>
      <c r="BW5" s="36">
        <f t="shared" ref="BW5:CT5" si="3">AW5</f>
        <v>0</v>
      </c>
      <c r="BX5" s="29">
        <f t="shared" si="3"/>
        <v>0</v>
      </c>
      <c r="BY5" s="30">
        <f t="shared" si="3"/>
        <v>0</v>
      </c>
      <c r="BZ5" s="29">
        <f t="shared" si="3"/>
        <v>0</v>
      </c>
      <c r="CA5" s="29">
        <f t="shared" si="3"/>
        <v>0</v>
      </c>
      <c r="CB5" s="29">
        <f t="shared" si="3"/>
        <v>0</v>
      </c>
      <c r="CC5" s="31">
        <f t="shared" si="3"/>
        <v>0</v>
      </c>
      <c r="CD5" s="29">
        <f t="shared" si="3"/>
        <v>0</v>
      </c>
      <c r="CE5" s="29">
        <f t="shared" si="3"/>
        <v>0</v>
      </c>
      <c r="CF5" s="29">
        <f t="shared" si="3"/>
        <v>0</v>
      </c>
      <c r="CG5" s="29">
        <f t="shared" si="3"/>
        <v>0</v>
      </c>
      <c r="CH5" s="46">
        <f t="shared" si="3"/>
        <v>0</v>
      </c>
      <c r="CI5" s="29">
        <f t="shared" si="3"/>
        <v>0</v>
      </c>
      <c r="CJ5" s="29">
        <f t="shared" si="3"/>
        <v>0</v>
      </c>
      <c r="CK5" s="29">
        <f t="shared" si="3"/>
        <v>0</v>
      </c>
      <c r="CL5" s="29">
        <f t="shared" si="3"/>
        <v>0</v>
      </c>
      <c r="CM5" s="29">
        <f t="shared" si="3"/>
        <v>0</v>
      </c>
      <c r="CN5" s="29">
        <f t="shared" si="3"/>
        <v>0</v>
      </c>
      <c r="CO5" s="29">
        <f t="shared" si="3"/>
        <v>0</v>
      </c>
      <c r="CP5" s="29">
        <f t="shared" si="3"/>
        <v>0</v>
      </c>
      <c r="CQ5" s="30">
        <f t="shared" si="3"/>
        <v>0</v>
      </c>
      <c r="CR5" s="30">
        <f t="shared" si="3"/>
        <v>0</v>
      </c>
      <c r="CS5" s="30">
        <f t="shared" si="3"/>
        <v>0</v>
      </c>
      <c r="CT5" s="30">
        <f t="shared" si="3"/>
        <v>0</v>
      </c>
      <c r="CU5" s="34"/>
      <c r="CV5" s="34"/>
      <c r="CW5" s="24" t="s">
        <v>46</v>
      </c>
      <c r="CX5" s="25">
        <f t="shared" ref="CX5:DU5" si="4">W21</f>
        <v>24</v>
      </c>
      <c r="CY5" s="25">
        <f t="shared" si="4"/>
        <v>24</v>
      </c>
      <c r="CZ5" s="25">
        <f t="shared" si="4"/>
        <v>24</v>
      </c>
      <c r="DA5" s="25">
        <f t="shared" si="4"/>
        <v>24</v>
      </c>
      <c r="DB5" s="25">
        <f t="shared" si="4"/>
        <v>24</v>
      </c>
      <c r="DC5" s="25">
        <f t="shared" si="4"/>
        <v>24</v>
      </c>
      <c r="DD5" s="25">
        <f t="shared" si="4"/>
        <v>24</v>
      </c>
      <c r="DE5" s="26">
        <f t="shared" si="4"/>
        <v>24</v>
      </c>
      <c r="DF5" s="26">
        <f t="shared" si="4"/>
        <v>19</v>
      </c>
      <c r="DG5" s="26">
        <f t="shared" si="4"/>
        <v>19</v>
      </c>
      <c r="DH5" s="26">
        <f t="shared" si="4"/>
        <v>24</v>
      </c>
      <c r="DI5" s="26">
        <f t="shared" si="4"/>
        <v>24</v>
      </c>
      <c r="DJ5" s="26">
        <f t="shared" si="4"/>
        <v>24</v>
      </c>
      <c r="DK5" s="26">
        <f t="shared" si="4"/>
        <v>24</v>
      </c>
      <c r="DL5" s="26">
        <f t="shared" si="4"/>
        <v>24</v>
      </c>
      <c r="DM5" s="26">
        <f t="shared" si="4"/>
        <v>24</v>
      </c>
      <c r="DN5" s="26">
        <f t="shared" si="4"/>
        <v>24</v>
      </c>
      <c r="DO5" s="26">
        <f t="shared" si="4"/>
        <v>24</v>
      </c>
      <c r="DP5" s="26">
        <f t="shared" si="4"/>
        <v>24</v>
      </c>
      <c r="DQ5" s="26">
        <f t="shared" si="4"/>
        <v>24</v>
      </c>
      <c r="DR5" s="26">
        <f t="shared" si="4"/>
        <v>24</v>
      </c>
      <c r="DS5" s="26">
        <f t="shared" si="4"/>
        <v>24</v>
      </c>
      <c r="DT5" s="26">
        <f t="shared" si="4"/>
        <v>24</v>
      </c>
      <c r="DU5" s="26">
        <f t="shared" si="4"/>
        <v>24</v>
      </c>
    </row>
    <row r="6" spans="1:126" ht="18.75" x14ac:dyDescent="0.25">
      <c r="B6" s="46" t="s">
        <v>30</v>
      </c>
      <c r="C6" s="46">
        <v>0</v>
      </c>
      <c r="D6" s="46">
        <v>0</v>
      </c>
      <c r="E6" s="46">
        <v>0</v>
      </c>
      <c r="F6" s="46">
        <v>0</v>
      </c>
      <c r="G6" s="46">
        <v>0</v>
      </c>
      <c r="H6" s="46">
        <v>0</v>
      </c>
      <c r="I6" s="46">
        <v>0</v>
      </c>
      <c r="J6" s="46">
        <v>0</v>
      </c>
      <c r="K6" s="46">
        <v>0</v>
      </c>
      <c r="L6" s="46">
        <v>0</v>
      </c>
      <c r="M6" s="46">
        <v>24</v>
      </c>
      <c r="N6" s="46">
        <v>0</v>
      </c>
      <c r="O6" s="46">
        <v>0</v>
      </c>
      <c r="P6" s="46">
        <v>0</v>
      </c>
      <c r="Q6" s="46">
        <v>0</v>
      </c>
      <c r="R6" s="46">
        <v>0</v>
      </c>
      <c r="S6" s="46">
        <v>24</v>
      </c>
      <c r="V6" s="46">
        <v>3.125E-2</v>
      </c>
      <c r="W6" s="6">
        <f>D5</f>
        <v>0</v>
      </c>
      <c r="X6" s="46">
        <f>D6</f>
        <v>0</v>
      </c>
      <c r="Y6" s="2">
        <f>D7</f>
        <v>0</v>
      </c>
      <c r="Z6" s="46">
        <f>D8</f>
        <v>0</v>
      </c>
      <c r="AA6" s="46">
        <f>D9</f>
        <v>0</v>
      </c>
      <c r="AB6" s="46">
        <f>D10</f>
        <v>0</v>
      </c>
      <c r="AC6" s="4">
        <f>D11</f>
        <v>0</v>
      </c>
      <c r="AD6" s="46">
        <f>D12</f>
        <v>0</v>
      </c>
      <c r="AE6" s="46">
        <f>D13</f>
        <v>0</v>
      </c>
      <c r="AF6" s="46">
        <f>D14</f>
        <v>0</v>
      </c>
      <c r="AG6" s="46">
        <f>D15</f>
        <v>0</v>
      </c>
      <c r="AH6" s="46">
        <f>D16</f>
        <v>0</v>
      </c>
      <c r="AI6" s="46">
        <f>D17</f>
        <v>0</v>
      </c>
      <c r="AJ6" s="46">
        <f>D18</f>
        <v>0</v>
      </c>
      <c r="AK6" s="46">
        <f>D19</f>
        <v>0</v>
      </c>
      <c r="AL6" s="46">
        <f>D20</f>
        <v>0</v>
      </c>
      <c r="AM6" s="46">
        <f>D21</f>
        <v>0</v>
      </c>
      <c r="AN6" s="46">
        <f>D22</f>
        <v>0</v>
      </c>
      <c r="AO6" s="46">
        <f>D23</f>
        <v>0</v>
      </c>
      <c r="AP6" s="46">
        <f>D24</f>
        <v>0</v>
      </c>
      <c r="AQ6" s="2">
        <f>D25</f>
        <v>0</v>
      </c>
      <c r="AR6" s="2">
        <f>D26</f>
        <v>0</v>
      </c>
      <c r="AS6" s="2">
        <f>D27</f>
        <v>0</v>
      </c>
      <c r="AT6" s="2">
        <f>D28</f>
        <v>12</v>
      </c>
      <c r="AU6" s="5"/>
      <c r="AV6" s="46">
        <v>3.125E-2</v>
      </c>
      <c r="AW6" s="36">
        <f t="shared" ref="AW6:BT6" si="5">PRODUCT(W6*100*1/W21)</f>
        <v>0</v>
      </c>
      <c r="AX6" s="29">
        <f t="shared" si="5"/>
        <v>0</v>
      </c>
      <c r="AY6" s="30">
        <f t="shared" si="5"/>
        <v>0</v>
      </c>
      <c r="AZ6" s="29">
        <f t="shared" si="5"/>
        <v>0</v>
      </c>
      <c r="BA6" s="29">
        <f t="shared" si="5"/>
        <v>0</v>
      </c>
      <c r="BB6" s="29">
        <f t="shared" si="5"/>
        <v>0</v>
      </c>
      <c r="BC6" s="31">
        <f t="shared" si="5"/>
        <v>0</v>
      </c>
      <c r="BD6" s="29">
        <f t="shared" si="5"/>
        <v>0</v>
      </c>
      <c r="BE6" s="29">
        <f t="shared" si="5"/>
        <v>0</v>
      </c>
      <c r="BF6" s="29">
        <f t="shared" si="5"/>
        <v>0</v>
      </c>
      <c r="BG6" s="29">
        <f t="shared" si="5"/>
        <v>0</v>
      </c>
      <c r="BH6" s="46">
        <f t="shared" si="5"/>
        <v>0</v>
      </c>
      <c r="BI6" s="29">
        <f t="shared" si="5"/>
        <v>0</v>
      </c>
      <c r="BJ6" s="29">
        <f t="shared" si="5"/>
        <v>0</v>
      </c>
      <c r="BK6" s="29">
        <f t="shared" si="5"/>
        <v>0</v>
      </c>
      <c r="BL6" s="29">
        <f t="shared" si="5"/>
        <v>0</v>
      </c>
      <c r="BM6" s="29">
        <f t="shared" si="5"/>
        <v>0</v>
      </c>
      <c r="BN6" s="29">
        <f t="shared" si="5"/>
        <v>0</v>
      </c>
      <c r="BO6" s="29">
        <f t="shared" si="5"/>
        <v>0</v>
      </c>
      <c r="BP6" s="29">
        <f t="shared" si="5"/>
        <v>0</v>
      </c>
      <c r="BQ6" s="30">
        <f t="shared" si="5"/>
        <v>0</v>
      </c>
      <c r="BR6" s="30">
        <f t="shared" si="5"/>
        <v>0</v>
      </c>
      <c r="BS6" s="30">
        <f t="shared" si="5"/>
        <v>0</v>
      </c>
      <c r="BT6" s="30">
        <f t="shared" si="5"/>
        <v>50</v>
      </c>
      <c r="BV6" s="46">
        <v>3.125E-2</v>
      </c>
      <c r="BW6" s="36">
        <f t="shared" ref="BW6:CT6" si="6">AW5+AW6</f>
        <v>0</v>
      </c>
      <c r="BX6" s="29">
        <f t="shared" si="6"/>
        <v>0</v>
      </c>
      <c r="BY6" s="30">
        <f t="shared" si="6"/>
        <v>0</v>
      </c>
      <c r="BZ6" s="29">
        <f t="shared" si="6"/>
        <v>0</v>
      </c>
      <c r="CA6" s="29">
        <f t="shared" si="6"/>
        <v>0</v>
      </c>
      <c r="CB6" s="29">
        <f t="shared" si="6"/>
        <v>0</v>
      </c>
      <c r="CC6" s="31">
        <f t="shared" si="6"/>
        <v>0</v>
      </c>
      <c r="CD6" s="29">
        <f t="shared" si="6"/>
        <v>0</v>
      </c>
      <c r="CE6" s="29">
        <f t="shared" si="6"/>
        <v>0</v>
      </c>
      <c r="CF6" s="29">
        <f t="shared" si="6"/>
        <v>0</v>
      </c>
      <c r="CG6" s="29">
        <f t="shared" si="6"/>
        <v>0</v>
      </c>
      <c r="CH6" s="46">
        <f t="shared" si="6"/>
        <v>0</v>
      </c>
      <c r="CI6" s="29">
        <f t="shared" si="6"/>
        <v>0</v>
      </c>
      <c r="CJ6" s="29">
        <f t="shared" si="6"/>
        <v>0</v>
      </c>
      <c r="CK6" s="29">
        <f t="shared" si="6"/>
        <v>0</v>
      </c>
      <c r="CL6" s="29">
        <f t="shared" si="6"/>
        <v>0</v>
      </c>
      <c r="CM6" s="29">
        <f t="shared" si="6"/>
        <v>0</v>
      </c>
      <c r="CN6" s="29">
        <f t="shared" si="6"/>
        <v>0</v>
      </c>
      <c r="CO6" s="29">
        <f t="shared" si="6"/>
        <v>0</v>
      </c>
      <c r="CP6" s="29">
        <f t="shared" si="6"/>
        <v>0</v>
      </c>
      <c r="CQ6" s="30">
        <f t="shared" si="6"/>
        <v>0</v>
      </c>
      <c r="CR6" s="30">
        <f t="shared" si="6"/>
        <v>0</v>
      </c>
      <c r="CS6" s="30">
        <f t="shared" si="6"/>
        <v>0</v>
      </c>
      <c r="CT6" s="30">
        <f t="shared" si="6"/>
        <v>50</v>
      </c>
      <c r="CU6" s="34"/>
      <c r="CV6" s="34"/>
      <c r="CW6" s="24" t="s">
        <v>47</v>
      </c>
      <c r="CX6" s="17"/>
      <c r="CY6" s="17"/>
      <c r="CZ6" s="17">
        <f>BY13</f>
        <v>100</v>
      </c>
      <c r="DA6" s="17"/>
      <c r="DB6" s="17"/>
      <c r="DC6" s="17"/>
      <c r="DD6" s="17"/>
      <c r="DE6" s="16"/>
      <c r="DF6" s="16"/>
      <c r="DG6" s="16"/>
      <c r="DH6" s="16"/>
      <c r="DI6" s="16"/>
      <c r="DJ6" s="12"/>
      <c r="DK6" s="16"/>
      <c r="DL6" s="16"/>
      <c r="DM6" s="16"/>
      <c r="DN6" s="16"/>
      <c r="DO6" s="16"/>
      <c r="DP6" s="16"/>
      <c r="DQ6" s="16"/>
      <c r="DR6" s="16">
        <f>CQ13</f>
        <v>100.00000000000001</v>
      </c>
      <c r="DS6" s="16">
        <f>CR13</f>
        <v>99.999999999999986</v>
      </c>
      <c r="DT6" s="16">
        <f>CS12</f>
        <v>100</v>
      </c>
      <c r="DU6" s="16">
        <f>CT9</f>
        <v>95.833333333333343</v>
      </c>
    </row>
    <row r="7" spans="1:126" ht="18.75" x14ac:dyDescent="0.25">
      <c r="B7" s="46" t="s">
        <v>3</v>
      </c>
      <c r="C7" s="2">
        <v>0</v>
      </c>
      <c r="D7" s="2">
        <v>0</v>
      </c>
      <c r="E7" s="2">
        <v>0</v>
      </c>
      <c r="F7" s="2">
        <v>1</v>
      </c>
      <c r="G7" s="2">
        <v>0</v>
      </c>
      <c r="H7" s="2">
        <v>5</v>
      </c>
      <c r="I7" s="2">
        <v>17</v>
      </c>
      <c r="J7" s="2">
        <v>0</v>
      </c>
      <c r="K7" s="2">
        <v>1</v>
      </c>
      <c r="L7" s="4">
        <v>0</v>
      </c>
      <c r="M7" s="3">
        <v>0</v>
      </c>
      <c r="N7" s="3">
        <v>0</v>
      </c>
      <c r="O7" s="3">
        <v>0</v>
      </c>
      <c r="P7" s="3">
        <v>0</v>
      </c>
      <c r="Q7" s="3">
        <v>0</v>
      </c>
      <c r="R7" s="3">
        <v>0</v>
      </c>
      <c r="S7" s="46">
        <v>24</v>
      </c>
      <c r="V7" s="46">
        <v>6.25E-2</v>
      </c>
      <c r="W7" s="6">
        <f>E5</f>
        <v>0</v>
      </c>
      <c r="X7" s="46">
        <f>E6</f>
        <v>0</v>
      </c>
      <c r="Y7" s="2">
        <f>E7</f>
        <v>0</v>
      </c>
      <c r="Z7" s="46">
        <f>E8</f>
        <v>0</v>
      </c>
      <c r="AA7" s="46">
        <f>E9</f>
        <v>0</v>
      </c>
      <c r="AB7" s="46">
        <f>E10</f>
        <v>0</v>
      </c>
      <c r="AC7" s="4">
        <f>E11</f>
        <v>0</v>
      </c>
      <c r="AD7" s="46">
        <f>E12</f>
        <v>1</v>
      </c>
      <c r="AE7" s="46">
        <f>E13</f>
        <v>0</v>
      </c>
      <c r="AF7" s="46">
        <f>E14</f>
        <v>0</v>
      </c>
      <c r="AG7" s="46">
        <f>E15</f>
        <v>0</v>
      </c>
      <c r="AH7" s="46">
        <f>E16</f>
        <v>17</v>
      </c>
      <c r="AI7" s="46">
        <f>E17</f>
        <v>0</v>
      </c>
      <c r="AJ7" s="46">
        <f>E18</f>
        <v>0</v>
      </c>
      <c r="AK7" s="46">
        <f>E19</f>
        <v>0</v>
      </c>
      <c r="AL7" s="46">
        <f>E20</f>
        <v>1</v>
      </c>
      <c r="AM7" s="46">
        <f>E21</f>
        <v>0</v>
      </c>
      <c r="AN7" s="46">
        <f>E22</f>
        <v>0</v>
      </c>
      <c r="AO7" s="46">
        <f>E23</f>
        <v>0</v>
      </c>
      <c r="AP7" s="46">
        <f>E24</f>
        <v>0</v>
      </c>
      <c r="AQ7" s="2">
        <f>E25</f>
        <v>0</v>
      </c>
      <c r="AR7" s="2">
        <f>E26</f>
        <v>0</v>
      </c>
      <c r="AS7" s="2">
        <f>E27</f>
        <v>0</v>
      </c>
      <c r="AT7" s="2">
        <f>E28</f>
        <v>0</v>
      </c>
      <c r="AU7" s="5"/>
      <c r="AV7" s="46">
        <v>6.25E-2</v>
      </c>
      <c r="AW7" s="36">
        <f t="shared" ref="AW7:BT7" si="7">PRODUCT(W7*100*1/W21)</f>
        <v>0</v>
      </c>
      <c r="AX7" s="29">
        <f t="shared" si="7"/>
        <v>0</v>
      </c>
      <c r="AY7" s="30">
        <f t="shared" si="7"/>
        <v>0</v>
      </c>
      <c r="AZ7" s="29">
        <f t="shared" si="7"/>
        <v>0</v>
      </c>
      <c r="BA7" s="29">
        <f t="shared" si="7"/>
        <v>0</v>
      </c>
      <c r="BB7" s="29">
        <f t="shared" si="7"/>
        <v>0</v>
      </c>
      <c r="BC7" s="31">
        <f t="shared" si="7"/>
        <v>0</v>
      </c>
      <c r="BD7" s="29">
        <f t="shared" si="7"/>
        <v>4.166666666666667</v>
      </c>
      <c r="BE7" s="29">
        <f t="shared" si="7"/>
        <v>0</v>
      </c>
      <c r="BF7" s="29">
        <f t="shared" si="7"/>
        <v>0</v>
      </c>
      <c r="BG7" s="29">
        <f t="shared" si="7"/>
        <v>0</v>
      </c>
      <c r="BH7" s="46">
        <f t="shared" si="7"/>
        <v>70.833333333333329</v>
      </c>
      <c r="BI7" s="29">
        <f t="shared" si="7"/>
        <v>0</v>
      </c>
      <c r="BJ7" s="29">
        <f t="shared" si="7"/>
        <v>0</v>
      </c>
      <c r="BK7" s="29">
        <f t="shared" si="7"/>
        <v>0</v>
      </c>
      <c r="BL7" s="29">
        <f t="shared" si="7"/>
        <v>4.166666666666667</v>
      </c>
      <c r="BM7" s="29">
        <f t="shared" si="7"/>
        <v>0</v>
      </c>
      <c r="BN7" s="29">
        <f t="shared" si="7"/>
        <v>0</v>
      </c>
      <c r="BO7" s="29">
        <f t="shared" si="7"/>
        <v>0</v>
      </c>
      <c r="BP7" s="29">
        <f t="shared" si="7"/>
        <v>0</v>
      </c>
      <c r="BQ7" s="30">
        <f t="shared" si="7"/>
        <v>0</v>
      </c>
      <c r="BR7" s="30">
        <f t="shared" si="7"/>
        <v>0</v>
      </c>
      <c r="BS7" s="30">
        <f t="shared" si="7"/>
        <v>0</v>
      </c>
      <c r="BT7" s="30">
        <f t="shared" si="7"/>
        <v>0</v>
      </c>
      <c r="BV7" s="46">
        <v>6.25E-2</v>
      </c>
      <c r="BW7" s="36">
        <f t="shared" ref="BW7:CT8" si="8">AW5+AW6+AW7</f>
        <v>0</v>
      </c>
      <c r="BX7" s="29">
        <f t="shared" si="8"/>
        <v>0</v>
      </c>
      <c r="BY7" s="30">
        <f t="shared" si="8"/>
        <v>0</v>
      </c>
      <c r="BZ7" s="29">
        <f t="shared" si="8"/>
        <v>0</v>
      </c>
      <c r="CA7" s="29">
        <f t="shared" si="8"/>
        <v>0</v>
      </c>
      <c r="CB7" s="29">
        <f t="shared" si="8"/>
        <v>0</v>
      </c>
      <c r="CC7" s="31">
        <f t="shared" si="8"/>
        <v>0</v>
      </c>
      <c r="CD7" s="29">
        <f t="shared" si="8"/>
        <v>4.166666666666667</v>
      </c>
      <c r="CE7" s="29">
        <f t="shared" si="8"/>
        <v>0</v>
      </c>
      <c r="CF7" s="29">
        <f t="shared" si="8"/>
        <v>0</v>
      </c>
      <c r="CG7" s="29">
        <f t="shared" si="8"/>
        <v>0</v>
      </c>
      <c r="CH7" s="46">
        <f t="shared" si="8"/>
        <v>70.833333333333329</v>
      </c>
      <c r="CI7" s="29">
        <f t="shared" si="8"/>
        <v>0</v>
      </c>
      <c r="CJ7" s="29">
        <f t="shared" si="8"/>
        <v>0</v>
      </c>
      <c r="CK7" s="29">
        <f t="shared" si="8"/>
        <v>0</v>
      </c>
      <c r="CL7" s="29">
        <f t="shared" si="8"/>
        <v>4.166666666666667</v>
      </c>
      <c r="CM7" s="29">
        <f t="shared" si="8"/>
        <v>0</v>
      </c>
      <c r="CN7" s="29">
        <f t="shared" si="8"/>
        <v>0</v>
      </c>
      <c r="CO7" s="29">
        <f t="shared" si="8"/>
        <v>0</v>
      </c>
      <c r="CP7" s="29">
        <f t="shared" si="8"/>
        <v>0</v>
      </c>
      <c r="CQ7" s="30">
        <f t="shared" si="8"/>
        <v>0</v>
      </c>
      <c r="CR7" s="30">
        <f t="shared" si="8"/>
        <v>0</v>
      </c>
      <c r="CS7" s="30">
        <f t="shared" si="8"/>
        <v>0</v>
      </c>
      <c r="CT7" s="30">
        <f t="shared" si="8"/>
        <v>50</v>
      </c>
      <c r="CU7" s="34"/>
      <c r="CV7" s="34"/>
      <c r="CW7" s="24" t="s">
        <v>48</v>
      </c>
      <c r="CX7" s="17"/>
      <c r="CY7" s="17"/>
      <c r="CZ7" s="17">
        <f>BY14-BY13</f>
        <v>0</v>
      </c>
      <c r="DA7" s="17"/>
      <c r="DB7" s="17"/>
      <c r="DC7" s="17"/>
      <c r="DD7" s="17">
        <f>CC13</f>
        <v>100</v>
      </c>
      <c r="DE7" s="16"/>
      <c r="DF7" s="16"/>
      <c r="DG7" s="16"/>
      <c r="DH7" s="16"/>
      <c r="DI7" s="16"/>
      <c r="DJ7" s="16"/>
      <c r="DK7" s="16"/>
      <c r="DL7" s="16"/>
      <c r="DM7" s="16"/>
      <c r="DN7" s="16"/>
      <c r="DO7" s="16"/>
      <c r="DP7" s="16"/>
      <c r="DQ7" s="16"/>
      <c r="DR7" s="16"/>
      <c r="DS7" s="16"/>
      <c r="DT7" s="16"/>
      <c r="DU7" s="16"/>
    </row>
    <row r="8" spans="1:126" ht="18.75" x14ac:dyDescent="0.25">
      <c r="B8" s="46" t="s">
        <v>5</v>
      </c>
      <c r="C8" s="46">
        <v>0</v>
      </c>
      <c r="D8" s="46">
        <v>0</v>
      </c>
      <c r="E8" s="46">
        <v>0</v>
      </c>
      <c r="F8" s="46">
        <v>0</v>
      </c>
      <c r="G8" s="46">
        <v>0</v>
      </c>
      <c r="H8" s="46">
        <v>0</v>
      </c>
      <c r="I8" s="46">
        <v>3</v>
      </c>
      <c r="J8" s="46">
        <v>4</v>
      </c>
      <c r="K8" s="46">
        <v>12</v>
      </c>
      <c r="L8" s="46">
        <v>4</v>
      </c>
      <c r="M8" s="46">
        <v>1</v>
      </c>
      <c r="N8" s="46">
        <v>0</v>
      </c>
      <c r="O8" s="46">
        <v>0</v>
      </c>
      <c r="P8" s="46">
        <v>0</v>
      </c>
      <c r="Q8" s="46">
        <v>0</v>
      </c>
      <c r="R8" s="46">
        <v>0</v>
      </c>
      <c r="S8" s="46">
        <v>24</v>
      </c>
      <c r="V8" s="46">
        <v>0.125</v>
      </c>
      <c r="W8" s="6">
        <f>F5</f>
        <v>0</v>
      </c>
      <c r="X8" s="46">
        <f>F6</f>
        <v>0</v>
      </c>
      <c r="Y8" s="2">
        <f>F7</f>
        <v>1</v>
      </c>
      <c r="Z8" s="46">
        <f>F8</f>
        <v>0</v>
      </c>
      <c r="AA8" s="46">
        <f>F9</f>
        <v>0</v>
      </c>
      <c r="AB8" s="46">
        <f>F10</f>
        <v>0</v>
      </c>
      <c r="AC8" s="4">
        <f>F11</f>
        <v>0</v>
      </c>
      <c r="AD8" s="46">
        <f>F12</f>
        <v>0</v>
      </c>
      <c r="AE8" s="46">
        <f>F13</f>
        <v>0</v>
      </c>
      <c r="AF8" s="46">
        <f>F14</f>
        <v>0</v>
      </c>
      <c r="AG8" s="46">
        <f>F15</f>
        <v>0</v>
      </c>
      <c r="AH8" s="46">
        <f>F16</f>
        <v>0</v>
      </c>
      <c r="AI8" s="46">
        <f>F17</f>
        <v>0</v>
      </c>
      <c r="AJ8" s="46">
        <f>F18</f>
        <v>0</v>
      </c>
      <c r="AK8" s="46">
        <f>F19</f>
        <v>1</v>
      </c>
      <c r="AL8" s="46">
        <f>F20</f>
        <v>0</v>
      </c>
      <c r="AM8" s="46">
        <f>F21</f>
        <v>0</v>
      </c>
      <c r="AN8" s="46">
        <f>F22</f>
        <v>0</v>
      </c>
      <c r="AO8" s="46">
        <f>F23</f>
        <v>0</v>
      </c>
      <c r="AP8" s="46">
        <f>F24</f>
        <v>0</v>
      </c>
      <c r="AQ8" s="2">
        <f>F25</f>
        <v>0</v>
      </c>
      <c r="AR8" s="2">
        <f>F25</f>
        <v>0</v>
      </c>
      <c r="AS8" s="2">
        <f>F27</f>
        <v>24</v>
      </c>
      <c r="AT8" s="2">
        <f>F28</f>
        <v>8</v>
      </c>
      <c r="AU8" s="5"/>
      <c r="AV8" s="46">
        <v>0.125</v>
      </c>
      <c r="AW8" s="36">
        <f t="shared" ref="AW8:BT8" si="9">PRODUCT(W8*100*1/W21)</f>
        <v>0</v>
      </c>
      <c r="AX8" s="29">
        <f t="shared" si="9"/>
        <v>0</v>
      </c>
      <c r="AY8" s="30">
        <f t="shared" si="9"/>
        <v>4.166666666666667</v>
      </c>
      <c r="AZ8" s="29">
        <f t="shared" si="9"/>
        <v>0</v>
      </c>
      <c r="BA8" s="29">
        <f t="shared" si="9"/>
        <v>0</v>
      </c>
      <c r="BB8" s="29">
        <f t="shared" si="9"/>
        <v>0</v>
      </c>
      <c r="BC8" s="31">
        <f t="shared" si="9"/>
        <v>0</v>
      </c>
      <c r="BD8" s="29">
        <f t="shared" si="9"/>
        <v>0</v>
      </c>
      <c r="BE8" s="29">
        <f t="shared" si="9"/>
        <v>0</v>
      </c>
      <c r="BF8" s="29">
        <f t="shared" si="9"/>
        <v>0</v>
      </c>
      <c r="BG8" s="29">
        <f t="shared" si="9"/>
        <v>0</v>
      </c>
      <c r="BH8" s="46">
        <f t="shared" si="9"/>
        <v>0</v>
      </c>
      <c r="BI8" s="29">
        <f t="shared" si="9"/>
        <v>0</v>
      </c>
      <c r="BJ8" s="29">
        <f t="shared" si="9"/>
        <v>0</v>
      </c>
      <c r="BK8" s="29">
        <f t="shared" si="9"/>
        <v>4.166666666666667</v>
      </c>
      <c r="BL8" s="29">
        <f t="shared" si="9"/>
        <v>0</v>
      </c>
      <c r="BM8" s="29">
        <f t="shared" si="9"/>
        <v>0</v>
      </c>
      <c r="BN8" s="29">
        <f t="shared" si="9"/>
        <v>0</v>
      </c>
      <c r="BO8" s="29">
        <f t="shared" si="9"/>
        <v>0</v>
      </c>
      <c r="BP8" s="29">
        <f t="shared" si="9"/>
        <v>0</v>
      </c>
      <c r="BQ8" s="30">
        <f t="shared" si="9"/>
        <v>0</v>
      </c>
      <c r="BR8" s="30">
        <f t="shared" si="9"/>
        <v>0</v>
      </c>
      <c r="BS8" s="30">
        <f t="shared" si="9"/>
        <v>100</v>
      </c>
      <c r="BT8" s="30">
        <f t="shared" si="9"/>
        <v>33.333333333333336</v>
      </c>
      <c r="BV8" s="46">
        <v>0.125</v>
      </c>
      <c r="BW8" s="36">
        <f t="shared" ref="BW8:CM8" si="10">AW5+AW6+AW7+AW8</f>
        <v>0</v>
      </c>
      <c r="BX8" s="29">
        <f t="shared" si="10"/>
        <v>0</v>
      </c>
      <c r="BY8" s="30">
        <f t="shared" si="10"/>
        <v>4.166666666666667</v>
      </c>
      <c r="BZ8" s="29">
        <f t="shared" si="10"/>
        <v>0</v>
      </c>
      <c r="CA8" s="29">
        <f t="shared" si="10"/>
        <v>0</v>
      </c>
      <c r="CB8" s="29">
        <f t="shared" si="10"/>
        <v>0</v>
      </c>
      <c r="CC8" s="31">
        <f t="shared" si="10"/>
        <v>0</v>
      </c>
      <c r="CD8" s="29">
        <f t="shared" si="10"/>
        <v>4.166666666666667</v>
      </c>
      <c r="CE8" s="29">
        <f t="shared" si="10"/>
        <v>0</v>
      </c>
      <c r="CF8" s="29">
        <f t="shared" si="10"/>
        <v>0</v>
      </c>
      <c r="CG8" s="29">
        <f t="shared" si="10"/>
        <v>0</v>
      </c>
      <c r="CH8" s="46">
        <f t="shared" si="10"/>
        <v>70.833333333333329</v>
      </c>
      <c r="CI8" s="29">
        <f t="shared" si="10"/>
        <v>0</v>
      </c>
      <c r="CJ8" s="29">
        <f t="shared" si="10"/>
        <v>0</v>
      </c>
      <c r="CK8" s="29">
        <f t="shared" si="10"/>
        <v>4.166666666666667</v>
      </c>
      <c r="CL8" s="29">
        <f t="shared" si="10"/>
        <v>4.166666666666667</v>
      </c>
      <c r="CM8" s="29">
        <f t="shared" si="10"/>
        <v>0</v>
      </c>
      <c r="CN8" s="29">
        <f t="shared" si="8"/>
        <v>0</v>
      </c>
      <c r="CO8" s="29">
        <f t="shared" ref="CO8:CT8" si="11">BO5+BO6+BO7+BO8</f>
        <v>0</v>
      </c>
      <c r="CP8" s="29">
        <f t="shared" si="11"/>
        <v>0</v>
      </c>
      <c r="CQ8" s="30">
        <f t="shared" si="11"/>
        <v>0</v>
      </c>
      <c r="CR8" s="30">
        <f t="shared" si="11"/>
        <v>0</v>
      </c>
      <c r="CS8" s="30">
        <f t="shared" si="11"/>
        <v>100</v>
      </c>
      <c r="CT8" s="30">
        <f t="shared" si="11"/>
        <v>83.333333333333343</v>
      </c>
      <c r="CU8" s="34"/>
      <c r="CV8" s="34"/>
      <c r="CW8" s="24" t="s">
        <v>49</v>
      </c>
      <c r="CX8" s="17"/>
      <c r="CY8" s="17"/>
      <c r="CZ8" s="17">
        <f>BY20-BY14</f>
        <v>0</v>
      </c>
      <c r="DA8" s="17"/>
      <c r="DB8" s="17"/>
      <c r="DC8" s="17"/>
      <c r="DD8" s="17">
        <f>CC20-CC13</f>
        <v>0</v>
      </c>
      <c r="DE8" s="16"/>
      <c r="DF8" s="16"/>
      <c r="DG8" s="16"/>
      <c r="DH8" s="16"/>
      <c r="DI8" s="16"/>
      <c r="DJ8" s="16"/>
      <c r="DK8" s="16"/>
      <c r="DL8" s="16"/>
      <c r="DM8" s="16"/>
      <c r="DN8" s="16"/>
      <c r="DO8" s="16"/>
      <c r="DP8" s="16"/>
      <c r="DQ8" s="16"/>
      <c r="DR8" s="16">
        <f>CQ20-CQ13</f>
        <v>0</v>
      </c>
      <c r="DS8" s="16">
        <f>CR20-CR13</f>
        <v>0</v>
      </c>
      <c r="DT8" s="16">
        <f>CS20-CS12</f>
        <v>0</v>
      </c>
      <c r="DU8" s="16">
        <f>CT20-CT9</f>
        <v>4.1666666666666714</v>
      </c>
    </row>
    <row r="9" spans="1:126" x14ac:dyDescent="0.25">
      <c r="B9" s="46" t="s">
        <v>7</v>
      </c>
      <c r="C9" s="46">
        <v>0</v>
      </c>
      <c r="D9" s="46">
        <v>0</v>
      </c>
      <c r="E9" s="46">
        <v>0</v>
      </c>
      <c r="F9" s="46">
        <v>0</v>
      </c>
      <c r="G9" s="46">
        <v>0</v>
      </c>
      <c r="H9" s="46">
        <v>0</v>
      </c>
      <c r="I9" s="46">
        <v>1</v>
      </c>
      <c r="J9" s="46">
        <v>2</v>
      </c>
      <c r="K9" s="46">
        <v>0</v>
      </c>
      <c r="L9" s="46">
        <v>0</v>
      </c>
      <c r="M9" s="46">
        <v>21</v>
      </c>
      <c r="N9" s="46">
        <v>0</v>
      </c>
      <c r="O9" s="46">
        <v>0</v>
      </c>
      <c r="P9" s="46">
        <v>0</v>
      </c>
      <c r="Q9" s="46">
        <v>0</v>
      </c>
      <c r="R9" s="46">
        <v>0</v>
      </c>
      <c r="S9" s="46">
        <v>24</v>
      </c>
      <c r="V9" s="46">
        <v>0.25</v>
      </c>
      <c r="W9" s="8">
        <f>G5</f>
        <v>0</v>
      </c>
      <c r="X9" s="46">
        <f>G6</f>
        <v>0</v>
      </c>
      <c r="Y9" s="2">
        <f>G7</f>
        <v>0</v>
      </c>
      <c r="Z9" s="46">
        <f>G8</f>
        <v>0</v>
      </c>
      <c r="AA9" s="46">
        <f>G9</f>
        <v>0</v>
      </c>
      <c r="AB9" s="46">
        <f>G10</f>
        <v>0</v>
      </c>
      <c r="AC9" s="4">
        <f>G11</f>
        <v>2</v>
      </c>
      <c r="AD9" s="46">
        <f>G12</f>
        <v>1</v>
      </c>
      <c r="AE9" s="46">
        <f>G13</f>
        <v>0</v>
      </c>
      <c r="AF9" s="46">
        <f>G14</f>
        <v>0</v>
      </c>
      <c r="AG9" s="46">
        <f>G15</f>
        <v>0</v>
      </c>
      <c r="AH9" s="46">
        <f>G16</f>
        <v>2</v>
      </c>
      <c r="AI9" s="46">
        <f>G17</f>
        <v>0</v>
      </c>
      <c r="AJ9" s="46">
        <f>G18</f>
        <v>1</v>
      </c>
      <c r="AK9" s="46">
        <f>G19</f>
        <v>7</v>
      </c>
      <c r="AL9" s="46">
        <f>G20</f>
        <v>3</v>
      </c>
      <c r="AM9" s="46">
        <f>G21</f>
        <v>0</v>
      </c>
      <c r="AN9" s="46">
        <f>G22</f>
        <v>0</v>
      </c>
      <c r="AO9" s="46">
        <f>G23</f>
        <v>0</v>
      </c>
      <c r="AP9" s="46">
        <f>G24</f>
        <v>0</v>
      </c>
      <c r="AQ9" s="2">
        <f>G25</f>
        <v>0</v>
      </c>
      <c r="AR9" s="2">
        <f>G26</f>
        <v>0</v>
      </c>
      <c r="AS9" s="2">
        <f>G27</f>
        <v>0</v>
      </c>
      <c r="AT9" s="2">
        <f>G28</f>
        <v>3</v>
      </c>
      <c r="AU9" s="5"/>
      <c r="AV9" s="46">
        <v>0.25</v>
      </c>
      <c r="AW9" s="37">
        <f t="shared" ref="AW9:BT9" si="12">PRODUCT(W9*100*1/W21)</f>
        <v>0</v>
      </c>
      <c r="AX9" s="29">
        <f t="shared" si="12"/>
        <v>0</v>
      </c>
      <c r="AY9" s="30">
        <f t="shared" si="12"/>
        <v>0</v>
      </c>
      <c r="AZ9" s="29">
        <f t="shared" si="12"/>
        <v>0</v>
      </c>
      <c r="BA9" s="29">
        <f t="shared" si="12"/>
        <v>0</v>
      </c>
      <c r="BB9" s="29">
        <f t="shared" si="12"/>
        <v>0</v>
      </c>
      <c r="BC9" s="31">
        <f t="shared" si="12"/>
        <v>8.3333333333333339</v>
      </c>
      <c r="BD9" s="29">
        <f t="shared" si="12"/>
        <v>4.166666666666667</v>
      </c>
      <c r="BE9" s="29">
        <f t="shared" si="12"/>
        <v>0</v>
      </c>
      <c r="BF9" s="29">
        <f t="shared" si="12"/>
        <v>0</v>
      </c>
      <c r="BG9" s="29">
        <f t="shared" si="12"/>
        <v>0</v>
      </c>
      <c r="BH9" s="46">
        <f t="shared" si="12"/>
        <v>8.3333333333333339</v>
      </c>
      <c r="BI9" s="29">
        <f t="shared" si="12"/>
        <v>0</v>
      </c>
      <c r="BJ9" s="29">
        <f t="shared" si="12"/>
        <v>4.166666666666667</v>
      </c>
      <c r="BK9" s="29">
        <f t="shared" si="12"/>
        <v>29.166666666666668</v>
      </c>
      <c r="BL9" s="29">
        <f t="shared" si="12"/>
        <v>12.5</v>
      </c>
      <c r="BM9" s="29">
        <f t="shared" si="12"/>
        <v>0</v>
      </c>
      <c r="BN9" s="29">
        <f t="shared" si="12"/>
        <v>0</v>
      </c>
      <c r="BO9" s="29">
        <f t="shared" si="12"/>
        <v>0</v>
      </c>
      <c r="BP9" s="29">
        <f t="shared" si="12"/>
        <v>0</v>
      </c>
      <c r="BQ9" s="30">
        <f t="shared" si="12"/>
        <v>0</v>
      </c>
      <c r="BR9" s="30">
        <f t="shared" si="12"/>
        <v>0</v>
      </c>
      <c r="BS9" s="30">
        <f t="shared" si="12"/>
        <v>0</v>
      </c>
      <c r="BT9" s="30">
        <f t="shared" si="12"/>
        <v>12.5</v>
      </c>
      <c r="BV9" s="46">
        <v>0.25</v>
      </c>
      <c r="BW9" s="37">
        <f t="shared" ref="BW9:CT9" si="13">AW5+AW6+AW7+AW8+AW9</f>
        <v>0</v>
      </c>
      <c r="BX9" s="29">
        <f t="shared" si="13"/>
        <v>0</v>
      </c>
      <c r="BY9" s="30">
        <f t="shared" si="13"/>
        <v>4.166666666666667</v>
      </c>
      <c r="BZ9" s="29">
        <f t="shared" si="13"/>
        <v>0</v>
      </c>
      <c r="CA9" s="29">
        <f t="shared" si="13"/>
        <v>0</v>
      </c>
      <c r="CB9" s="29">
        <f t="shared" si="13"/>
        <v>0</v>
      </c>
      <c r="CC9" s="31">
        <f t="shared" si="13"/>
        <v>8.3333333333333339</v>
      </c>
      <c r="CD9" s="29">
        <f t="shared" si="13"/>
        <v>8.3333333333333339</v>
      </c>
      <c r="CE9" s="29">
        <f t="shared" si="13"/>
        <v>0</v>
      </c>
      <c r="CF9" s="29">
        <f t="shared" si="13"/>
        <v>0</v>
      </c>
      <c r="CG9" s="29">
        <f t="shared" si="13"/>
        <v>0</v>
      </c>
      <c r="CH9" s="46">
        <f t="shared" si="13"/>
        <v>79.166666666666657</v>
      </c>
      <c r="CI9" s="29">
        <f t="shared" si="13"/>
        <v>0</v>
      </c>
      <c r="CJ9" s="29">
        <f t="shared" si="13"/>
        <v>4.166666666666667</v>
      </c>
      <c r="CK9" s="29">
        <f t="shared" si="13"/>
        <v>33.333333333333336</v>
      </c>
      <c r="CL9" s="29">
        <f t="shared" si="13"/>
        <v>16.666666666666668</v>
      </c>
      <c r="CM9" s="29">
        <f t="shared" si="13"/>
        <v>0</v>
      </c>
      <c r="CN9" s="29">
        <f t="shared" si="13"/>
        <v>0</v>
      </c>
      <c r="CO9" s="29">
        <f t="shared" si="13"/>
        <v>0</v>
      </c>
      <c r="CP9" s="29">
        <f t="shared" si="13"/>
        <v>0</v>
      </c>
      <c r="CQ9" s="30">
        <f t="shared" si="13"/>
        <v>0</v>
      </c>
      <c r="CR9" s="30">
        <f t="shared" si="13"/>
        <v>0</v>
      </c>
      <c r="CS9" s="30">
        <f t="shared" si="13"/>
        <v>100</v>
      </c>
      <c r="CT9" s="30">
        <f t="shared" si="13"/>
        <v>95.833333333333343</v>
      </c>
      <c r="CU9" s="34"/>
      <c r="CV9" s="34"/>
      <c r="CW9" s="28"/>
      <c r="CX9" s="28"/>
      <c r="CY9" s="28"/>
      <c r="CZ9" s="28"/>
      <c r="DA9" s="28"/>
      <c r="DB9" s="28"/>
      <c r="DC9" s="28"/>
      <c r="DD9" s="28"/>
      <c r="DE9" s="28"/>
      <c r="DF9" s="28"/>
      <c r="DG9" s="28"/>
      <c r="DH9" s="28"/>
      <c r="DI9" s="28"/>
      <c r="DJ9" s="28"/>
      <c r="DK9" s="28"/>
      <c r="DL9" s="28"/>
      <c r="DM9" s="28"/>
      <c r="DN9" s="28"/>
      <c r="DO9" s="28"/>
      <c r="DP9" s="28"/>
      <c r="DQ9" s="28"/>
      <c r="DR9" s="28"/>
      <c r="DS9" s="28"/>
      <c r="DT9" s="28"/>
      <c r="DU9" s="9"/>
    </row>
    <row r="10" spans="1:126" x14ac:dyDescent="0.25">
      <c r="B10" s="46" t="s">
        <v>9</v>
      </c>
      <c r="C10" s="46">
        <v>0</v>
      </c>
      <c r="D10" s="46">
        <v>0</v>
      </c>
      <c r="E10" s="46">
        <v>0</v>
      </c>
      <c r="F10" s="46">
        <v>0</v>
      </c>
      <c r="G10" s="46">
        <v>0</v>
      </c>
      <c r="H10" s="46">
        <v>0</v>
      </c>
      <c r="I10" s="46">
        <v>0</v>
      </c>
      <c r="J10" s="46">
        <v>0</v>
      </c>
      <c r="K10" s="46">
        <v>0</v>
      </c>
      <c r="L10" s="46">
        <v>1</v>
      </c>
      <c r="M10" s="46">
        <v>2</v>
      </c>
      <c r="N10" s="46">
        <v>1</v>
      </c>
      <c r="O10" s="46">
        <v>20</v>
      </c>
      <c r="P10" s="46">
        <v>0</v>
      </c>
      <c r="Q10" s="46">
        <v>0</v>
      </c>
      <c r="R10" s="46">
        <v>0</v>
      </c>
      <c r="S10" s="46">
        <v>24</v>
      </c>
      <c r="V10" s="46">
        <v>0.5</v>
      </c>
      <c r="W10" s="8">
        <f>H5</f>
        <v>0</v>
      </c>
      <c r="X10" s="46">
        <f>H6</f>
        <v>0</v>
      </c>
      <c r="Y10" s="2">
        <f>H7</f>
        <v>5</v>
      </c>
      <c r="Z10" s="46">
        <f>H8</f>
        <v>0</v>
      </c>
      <c r="AA10" s="46">
        <f>H9</f>
        <v>0</v>
      </c>
      <c r="AB10" s="46">
        <f>H10</f>
        <v>0</v>
      </c>
      <c r="AC10" s="4">
        <f>H11</f>
        <v>2</v>
      </c>
      <c r="AD10" s="46">
        <f>H12</f>
        <v>0</v>
      </c>
      <c r="AE10" s="46">
        <f>H13</f>
        <v>0</v>
      </c>
      <c r="AF10" s="46">
        <f>H14</f>
        <v>0</v>
      </c>
      <c r="AG10" s="46">
        <f>H15</f>
        <v>0</v>
      </c>
      <c r="AH10" s="46">
        <f>H16</f>
        <v>1</v>
      </c>
      <c r="AI10" s="46">
        <f>H17</f>
        <v>3</v>
      </c>
      <c r="AJ10" s="46">
        <f>H18</f>
        <v>2</v>
      </c>
      <c r="AK10" s="46">
        <f>H19</f>
        <v>8</v>
      </c>
      <c r="AL10" s="46">
        <f>H20</f>
        <v>0</v>
      </c>
      <c r="AM10" s="46">
        <f>H21</f>
        <v>3</v>
      </c>
      <c r="AN10" s="46">
        <f>H22</f>
        <v>0</v>
      </c>
      <c r="AO10" s="46">
        <f>H23</f>
        <v>0</v>
      </c>
      <c r="AP10" s="46">
        <f>H24</f>
        <v>1</v>
      </c>
      <c r="AQ10" s="2">
        <f>H25</f>
        <v>0</v>
      </c>
      <c r="AR10" s="2">
        <f>H26</f>
        <v>2</v>
      </c>
      <c r="AS10" s="2">
        <f>H27</f>
        <v>0</v>
      </c>
      <c r="AT10" s="3">
        <f>H28</f>
        <v>0</v>
      </c>
      <c r="AU10" s="5"/>
      <c r="AV10" s="46">
        <v>0.5</v>
      </c>
      <c r="AW10" s="37">
        <f t="shared" ref="AW10:BT10" si="14">PRODUCT(W10*100*1/W21)</f>
        <v>0</v>
      </c>
      <c r="AX10" s="29">
        <f t="shared" si="14"/>
        <v>0</v>
      </c>
      <c r="AY10" s="30">
        <f t="shared" si="14"/>
        <v>20.833333333333332</v>
      </c>
      <c r="AZ10" s="29">
        <f t="shared" si="14"/>
        <v>0</v>
      </c>
      <c r="BA10" s="29">
        <f t="shared" si="14"/>
        <v>0</v>
      </c>
      <c r="BB10" s="29">
        <f t="shared" si="14"/>
        <v>0</v>
      </c>
      <c r="BC10" s="31">
        <f t="shared" si="14"/>
        <v>8.3333333333333339</v>
      </c>
      <c r="BD10" s="29">
        <f t="shared" si="14"/>
        <v>0</v>
      </c>
      <c r="BE10" s="29">
        <f t="shared" si="14"/>
        <v>0</v>
      </c>
      <c r="BF10" s="29">
        <f t="shared" si="14"/>
        <v>0</v>
      </c>
      <c r="BG10" s="29">
        <f t="shared" si="14"/>
        <v>0</v>
      </c>
      <c r="BH10" s="46">
        <f t="shared" si="14"/>
        <v>4.166666666666667</v>
      </c>
      <c r="BI10" s="29">
        <f t="shared" si="14"/>
        <v>12.5</v>
      </c>
      <c r="BJ10" s="29">
        <f t="shared" si="14"/>
        <v>8.3333333333333339</v>
      </c>
      <c r="BK10" s="29">
        <f t="shared" si="14"/>
        <v>33.333333333333336</v>
      </c>
      <c r="BL10" s="29">
        <f t="shared" si="14"/>
        <v>0</v>
      </c>
      <c r="BM10" s="29">
        <f t="shared" si="14"/>
        <v>12.5</v>
      </c>
      <c r="BN10" s="29">
        <f t="shared" si="14"/>
        <v>0</v>
      </c>
      <c r="BO10" s="29">
        <f t="shared" si="14"/>
        <v>0</v>
      </c>
      <c r="BP10" s="29">
        <f t="shared" si="14"/>
        <v>4.166666666666667</v>
      </c>
      <c r="BQ10" s="30">
        <f t="shared" si="14"/>
        <v>0</v>
      </c>
      <c r="BR10" s="30">
        <f t="shared" si="14"/>
        <v>8.3333333333333339</v>
      </c>
      <c r="BS10" s="30">
        <f t="shared" si="14"/>
        <v>0</v>
      </c>
      <c r="BT10" s="32">
        <f t="shared" si="14"/>
        <v>0</v>
      </c>
      <c r="BV10" s="46">
        <v>0.5</v>
      </c>
      <c r="BW10" s="37">
        <f t="shared" ref="BW10:CT10" si="15">AW5+AW6+AW7+AW8+AW9+AW10</f>
        <v>0</v>
      </c>
      <c r="BX10" s="29">
        <f t="shared" si="15"/>
        <v>0</v>
      </c>
      <c r="BY10" s="30">
        <f t="shared" si="15"/>
        <v>25</v>
      </c>
      <c r="BZ10" s="29">
        <f t="shared" si="15"/>
        <v>0</v>
      </c>
      <c r="CA10" s="29">
        <f t="shared" si="15"/>
        <v>0</v>
      </c>
      <c r="CB10" s="29">
        <f t="shared" si="15"/>
        <v>0</v>
      </c>
      <c r="CC10" s="31">
        <f t="shared" si="15"/>
        <v>16.666666666666668</v>
      </c>
      <c r="CD10" s="29">
        <f t="shared" si="15"/>
        <v>8.3333333333333339</v>
      </c>
      <c r="CE10" s="29">
        <f t="shared" si="15"/>
        <v>0</v>
      </c>
      <c r="CF10" s="29">
        <f t="shared" si="15"/>
        <v>0</v>
      </c>
      <c r="CG10" s="29">
        <f t="shared" si="15"/>
        <v>0</v>
      </c>
      <c r="CH10" s="46">
        <f t="shared" si="15"/>
        <v>83.333333333333329</v>
      </c>
      <c r="CI10" s="29">
        <f t="shared" si="15"/>
        <v>12.5</v>
      </c>
      <c r="CJ10" s="29">
        <f t="shared" si="15"/>
        <v>12.5</v>
      </c>
      <c r="CK10" s="29">
        <f t="shared" si="15"/>
        <v>66.666666666666671</v>
      </c>
      <c r="CL10" s="29">
        <f t="shared" si="15"/>
        <v>16.666666666666668</v>
      </c>
      <c r="CM10" s="29">
        <f t="shared" si="15"/>
        <v>12.5</v>
      </c>
      <c r="CN10" s="29">
        <f t="shared" si="15"/>
        <v>0</v>
      </c>
      <c r="CO10" s="29">
        <f t="shared" si="15"/>
        <v>0</v>
      </c>
      <c r="CP10" s="29">
        <f t="shared" si="15"/>
        <v>4.166666666666667</v>
      </c>
      <c r="CQ10" s="30">
        <f t="shared" si="15"/>
        <v>0</v>
      </c>
      <c r="CR10" s="30">
        <f t="shared" si="15"/>
        <v>8.3333333333333339</v>
      </c>
      <c r="CS10" s="30">
        <f t="shared" si="15"/>
        <v>100</v>
      </c>
      <c r="CT10" s="32">
        <f t="shared" si="15"/>
        <v>95.833333333333343</v>
      </c>
      <c r="CU10" s="34"/>
      <c r="CV10" s="34"/>
      <c r="CW10" s="9"/>
      <c r="CX10" s="9"/>
      <c r="CY10" s="9"/>
      <c r="CZ10" s="9"/>
      <c r="DA10" s="9"/>
      <c r="DB10" s="9"/>
      <c r="DC10" s="9"/>
      <c r="DD10" s="9"/>
      <c r="DE10" s="9"/>
      <c r="DF10" s="9"/>
      <c r="DG10" s="9"/>
      <c r="DH10" s="9"/>
      <c r="DI10" s="9"/>
      <c r="DJ10" s="9"/>
      <c r="DK10" s="9"/>
      <c r="DL10" s="9"/>
      <c r="DM10" s="9"/>
      <c r="DN10" s="9"/>
      <c r="DO10" s="9"/>
      <c r="DP10" s="9"/>
      <c r="DQ10" s="9"/>
      <c r="DR10" s="9"/>
      <c r="DS10" s="9"/>
      <c r="DT10" s="9"/>
      <c r="DU10" s="9"/>
    </row>
    <row r="11" spans="1:126" x14ac:dyDescent="0.25">
      <c r="B11" s="46" t="s">
        <v>10</v>
      </c>
      <c r="C11" s="4">
        <v>0</v>
      </c>
      <c r="D11" s="4">
        <v>0</v>
      </c>
      <c r="E11" s="4">
        <v>0</v>
      </c>
      <c r="F11" s="4">
        <v>0</v>
      </c>
      <c r="G11" s="4">
        <v>2</v>
      </c>
      <c r="H11" s="4">
        <v>2</v>
      </c>
      <c r="I11" s="4">
        <v>14</v>
      </c>
      <c r="J11" s="4">
        <v>5</v>
      </c>
      <c r="K11" s="4">
        <v>1</v>
      </c>
      <c r="L11" s="3">
        <v>0</v>
      </c>
      <c r="M11" s="3">
        <v>0</v>
      </c>
      <c r="N11" s="3">
        <v>0</v>
      </c>
      <c r="O11" s="3">
        <v>0</v>
      </c>
      <c r="P11" s="3">
        <v>0</v>
      </c>
      <c r="Q11" s="3">
        <v>0</v>
      </c>
      <c r="R11" s="3">
        <v>0</v>
      </c>
      <c r="S11" s="46">
        <v>24</v>
      </c>
      <c r="V11" s="46">
        <v>1</v>
      </c>
      <c r="W11" s="8">
        <f>I5</f>
        <v>3</v>
      </c>
      <c r="X11" s="46">
        <f>I6</f>
        <v>0</v>
      </c>
      <c r="Y11" s="2">
        <f>I7</f>
        <v>17</v>
      </c>
      <c r="Z11" s="46">
        <f>I8</f>
        <v>3</v>
      </c>
      <c r="AA11" s="46">
        <f>I9</f>
        <v>1</v>
      </c>
      <c r="AB11" s="46">
        <f>I10</f>
        <v>0</v>
      </c>
      <c r="AC11" s="4">
        <f>I11</f>
        <v>14</v>
      </c>
      <c r="AD11" s="46">
        <f>I12</f>
        <v>3</v>
      </c>
      <c r="AE11" s="46">
        <f>I13</f>
        <v>0</v>
      </c>
      <c r="AF11" s="46">
        <f>I14</f>
        <v>1</v>
      </c>
      <c r="AG11" s="46">
        <f>I15</f>
        <v>0</v>
      </c>
      <c r="AH11" s="46">
        <f>I16</f>
        <v>0</v>
      </c>
      <c r="AI11" s="46">
        <f>I17</f>
        <v>9</v>
      </c>
      <c r="AJ11" s="46">
        <f>I18</f>
        <v>10</v>
      </c>
      <c r="AK11" s="46">
        <f>I19</f>
        <v>2</v>
      </c>
      <c r="AL11" s="46">
        <f>I20</f>
        <v>0</v>
      </c>
      <c r="AM11" s="46">
        <f>I21</f>
        <v>5</v>
      </c>
      <c r="AN11" s="46">
        <f>I22</f>
        <v>2</v>
      </c>
      <c r="AO11" s="46">
        <f>I23</f>
        <v>2</v>
      </c>
      <c r="AP11" s="46">
        <f>I24</f>
        <v>0</v>
      </c>
      <c r="AQ11" s="2">
        <f>I25</f>
        <v>9</v>
      </c>
      <c r="AR11" s="2">
        <f>I26</f>
        <v>17</v>
      </c>
      <c r="AS11" s="2">
        <f>I27</f>
        <v>0</v>
      </c>
      <c r="AT11" s="3">
        <f>I28</f>
        <v>0</v>
      </c>
      <c r="AU11" s="5"/>
      <c r="AV11" s="46">
        <v>1</v>
      </c>
      <c r="AW11" s="37">
        <f t="shared" ref="AW11:BT11" si="16">PRODUCT(W11*100*1/W21)</f>
        <v>12.5</v>
      </c>
      <c r="AX11" s="29">
        <f t="shared" si="16"/>
        <v>0</v>
      </c>
      <c r="AY11" s="30">
        <f t="shared" si="16"/>
        <v>70.833333333333329</v>
      </c>
      <c r="AZ11" s="29">
        <f t="shared" si="16"/>
        <v>12.5</v>
      </c>
      <c r="BA11" s="29">
        <f t="shared" si="16"/>
        <v>4.166666666666667</v>
      </c>
      <c r="BB11" s="29">
        <f t="shared" si="16"/>
        <v>0</v>
      </c>
      <c r="BC11" s="31">
        <f t="shared" si="16"/>
        <v>58.333333333333336</v>
      </c>
      <c r="BD11" s="29">
        <f t="shared" si="16"/>
        <v>12.5</v>
      </c>
      <c r="BE11" s="29">
        <f t="shared" si="16"/>
        <v>0</v>
      </c>
      <c r="BF11" s="29">
        <f t="shared" si="16"/>
        <v>5.2631578947368425</v>
      </c>
      <c r="BG11" s="29">
        <f t="shared" si="16"/>
        <v>0</v>
      </c>
      <c r="BH11" s="46">
        <f t="shared" si="16"/>
        <v>0</v>
      </c>
      <c r="BI11" s="29">
        <f t="shared" si="16"/>
        <v>37.5</v>
      </c>
      <c r="BJ11" s="29">
        <f t="shared" si="16"/>
        <v>41.666666666666664</v>
      </c>
      <c r="BK11" s="29">
        <f t="shared" si="16"/>
        <v>8.3333333333333339</v>
      </c>
      <c r="BL11" s="29">
        <f t="shared" si="16"/>
        <v>0</v>
      </c>
      <c r="BM11" s="29">
        <f t="shared" si="16"/>
        <v>20.833333333333332</v>
      </c>
      <c r="BN11" s="29">
        <f t="shared" si="16"/>
        <v>8.3333333333333339</v>
      </c>
      <c r="BO11" s="29">
        <f t="shared" si="16"/>
        <v>8.3333333333333339</v>
      </c>
      <c r="BP11" s="29">
        <f t="shared" si="16"/>
        <v>0</v>
      </c>
      <c r="BQ11" s="30">
        <f t="shared" si="16"/>
        <v>37.5</v>
      </c>
      <c r="BR11" s="30">
        <f t="shared" si="16"/>
        <v>70.833333333333329</v>
      </c>
      <c r="BS11" s="30">
        <f t="shared" si="16"/>
        <v>0</v>
      </c>
      <c r="BT11" s="32">
        <f t="shared" si="16"/>
        <v>0</v>
      </c>
      <c r="BV11" s="46">
        <v>1</v>
      </c>
      <c r="BW11" s="37">
        <f t="shared" ref="BW11:CT11" si="17">AW5+AW6+AW7+AW8+AW9+AW10+AW11</f>
        <v>12.5</v>
      </c>
      <c r="BX11" s="29">
        <f t="shared" si="17"/>
        <v>0</v>
      </c>
      <c r="BY11" s="30">
        <f t="shared" si="17"/>
        <v>95.833333333333329</v>
      </c>
      <c r="BZ11" s="29">
        <f t="shared" si="17"/>
        <v>12.5</v>
      </c>
      <c r="CA11" s="29">
        <f t="shared" si="17"/>
        <v>4.166666666666667</v>
      </c>
      <c r="CB11" s="29">
        <f t="shared" si="17"/>
        <v>0</v>
      </c>
      <c r="CC11" s="31">
        <f t="shared" si="17"/>
        <v>75</v>
      </c>
      <c r="CD11" s="29">
        <f t="shared" si="17"/>
        <v>20.833333333333336</v>
      </c>
      <c r="CE11" s="29">
        <f t="shared" si="17"/>
        <v>0</v>
      </c>
      <c r="CF11" s="29">
        <f t="shared" si="17"/>
        <v>5.2631578947368425</v>
      </c>
      <c r="CG11" s="29">
        <f t="shared" si="17"/>
        <v>0</v>
      </c>
      <c r="CH11" s="46">
        <f t="shared" si="17"/>
        <v>83.333333333333329</v>
      </c>
      <c r="CI11" s="29">
        <f t="shared" si="17"/>
        <v>50</v>
      </c>
      <c r="CJ11" s="29">
        <f t="shared" si="17"/>
        <v>54.166666666666664</v>
      </c>
      <c r="CK11" s="29">
        <f t="shared" si="17"/>
        <v>75</v>
      </c>
      <c r="CL11" s="29">
        <f t="shared" si="17"/>
        <v>16.666666666666668</v>
      </c>
      <c r="CM11" s="29">
        <f t="shared" si="17"/>
        <v>33.333333333333329</v>
      </c>
      <c r="CN11" s="29">
        <f t="shared" si="17"/>
        <v>8.3333333333333339</v>
      </c>
      <c r="CO11" s="29">
        <f t="shared" si="17"/>
        <v>8.3333333333333339</v>
      </c>
      <c r="CP11" s="29">
        <f t="shared" si="17"/>
        <v>4.166666666666667</v>
      </c>
      <c r="CQ11" s="30">
        <f t="shared" si="17"/>
        <v>37.5</v>
      </c>
      <c r="CR11" s="30">
        <f t="shared" si="17"/>
        <v>79.166666666666657</v>
      </c>
      <c r="CS11" s="30">
        <f t="shared" si="17"/>
        <v>100</v>
      </c>
      <c r="CT11" s="32">
        <f t="shared" si="17"/>
        <v>95.833333333333343</v>
      </c>
      <c r="CU11" s="34"/>
      <c r="CV11" s="34"/>
      <c r="CW11" s="9"/>
      <c r="CX11" s="9"/>
      <c r="CY11" s="9" t="str">
        <f>A3</f>
        <v>Enterococcus faecalis</v>
      </c>
      <c r="CZ11" s="9"/>
      <c r="DA11" s="9"/>
      <c r="DB11" s="9"/>
      <c r="DC11" s="9"/>
      <c r="DD11" s="9"/>
      <c r="DE11" s="9"/>
      <c r="DF11" s="9"/>
      <c r="DG11" s="9"/>
      <c r="DH11" s="9"/>
      <c r="DI11" s="9"/>
      <c r="DJ11" s="9"/>
      <c r="DK11" s="9"/>
      <c r="DL11" s="9"/>
      <c r="DM11" s="9"/>
      <c r="DN11" s="9"/>
      <c r="DO11" s="9"/>
      <c r="DP11" s="9"/>
      <c r="DQ11" s="9"/>
      <c r="DR11" s="9"/>
      <c r="DS11" s="9"/>
      <c r="DT11" s="9"/>
      <c r="DU11" s="9"/>
    </row>
    <row r="12" spans="1:126" x14ac:dyDescent="0.25">
      <c r="B12" s="46" t="s">
        <v>11</v>
      </c>
      <c r="C12" s="46">
        <v>0</v>
      </c>
      <c r="D12" s="46">
        <v>0</v>
      </c>
      <c r="E12" s="46">
        <v>1</v>
      </c>
      <c r="F12" s="46">
        <v>0</v>
      </c>
      <c r="G12" s="46">
        <v>1</v>
      </c>
      <c r="H12" s="46">
        <v>0</v>
      </c>
      <c r="I12" s="46">
        <v>3</v>
      </c>
      <c r="J12" s="46">
        <v>2</v>
      </c>
      <c r="K12" s="46">
        <v>14</v>
      </c>
      <c r="L12" s="46">
        <v>3</v>
      </c>
      <c r="M12" s="46">
        <v>0</v>
      </c>
      <c r="N12" s="46">
        <v>0</v>
      </c>
      <c r="O12" s="46">
        <v>0</v>
      </c>
      <c r="P12" s="46">
        <v>0</v>
      </c>
      <c r="Q12" s="46">
        <v>0</v>
      </c>
      <c r="R12" s="46">
        <v>0</v>
      </c>
      <c r="S12" s="46">
        <v>24</v>
      </c>
      <c r="V12" s="46">
        <v>2</v>
      </c>
      <c r="W12" s="8">
        <f>J5</f>
        <v>15</v>
      </c>
      <c r="X12" s="46">
        <f>J6</f>
        <v>0</v>
      </c>
      <c r="Y12" s="2">
        <f>J7</f>
        <v>0</v>
      </c>
      <c r="Z12" s="46">
        <f>J8</f>
        <v>4</v>
      </c>
      <c r="AA12" s="46">
        <f>J9</f>
        <v>2</v>
      </c>
      <c r="AB12" s="46">
        <f>J10</f>
        <v>0</v>
      </c>
      <c r="AC12" s="4">
        <f>J11</f>
        <v>5</v>
      </c>
      <c r="AD12" s="46">
        <f>J12</f>
        <v>2</v>
      </c>
      <c r="AE12" s="46">
        <f>J13</f>
        <v>0</v>
      </c>
      <c r="AF12" s="46">
        <f>J14</f>
        <v>2</v>
      </c>
      <c r="AG12" s="46">
        <f>J15</f>
        <v>0</v>
      </c>
      <c r="AH12" s="46">
        <f>J16</f>
        <v>0</v>
      </c>
      <c r="AI12" s="46">
        <f>J17</f>
        <v>3</v>
      </c>
      <c r="AJ12" s="46">
        <f>J18</f>
        <v>4</v>
      </c>
      <c r="AK12" s="46">
        <f>J19</f>
        <v>0</v>
      </c>
      <c r="AL12" s="46">
        <f>J20</f>
        <v>1</v>
      </c>
      <c r="AM12" s="46">
        <f>J21</f>
        <v>11</v>
      </c>
      <c r="AN12" s="46">
        <f>J22</f>
        <v>8</v>
      </c>
      <c r="AO12" s="46">
        <f>J23</f>
        <v>4</v>
      </c>
      <c r="AP12" s="46">
        <f>J24</f>
        <v>0</v>
      </c>
      <c r="AQ12" s="2">
        <f>J25</f>
        <v>14</v>
      </c>
      <c r="AR12" s="2">
        <f>J26</f>
        <v>5</v>
      </c>
      <c r="AS12" s="2">
        <f>J27</f>
        <v>0</v>
      </c>
      <c r="AT12" s="3">
        <f>J28</f>
        <v>0</v>
      </c>
      <c r="AU12" s="5"/>
      <c r="AV12" s="46">
        <v>2</v>
      </c>
      <c r="AW12" s="37">
        <f t="shared" ref="AW12:BT12" si="18">PRODUCT(W12*100*1/W21)</f>
        <v>62.5</v>
      </c>
      <c r="AX12" s="29">
        <f t="shared" si="18"/>
        <v>0</v>
      </c>
      <c r="AY12" s="30">
        <f t="shared" si="18"/>
        <v>0</v>
      </c>
      <c r="AZ12" s="29">
        <f t="shared" si="18"/>
        <v>16.666666666666668</v>
      </c>
      <c r="BA12" s="29">
        <f t="shared" si="18"/>
        <v>8.3333333333333339</v>
      </c>
      <c r="BB12" s="29">
        <f t="shared" si="18"/>
        <v>0</v>
      </c>
      <c r="BC12" s="31">
        <f t="shared" si="18"/>
        <v>20.833333333333332</v>
      </c>
      <c r="BD12" s="29">
        <f t="shared" si="18"/>
        <v>8.3333333333333339</v>
      </c>
      <c r="BE12" s="29">
        <f t="shared" si="18"/>
        <v>0</v>
      </c>
      <c r="BF12" s="29">
        <f t="shared" si="18"/>
        <v>10.526315789473685</v>
      </c>
      <c r="BG12" s="29">
        <f t="shared" si="18"/>
        <v>0</v>
      </c>
      <c r="BH12" s="46">
        <f t="shared" si="18"/>
        <v>0</v>
      </c>
      <c r="BI12" s="29">
        <f t="shared" si="18"/>
        <v>12.5</v>
      </c>
      <c r="BJ12" s="29">
        <f t="shared" si="18"/>
        <v>16.666666666666668</v>
      </c>
      <c r="BK12" s="29">
        <f t="shared" si="18"/>
        <v>0</v>
      </c>
      <c r="BL12" s="29">
        <f t="shared" si="18"/>
        <v>4.166666666666667</v>
      </c>
      <c r="BM12" s="29">
        <f t="shared" si="18"/>
        <v>45.833333333333336</v>
      </c>
      <c r="BN12" s="29">
        <f t="shared" si="18"/>
        <v>33.333333333333336</v>
      </c>
      <c r="BO12" s="29">
        <f t="shared" si="18"/>
        <v>16.666666666666668</v>
      </c>
      <c r="BP12" s="29">
        <f t="shared" si="18"/>
        <v>0</v>
      </c>
      <c r="BQ12" s="30">
        <f t="shared" si="18"/>
        <v>58.333333333333336</v>
      </c>
      <c r="BR12" s="30">
        <f t="shared" si="18"/>
        <v>20.833333333333332</v>
      </c>
      <c r="BS12" s="30">
        <f t="shared" si="18"/>
        <v>0</v>
      </c>
      <c r="BT12" s="32">
        <f t="shared" si="18"/>
        <v>0</v>
      </c>
      <c r="BV12" s="46">
        <v>2</v>
      </c>
      <c r="BW12" s="37">
        <f t="shared" ref="BW12:CT12" si="19">AW5+AW6+AW7+AW8+AW9+AW10+AW11+AW12</f>
        <v>75</v>
      </c>
      <c r="BX12" s="29">
        <f t="shared" si="19"/>
        <v>0</v>
      </c>
      <c r="BY12" s="30">
        <f t="shared" si="19"/>
        <v>95.833333333333329</v>
      </c>
      <c r="BZ12" s="29">
        <f t="shared" si="19"/>
        <v>29.166666666666668</v>
      </c>
      <c r="CA12" s="29">
        <f t="shared" si="19"/>
        <v>12.5</v>
      </c>
      <c r="CB12" s="29">
        <f t="shared" si="19"/>
        <v>0</v>
      </c>
      <c r="CC12" s="31">
        <f t="shared" si="19"/>
        <v>95.833333333333329</v>
      </c>
      <c r="CD12" s="29">
        <f t="shared" si="19"/>
        <v>29.166666666666671</v>
      </c>
      <c r="CE12" s="29">
        <f t="shared" si="19"/>
        <v>0</v>
      </c>
      <c r="CF12" s="29">
        <f t="shared" si="19"/>
        <v>15.789473684210527</v>
      </c>
      <c r="CG12" s="29">
        <f t="shared" si="19"/>
        <v>0</v>
      </c>
      <c r="CH12" s="46">
        <f t="shared" si="19"/>
        <v>83.333333333333329</v>
      </c>
      <c r="CI12" s="29">
        <f t="shared" si="19"/>
        <v>62.5</v>
      </c>
      <c r="CJ12" s="29">
        <f t="shared" si="19"/>
        <v>70.833333333333329</v>
      </c>
      <c r="CK12" s="29">
        <f t="shared" si="19"/>
        <v>75</v>
      </c>
      <c r="CL12" s="29">
        <f t="shared" si="19"/>
        <v>20.833333333333336</v>
      </c>
      <c r="CM12" s="29">
        <f t="shared" si="19"/>
        <v>79.166666666666657</v>
      </c>
      <c r="CN12" s="29">
        <f t="shared" si="19"/>
        <v>41.666666666666671</v>
      </c>
      <c r="CO12" s="29">
        <f t="shared" si="19"/>
        <v>25</v>
      </c>
      <c r="CP12" s="29">
        <f t="shared" si="19"/>
        <v>4.166666666666667</v>
      </c>
      <c r="CQ12" s="30">
        <f t="shared" si="19"/>
        <v>95.833333333333343</v>
      </c>
      <c r="CR12" s="30">
        <f t="shared" si="19"/>
        <v>99.999999999999986</v>
      </c>
      <c r="CS12" s="30">
        <f t="shared" si="19"/>
        <v>100</v>
      </c>
      <c r="CT12" s="32">
        <f t="shared" si="19"/>
        <v>95.833333333333343</v>
      </c>
      <c r="CU12" s="34"/>
      <c r="CV12" s="34"/>
      <c r="CW12" s="9"/>
      <c r="CX12" s="9"/>
      <c r="CY12" s="9"/>
      <c r="CZ12" s="9"/>
      <c r="DA12" s="9"/>
      <c r="DB12" s="9"/>
      <c r="DC12" s="9"/>
      <c r="DD12" s="9"/>
      <c r="DE12" s="9"/>
      <c r="DF12" s="9"/>
      <c r="DG12" s="9"/>
      <c r="DH12" s="9"/>
      <c r="DI12" s="9"/>
      <c r="DJ12" s="9"/>
      <c r="DK12" s="9"/>
      <c r="DL12" s="9"/>
      <c r="DM12" s="9"/>
      <c r="DN12" s="9"/>
      <c r="DO12" s="9"/>
      <c r="DP12" s="9"/>
      <c r="DQ12" s="9"/>
      <c r="DR12" s="9"/>
      <c r="DS12" s="9"/>
      <c r="DT12" s="9"/>
      <c r="DU12" s="9"/>
    </row>
    <row r="13" spans="1:126" x14ac:dyDescent="0.25">
      <c r="B13" s="46" t="s">
        <v>13</v>
      </c>
      <c r="C13" s="46">
        <v>0</v>
      </c>
      <c r="D13" s="46">
        <v>0</v>
      </c>
      <c r="E13" s="46">
        <v>0</v>
      </c>
      <c r="F13" s="46">
        <v>0</v>
      </c>
      <c r="G13" s="46">
        <v>0</v>
      </c>
      <c r="H13" s="46">
        <v>0</v>
      </c>
      <c r="I13" s="46">
        <v>0</v>
      </c>
      <c r="J13" s="46">
        <v>0</v>
      </c>
      <c r="K13" s="46">
        <v>0</v>
      </c>
      <c r="L13" s="46">
        <v>0</v>
      </c>
      <c r="M13" s="46">
        <v>0</v>
      </c>
      <c r="N13" s="46">
        <v>3</v>
      </c>
      <c r="O13" s="46">
        <v>3</v>
      </c>
      <c r="P13" s="46">
        <v>13</v>
      </c>
      <c r="Q13" s="46">
        <v>0</v>
      </c>
      <c r="R13" s="46">
        <v>0</v>
      </c>
      <c r="S13" s="46">
        <v>19</v>
      </c>
      <c r="V13" s="46">
        <v>4</v>
      </c>
      <c r="W13" s="8">
        <f>K5</f>
        <v>4</v>
      </c>
      <c r="X13" s="46">
        <f>K6</f>
        <v>0</v>
      </c>
      <c r="Y13" s="2">
        <f>K7</f>
        <v>1</v>
      </c>
      <c r="Z13" s="46">
        <f>K8</f>
        <v>12</v>
      </c>
      <c r="AA13" s="46">
        <f>K9</f>
        <v>0</v>
      </c>
      <c r="AB13" s="46">
        <f>K10</f>
        <v>0</v>
      </c>
      <c r="AC13" s="4">
        <f>K11</f>
        <v>1</v>
      </c>
      <c r="AD13" s="46">
        <f>K12</f>
        <v>14</v>
      </c>
      <c r="AE13" s="46">
        <f>K13</f>
        <v>0</v>
      </c>
      <c r="AF13" s="46">
        <f>K14</f>
        <v>4</v>
      </c>
      <c r="AG13" s="46">
        <f>K15</f>
        <v>0</v>
      </c>
      <c r="AH13" s="46">
        <f>K16</f>
        <v>1</v>
      </c>
      <c r="AI13" s="46">
        <f>K17</f>
        <v>3</v>
      </c>
      <c r="AJ13" s="46">
        <f>K18</f>
        <v>1</v>
      </c>
      <c r="AK13" s="46">
        <f>K19</f>
        <v>0</v>
      </c>
      <c r="AL13" s="46">
        <f>K20</f>
        <v>5</v>
      </c>
      <c r="AM13" s="46">
        <f>K21</f>
        <v>1</v>
      </c>
      <c r="AN13" s="46">
        <f>K22</f>
        <v>11</v>
      </c>
      <c r="AO13" s="46">
        <f>K23</f>
        <v>2</v>
      </c>
      <c r="AP13" s="46">
        <f>K24</f>
        <v>1</v>
      </c>
      <c r="AQ13" s="2">
        <f>K25</f>
        <v>1</v>
      </c>
      <c r="AR13" s="2">
        <f>K26</f>
        <v>0</v>
      </c>
      <c r="AS13" s="3">
        <f>K27</f>
        <v>0</v>
      </c>
      <c r="AT13" s="3">
        <f>K28</f>
        <v>0</v>
      </c>
      <c r="AU13" s="5"/>
      <c r="AV13" s="46">
        <v>4</v>
      </c>
      <c r="AW13" s="37">
        <f t="shared" ref="AW13:BT13" si="20">PRODUCT(W13*100*1/W21)</f>
        <v>16.666666666666668</v>
      </c>
      <c r="AX13" s="29">
        <f t="shared" si="20"/>
        <v>0</v>
      </c>
      <c r="AY13" s="30">
        <f t="shared" si="20"/>
        <v>4.166666666666667</v>
      </c>
      <c r="AZ13" s="29">
        <f t="shared" si="20"/>
        <v>50</v>
      </c>
      <c r="BA13" s="29">
        <f t="shared" si="20"/>
        <v>0</v>
      </c>
      <c r="BB13" s="29">
        <f t="shared" si="20"/>
        <v>0</v>
      </c>
      <c r="BC13" s="31">
        <f t="shared" si="20"/>
        <v>4.166666666666667</v>
      </c>
      <c r="BD13" s="29">
        <f t="shared" si="20"/>
        <v>58.333333333333336</v>
      </c>
      <c r="BE13" s="29">
        <f t="shared" si="20"/>
        <v>0</v>
      </c>
      <c r="BF13" s="29">
        <f t="shared" si="20"/>
        <v>21.05263157894737</v>
      </c>
      <c r="BG13" s="29">
        <f t="shared" si="20"/>
        <v>0</v>
      </c>
      <c r="BH13" s="46">
        <f t="shared" si="20"/>
        <v>4.166666666666667</v>
      </c>
      <c r="BI13" s="29">
        <f t="shared" si="20"/>
        <v>12.5</v>
      </c>
      <c r="BJ13" s="29">
        <f t="shared" si="20"/>
        <v>4.166666666666667</v>
      </c>
      <c r="BK13" s="29">
        <f t="shared" si="20"/>
        <v>0</v>
      </c>
      <c r="BL13" s="29">
        <f t="shared" si="20"/>
        <v>20.833333333333332</v>
      </c>
      <c r="BM13" s="29">
        <f t="shared" si="20"/>
        <v>4.166666666666667</v>
      </c>
      <c r="BN13" s="29">
        <f t="shared" si="20"/>
        <v>45.833333333333336</v>
      </c>
      <c r="BO13" s="29">
        <f t="shared" si="20"/>
        <v>8.3333333333333339</v>
      </c>
      <c r="BP13" s="29">
        <f t="shared" si="20"/>
        <v>4.166666666666667</v>
      </c>
      <c r="BQ13" s="30">
        <f t="shared" si="20"/>
        <v>4.166666666666667</v>
      </c>
      <c r="BR13" s="30">
        <f t="shared" si="20"/>
        <v>0</v>
      </c>
      <c r="BS13" s="32">
        <f t="shared" si="20"/>
        <v>0</v>
      </c>
      <c r="BT13" s="32">
        <f t="shared" si="20"/>
        <v>0</v>
      </c>
      <c r="BV13" s="46">
        <v>4</v>
      </c>
      <c r="BW13" s="37">
        <f t="shared" ref="BW13:CT13" si="21">AW5+AW6+AW7+AW8+AW9+AW10+AW11+AW12+AW13</f>
        <v>91.666666666666671</v>
      </c>
      <c r="BX13" s="29">
        <f t="shared" si="21"/>
        <v>0</v>
      </c>
      <c r="BY13" s="30">
        <f t="shared" si="21"/>
        <v>100</v>
      </c>
      <c r="BZ13" s="29">
        <f t="shared" si="21"/>
        <v>79.166666666666671</v>
      </c>
      <c r="CA13" s="29">
        <f t="shared" si="21"/>
        <v>12.5</v>
      </c>
      <c r="CB13" s="29">
        <f t="shared" si="21"/>
        <v>0</v>
      </c>
      <c r="CC13" s="31">
        <f t="shared" si="21"/>
        <v>100</v>
      </c>
      <c r="CD13" s="29">
        <f t="shared" si="21"/>
        <v>87.5</v>
      </c>
      <c r="CE13" s="29">
        <f t="shared" si="21"/>
        <v>0</v>
      </c>
      <c r="CF13" s="29">
        <f t="shared" si="21"/>
        <v>36.842105263157897</v>
      </c>
      <c r="CG13" s="29">
        <f t="shared" si="21"/>
        <v>0</v>
      </c>
      <c r="CH13" s="46">
        <f t="shared" si="21"/>
        <v>87.5</v>
      </c>
      <c r="CI13" s="29">
        <f t="shared" si="21"/>
        <v>75</v>
      </c>
      <c r="CJ13" s="29">
        <f t="shared" si="21"/>
        <v>75</v>
      </c>
      <c r="CK13" s="29">
        <f t="shared" si="21"/>
        <v>75</v>
      </c>
      <c r="CL13" s="29">
        <f t="shared" si="21"/>
        <v>41.666666666666671</v>
      </c>
      <c r="CM13" s="29">
        <f t="shared" si="21"/>
        <v>83.333333333333329</v>
      </c>
      <c r="CN13" s="29">
        <f t="shared" si="21"/>
        <v>87.5</v>
      </c>
      <c r="CO13" s="29">
        <f t="shared" si="21"/>
        <v>33.333333333333336</v>
      </c>
      <c r="CP13" s="29">
        <f t="shared" si="21"/>
        <v>8.3333333333333339</v>
      </c>
      <c r="CQ13" s="30">
        <f t="shared" si="21"/>
        <v>100.00000000000001</v>
      </c>
      <c r="CR13" s="30">
        <f t="shared" si="21"/>
        <v>99.999999999999986</v>
      </c>
      <c r="CS13" s="32">
        <f t="shared" si="21"/>
        <v>100</v>
      </c>
      <c r="CT13" s="32">
        <f t="shared" si="21"/>
        <v>95.833333333333343</v>
      </c>
      <c r="CU13" s="35"/>
      <c r="CV13" s="35"/>
      <c r="CW13" s="9"/>
      <c r="CX13" s="9"/>
      <c r="CY13" s="9"/>
      <c r="CZ13" s="9"/>
      <c r="DA13" s="9"/>
      <c r="DB13" s="9"/>
      <c r="DC13" s="9"/>
      <c r="DD13" s="9"/>
      <c r="DE13" s="9"/>
      <c r="DF13" s="9"/>
      <c r="DG13" s="9"/>
      <c r="DH13" s="9"/>
      <c r="DI13" s="9"/>
      <c r="DJ13" s="9"/>
      <c r="DK13" s="9"/>
      <c r="DL13" s="9"/>
      <c r="DM13" s="9"/>
      <c r="DN13" s="9"/>
      <c r="DO13" s="9"/>
      <c r="DP13" s="9"/>
      <c r="DQ13" s="9"/>
      <c r="DR13" s="9"/>
      <c r="DS13" s="9"/>
      <c r="DT13" s="9"/>
      <c r="DU13" s="9"/>
    </row>
    <row r="14" spans="1:126" x14ac:dyDescent="0.25">
      <c r="B14" s="46" t="s">
        <v>14</v>
      </c>
      <c r="C14" s="46">
        <v>0</v>
      </c>
      <c r="D14" s="46">
        <v>0</v>
      </c>
      <c r="E14" s="46">
        <v>0</v>
      </c>
      <c r="F14" s="46">
        <v>0</v>
      </c>
      <c r="G14" s="46">
        <v>0</v>
      </c>
      <c r="H14" s="46">
        <v>0</v>
      </c>
      <c r="I14" s="46">
        <v>1</v>
      </c>
      <c r="J14" s="46">
        <v>2</v>
      </c>
      <c r="K14" s="46">
        <v>4</v>
      </c>
      <c r="L14" s="46">
        <v>3</v>
      </c>
      <c r="M14" s="46">
        <v>9</v>
      </c>
      <c r="N14" s="46">
        <v>0</v>
      </c>
      <c r="O14" s="46">
        <v>0</v>
      </c>
      <c r="P14" s="46">
        <v>0</v>
      </c>
      <c r="Q14" s="46">
        <v>0</v>
      </c>
      <c r="R14" s="46">
        <v>0</v>
      </c>
      <c r="S14" s="46">
        <v>19</v>
      </c>
      <c r="V14" s="46">
        <v>8</v>
      </c>
      <c r="W14" s="8">
        <f>L5</f>
        <v>2</v>
      </c>
      <c r="X14" s="46">
        <f>L6</f>
        <v>0</v>
      </c>
      <c r="Y14" s="4">
        <f>L7</f>
        <v>0</v>
      </c>
      <c r="Z14" s="46">
        <f>L8</f>
        <v>4</v>
      </c>
      <c r="AA14" s="46">
        <f>L9</f>
        <v>0</v>
      </c>
      <c r="AB14" s="46">
        <f>L10</f>
        <v>1</v>
      </c>
      <c r="AC14" s="3">
        <f>L11</f>
        <v>0</v>
      </c>
      <c r="AD14" s="46">
        <f>L12</f>
        <v>3</v>
      </c>
      <c r="AE14" s="46">
        <f>L13</f>
        <v>0</v>
      </c>
      <c r="AF14" s="46">
        <f>L14</f>
        <v>3</v>
      </c>
      <c r="AG14" s="46">
        <f>L15</f>
        <v>2</v>
      </c>
      <c r="AH14" s="46">
        <f>L16</f>
        <v>0</v>
      </c>
      <c r="AI14" s="46">
        <f>L17</f>
        <v>6</v>
      </c>
      <c r="AJ14" s="46">
        <f>L18</f>
        <v>0</v>
      </c>
      <c r="AK14" s="46">
        <f>L19</f>
        <v>6</v>
      </c>
      <c r="AL14" s="46">
        <f>L20</f>
        <v>7</v>
      </c>
      <c r="AM14" s="46">
        <f>L21</f>
        <v>4</v>
      </c>
      <c r="AN14" s="46">
        <f>L22</f>
        <v>3</v>
      </c>
      <c r="AO14" s="46">
        <f>L23</f>
        <v>0</v>
      </c>
      <c r="AP14" s="46">
        <f>L24</f>
        <v>22</v>
      </c>
      <c r="AQ14" s="3">
        <f>L25</f>
        <v>0</v>
      </c>
      <c r="AR14" s="3">
        <f>L26</f>
        <v>0</v>
      </c>
      <c r="AS14" s="3">
        <f>L27</f>
        <v>0</v>
      </c>
      <c r="AT14" s="3">
        <f>L28</f>
        <v>1</v>
      </c>
      <c r="AU14" s="7"/>
      <c r="AV14" s="46">
        <v>8</v>
      </c>
      <c r="AW14" s="37">
        <f t="shared" ref="AW14:BT14" si="22">PRODUCT(W14*100*1/W21)</f>
        <v>8.3333333333333339</v>
      </c>
      <c r="AX14" s="29">
        <f t="shared" si="22"/>
        <v>0</v>
      </c>
      <c r="AY14" s="31">
        <f t="shared" si="22"/>
        <v>0</v>
      </c>
      <c r="AZ14" s="29">
        <f t="shared" si="22"/>
        <v>16.666666666666668</v>
      </c>
      <c r="BA14" s="29">
        <f t="shared" si="22"/>
        <v>0</v>
      </c>
      <c r="BB14" s="29">
        <f t="shared" si="22"/>
        <v>4.166666666666667</v>
      </c>
      <c r="BC14" s="32">
        <f t="shared" si="22"/>
        <v>0</v>
      </c>
      <c r="BD14" s="29">
        <f t="shared" si="22"/>
        <v>12.5</v>
      </c>
      <c r="BE14" s="29">
        <f t="shared" si="22"/>
        <v>0</v>
      </c>
      <c r="BF14" s="29">
        <f t="shared" si="22"/>
        <v>15.789473684210526</v>
      </c>
      <c r="BG14" s="29">
        <f t="shared" si="22"/>
        <v>8.3333333333333339</v>
      </c>
      <c r="BH14" s="46">
        <f t="shared" si="22"/>
        <v>0</v>
      </c>
      <c r="BI14" s="29">
        <f t="shared" si="22"/>
        <v>25</v>
      </c>
      <c r="BJ14" s="29">
        <f t="shared" si="22"/>
        <v>0</v>
      </c>
      <c r="BK14" s="29">
        <f t="shared" si="22"/>
        <v>25</v>
      </c>
      <c r="BL14" s="29">
        <f t="shared" si="22"/>
        <v>29.166666666666668</v>
      </c>
      <c r="BM14" s="29">
        <f t="shared" si="22"/>
        <v>16.666666666666668</v>
      </c>
      <c r="BN14" s="29">
        <f t="shared" si="22"/>
        <v>12.5</v>
      </c>
      <c r="BO14" s="29">
        <f t="shared" si="22"/>
        <v>0</v>
      </c>
      <c r="BP14" s="29">
        <f t="shared" si="22"/>
        <v>91.666666666666671</v>
      </c>
      <c r="BQ14" s="32">
        <f t="shared" si="22"/>
        <v>0</v>
      </c>
      <c r="BR14" s="32">
        <f t="shared" si="22"/>
        <v>0</v>
      </c>
      <c r="BS14" s="32">
        <f t="shared" si="22"/>
        <v>0</v>
      </c>
      <c r="BT14" s="32">
        <f t="shared" si="22"/>
        <v>4.166666666666667</v>
      </c>
      <c r="BV14" s="46">
        <v>8</v>
      </c>
      <c r="BW14" s="37">
        <f t="shared" ref="BW14:CT14" si="23">AW5+AW6+AW7+AW8+AW9+AW10+AW11+AW12+AW13+AW14</f>
        <v>100</v>
      </c>
      <c r="BX14" s="29">
        <f t="shared" si="23"/>
        <v>0</v>
      </c>
      <c r="BY14" s="31">
        <f t="shared" si="23"/>
        <v>100</v>
      </c>
      <c r="BZ14" s="29">
        <f t="shared" si="23"/>
        <v>95.833333333333343</v>
      </c>
      <c r="CA14" s="29">
        <f t="shared" si="23"/>
        <v>12.5</v>
      </c>
      <c r="CB14" s="29">
        <f t="shared" si="23"/>
        <v>4.166666666666667</v>
      </c>
      <c r="CC14" s="32">
        <f t="shared" si="23"/>
        <v>100</v>
      </c>
      <c r="CD14" s="29">
        <f t="shared" si="23"/>
        <v>100</v>
      </c>
      <c r="CE14" s="29">
        <f t="shared" si="23"/>
        <v>0</v>
      </c>
      <c r="CF14" s="29">
        <f t="shared" si="23"/>
        <v>52.631578947368425</v>
      </c>
      <c r="CG14" s="29">
        <f t="shared" si="23"/>
        <v>8.3333333333333339</v>
      </c>
      <c r="CH14" s="46">
        <f t="shared" si="23"/>
        <v>87.5</v>
      </c>
      <c r="CI14" s="29">
        <f t="shared" si="23"/>
        <v>100</v>
      </c>
      <c r="CJ14" s="29">
        <f t="shared" si="23"/>
        <v>75</v>
      </c>
      <c r="CK14" s="29">
        <f t="shared" si="23"/>
        <v>100</v>
      </c>
      <c r="CL14" s="29">
        <f t="shared" si="23"/>
        <v>70.833333333333343</v>
      </c>
      <c r="CM14" s="29">
        <f t="shared" si="23"/>
        <v>100</v>
      </c>
      <c r="CN14" s="29">
        <f t="shared" si="23"/>
        <v>100</v>
      </c>
      <c r="CO14" s="29">
        <f t="shared" si="23"/>
        <v>33.333333333333336</v>
      </c>
      <c r="CP14" s="29">
        <f t="shared" si="23"/>
        <v>100</v>
      </c>
      <c r="CQ14" s="32">
        <f t="shared" si="23"/>
        <v>100.00000000000001</v>
      </c>
      <c r="CR14" s="32">
        <f t="shared" si="23"/>
        <v>99.999999999999986</v>
      </c>
      <c r="CS14" s="32">
        <f t="shared" si="23"/>
        <v>100</v>
      </c>
      <c r="CT14" s="32">
        <f t="shared" si="23"/>
        <v>100.00000000000001</v>
      </c>
      <c r="CU14" s="35"/>
      <c r="CV14" s="35"/>
      <c r="CW14" s="9"/>
      <c r="CX14" s="9"/>
      <c r="CY14" s="9"/>
      <c r="CZ14" s="9"/>
      <c r="DA14" s="9"/>
      <c r="DB14" s="9"/>
      <c r="DC14" s="9"/>
      <c r="DD14" s="9"/>
      <c r="DE14" s="9"/>
      <c r="DF14" s="9"/>
      <c r="DG14" s="9"/>
      <c r="DH14" s="9"/>
      <c r="DI14" s="9"/>
      <c r="DJ14" s="9"/>
      <c r="DK14" s="9"/>
      <c r="DL14" s="9"/>
      <c r="DM14" s="9"/>
      <c r="DN14" s="9"/>
      <c r="DO14" s="9"/>
      <c r="DP14" s="9"/>
      <c r="DQ14" s="9"/>
      <c r="DR14" s="9"/>
      <c r="DS14" s="9"/>
      <c r="DT14" s="9"/>
      <c r="DU14" s="9"/>
    </row>
    <row r="15" spans="1:126" x14ac:dyDescent="0.25">
      <c r="B15" s="46" t="s">
        <v>16</v>
      </c>
      <c r="C15" s="46">
        <v>0</v>
      </c>
      <c r="D15" s="46">
        <v>0</v>
      </c>
      <c r="E15" s="46">
        <v>0</v>
      </c>
      <c r="F15" s="46">
        <v>0</v>
      </c>
      <c r="G15" s="46">
        <v>0</v>
      </c>
      <c r="H15" s="46">
        <v>0</v>
      </c>
      <c r="I15" s="46">
        <v>0</v>
      </c>
      <c r="J15" s="46">
        <v>0</v>
      </c>
      <c r="K15" s="46">
        <v>0</v>
      </c>
      <c r="L15" s="46">
        <v>2</v>
      </c>
      <c r="M15" s="46">
        <v>2</v>
      </c>
      <c r="N15" s="46">
        <v>14</v>
      </c>
      <c r="O15" s="46">
        <v>5</v>
      </c>
      <c r="P15" s="46">
        <v>1</v>
      </c>
      <c r="Q15" s="46">
        <v>0</v>
      </c>
      <c r="R15" s="46">
        <v>0</v>
      </c>
      <c r="S15" s="46">
        <v>24</v>
      </c>
      <c r="V15" s="46">
        <v>16</v>
      </c>
      <c r="W15" s="8">
        <f>M5</f>
        <v>0</v>
      </c>
      <c r="X15" s="46">
        <f>M6</f>
        <v>24</v>
      </c>
      <c r="Y15" s="3">
        <f>M7</f>
        <v>0</v>
      </c>
      <c r="Z15" s="46">
        <f>M8</f>
        <v>1</v>
      </c>
      <c r="AA15" s="46">
        <f>M9</f>
        <v>21</v>
      </c>
      <c r="AB15" s="46">
        <f>M10</f>
        <v>2</v>
      </c>
      <c r="AC15" s="3">
        <f>M11</f>
        <v>0</v>
      </c>
      <c r="AD15" s="46">
        <f>M12</f>
        <v>0</v>
      </c>
      <c r="AE15" s="46">
        <f>M13</f>
        <v>0</v>
      </c>
      <c r="AF15" s="46">
        <f>M14</f>
        <v>9</v>
      </c>
      <c r="AG15" s="46">
        <f>M15</f>
        <v>2</v>
      </c>
      <c r="AH15" s="46">
        <f>M16</f>
        <v>0</v>
      </c>
      <c r="AI15" s="46">
        <f>M17</f>
        <v>0</v>
      </c>
      <c r="AJ15" s="46">
        <f>M18</f>
        <v>6</v>
      </c>
      <c r="AK15" s="46">
        <f>M19</f>
        <v>0</v>
      </c>
      <c r="AL15" s="46">
        <f>M20</f>
        <v>7</v>
      </c>
      <c r="AM15" s="46">
        <f>M21</f>
        <v>0</v>
      </c>
      <c r="AN15" s="46">
        <f>M22</f>
        <v>0</v>
      </c>
      <c r="AO15" s="46">
        <f>M23</f>
        <v>1</v>
      </c>
      <c r="AP15" s="46">
        <f>M24</f>
        <v>0</v>
      </c>
      <c r="AQ15" s="3">
        <f>M25</f>
        <v>0</v>
      </c>
      <c r="AR15" s="3">
        <f>M26</f>
        <v>0</v>
      </c>
      <c r="AS15" s="3">
        <f>M27</f>
        <v>0</v>
      </c>
      <c r="AT15" s="3">
        <f>M28</f>
        <v>0</v>
      </c>
      <c r="AU15" s="7"/>
      <c r="AV15" s="46">
        <v>16</v>
      </c>
      <c r="AW15" s="37">
        <f t="shared" ref="AW15:BT15" si="24">PRODUCT(W15*100*1/W21)</f>
        <v>0</v>
      </c>
      <c r="AX15" s="29">
        <f t="shared" si="24"/>
        <v>100</v>
      </c>
      <c r="AY15" s="32">
        <f t="shared" si="24"/>
        <v>0</v>
      </c>
      <c r="AZ15" s="29">
        <f t="shared" si="24"/>
        <v>4.166666666666667</v>
      </c>
      <c r="BA15" s="29">
        <f t="shared" si="24"/>
        <v>87.5</v>
      </c>
      <c r="BB15" s="29">
        <f t="shared" si="24"/>
        <v>8.3333333333333339</v>
      </c>
      <c r="BC15" s="32">
        <f t="shared" si="24"/>
        <v>0</v>
      </c>
      <c r="BD15" s="29">
        <f t="shared" si="24"/>
        <v>0</v>
      </c>
      <c r="BE15" s="29">
        <f t="shared" si="24"/>
        <v>0</v>
      </c>
      <c r="BF15" s="29">
        <f t="shared" si="24"/>
        <v>47.368421052631582</v>
      </c>
      <c r="BG15" s="29">
        <f t="shared" si="24"/>
        <v>8.3333333333333339</v>
      </c>
      <c r="BH15" s="46">
        <f t="shared" si="24"/>
        <v>0</v>
      </c>
      <c r="BI15" s="29">
        <f t="shared" si="24"/>
        <v>0</v>
      </c>
      <c r="BJ15" s="29">
        <f t="shared" si="24"/>
        <v>25</v>
      </c>
      <c r="BK15" s="29">
        <f t="shared" si="24"/>
        <v>0</v>
      </c>
      <c r="BL15" s="29">
        <f t="shared" si="24"/>
        <v>29.166666666666668</v>
      </c>
      <c r="BM15" s="29">
        <f t="shared" si="24"/>
        <v>0</v>
      </c>
      <c r="BN15" s="29">
        <f t="shared" si="24"/>
        <v>0</v>
      </c>
      <c r="BO15" s="29">
        <f t="shared" si="24"/>
        <v>4.166666666666667</v>
      </c>
      <c r="BP15" s="29">
        <f t="shared" si="24"/>
        <v>0</v>
      </c>
      <c r="BQ15" s="32">
        <f t="shared" si="24"/>
        <v>0</v>
      </c>
      <c r="BR15" s="32">
        <f t="shared" si="24"/>
        <v>0</v>
      </c>
      <c r="BS15" s="32">
        <f t="shared" si="24"/>
        <v>0</v>
      </c>
      <c r="BT15" s="32">
        <f t="shared" si="24"/>
        <v>0</v>
      </c>
      <c r="BV15" s="46">
        <v>16</v>
      </c>
      <c r="BW15" s="37">
        <f t="shared" ref="BW15:CT15" si="25">AW5+AW6+AW7+AW8+AW9+AW10+AW11+AW12+AW13+AW14+AW15</f>
        <v>100</v>
      </c>
      <c r="BX15" s="29">
        <f t="shared" si="25"/>
        <v>100</v>
      </c>
      <c r="BY15" s="32">
        <f t="shared" si="25"/>
        <v>100</v>
      </c>
      <c r="BZ15" s="29">
        <f t="shared" si="25"/>
        <v>100.00000000000001</v>
      </c>
      <c r="CA15" s="29">
        <f t="shared" si="25"/>
        <v>100</v>
      </c>
      <c r="CB15" s="29">
        <f t="shared" si="25"/>
        <v>12.5</v>
      </c>
      <c r="CC15" s="32">
        <f t="shared" si="25"/>
        <v>100</v>
      </c>
      <c r="CD15" s="29">
        <f t="shared" si="25"/>
        <v>100</v>
      </c>
      <c r="CE15" s="29">
        <f t="shared" si="25"/>
        <v>0</v>
      </c>
      <c r="CF15" s="29">
        <f t="shared" si="25"/>
        <v>100</v>
      </c>
      <c r="CG15" s="29">
        <f t="shared" si="25"/>
        <v>16.666666666666668</v>
      </c>
      <c r="CH15" s="46">
        <f t="shared" si="25"/>
        <v>87.5</v>
      </c>
      <c r="CI15" s="29">
        <f t="shared" si="25"/>
        <v>100</v>
      </c>
      <c r="CJ15" s="29">
        <f t="shared" si="25"/>
        <v>100</v>
      </c>
      <c r="CK15" s="29">
        <f t="shared" si="25"/>
        <v>100</v>
      </c>
      <c r="CL15" s="29">
        <f t="shared" si="25"/>
        <v>100.00000000000001</v>
      </c>
      <c r="CM15" s="29">
        <f t="shared" si="25"/>
        <v>100</v>
      </c>
      <c r="CN15" s="29">
        <f t="shared" si="25"/>
        <v>100</v>
      </c>
      <c r="CO15" s="29">
        <f t="shared" si="25"/>
        <v>37.5</v>
      </c>
      <c r="CP15" s="29">
        <f t="shared" si="25"/>
        <v>100</v>
      </c>
      <c r="CQ15" s="32">
        <f t="shared" si="25"/>
        <v>100.00000000000001</v>
      </c>
      <c r="CR15" s="32">
        <f t="shared" si="25"/>
        <v>99.999999999999986</v>
      </c>
      <c r="CS15" s="32">
        <f t="shared" si="25"/>
        <v>100</v>
      </c>
      <c r="CT15" s="32">
        <f t="shared" si="25"/>
        <v>100.00000000000001</v>
      </c>
      <c r="CU15" s="35"/>
      <c r="CV15" s="35"/>
      <c r="CW15" s="9"/>
      <c r="CX15" s="9"/>
      <c r="CY15" s="9"/>
      <c r="CZ15" s="9"/>
      <c r="DA15" s="9"/>
      <c r="DB15" s="9"/>
      <c r="DC15" s="9"/>
      <c r="DD15" s="9"/>
      <c r="DE15" s="9"/>
      <c r="DF15" s="9"/>
      <c r="DG15" s="9"/>
      <c r="DH15" s="9"/>
      <c r="DI15" s="9"/>
      <c r="DJ15" s="9"/>
      <c r="DK15" s="9"/>
      <c r="DL15" s="9"/>
      <c r="DM15" s="9"/>
      <c r="DN15" s="9"/>
      <c r="DO15" s="9"/>
      <c r="DP15" s="9"/>
      <c r="DQ15" s="9"/>
      <c r="DR15" s="9"/>
      <c r="DS15" s="9"/>
      <c r="DT15" s="9"/>
      <c r="DU15" s="9"/>
    </row>
    <row r="16" spans="1:126" x14ac:dyDescent="0.25">
      <c r="B16" s="46" t="s">
        <v>17</v>
      </c>
      <c r="C16" s="46">
        <v>0</v>
      </c>
      <c r="D16" s="46">
        <v>0</v>
      </c>
      <c r="E16" s="46">
        <v>17</v>
      </c>
      <c r="F16" s="46">
        <v>0</v>
      </c>
      <c r="G16" s="46">
        <v>2</v>
      </c>
      <c r="H16" s="46">
        <v>1</v>
      </c>
      <c r="I16" s="46">
        <v>0</v>
      </c>
      <c r="J16" s="46">
        <v>0</v>
      </c>
      <c r="K16" s="46">
        <v>1</v>
      </c>
      <c r="L16" s="46">
        <v>0</v>
      </c>
      <c r="M16" s="46">
        <v>0</v>
      </c>
      <c r="N16" s="46">
        <v>3</v>
      </c>
      <c r="O16" s="46">
        <v>0</v>
      </c>
      <c r="P16" s="46">
        <v>0</v>
      </c>
      <c r="Q16" s="46">
        <v>0</v>
      </c>
      <c r="R16" s="46">
        <v>0</v>
      </c>
      <c r="S16" s="46">
        <v>24</v>
      </c>
      <c r="V16" s="46">
        <v>32</v>
      </c>
      <c r="W16" s="8">
        <f>N5</f>
        <v>0</v>
      </c>
      <c r="X16" s="46">
        <f>N6</f>
        <v>0</v>
      </c>
      <c r="Y16" s="3">
        <f>N7</f>
        <v>0</v>
      </c>
      <c r="Z16" s="46">
        <f>N8</f>
        <v>0</v>
      </c>
      <c r="AA16" s="46">
        <f>N9</f>
        <v>0</v>
      </c>
      <c r="AB16" s="46">
        <f>N10</f>
        <v>1</v>
      </c>
      <c r="AC16" s="3">
        <f>N11</f>
        <v>0</v>
      </c>
      <c r="AD16" s="46">
        <f>N12</f>
        <v>0</v>
      </c>
      <c r="AE16" s="46">
        <f>N13</f>
        <v>3</v>
      </c>
      <c r="AF16" s="46">
        <f>N14</f>
        <v>0</v>
      </c>
      <c r="AG16" s="46">
        <f>N15</f>
        <v>14</v>
      </c>
      <c r="AH16" s="46">
        <f>N16</f>
        <v>3</v>
      </c>
      <c r="AI16" s="46">
        <f>N17</f>
        <v>0</v>
      </c>
      <c r="AJ16" s="46">
        <f>N18</f>
        <v>0</v>
      </c>
      <c r="AK16" s="46">
        <f>N19</f>
        <v>0</v>
      </c>
      <c r="AL16" s="46">
        <f>N20</f>
        <v>0</v>
      </c>
      <c r="AM16" s="46">
        <f>N21</f>
        <v>0</v>
      </c>
      <c r="AN16" s="46">
        <f>N22</f>
        <v>0</v>
      </c>
      <c r="AO16" s="46">
        <f>N23</f>
        <v>15</v>
      </c>
      <c r="AP16" s="46">
        <f>N24</f>
        <v>0</v>
      </c>
      <c r="AQ16" s="3">
        <f>N25</f>
        <v>0</v>
      </c>
      <c r="AR16" s="3">
        <f>N26</f>
        <v>0</v>
      </c>
      <c r="AS16" s="3">
        <f>N27</f>
        <v>0</v>
      </c>
      <c r="AT16" s="3">
        <f>N28</f>
        <v>0</v>
      </c>
      <c r="AU16" s="7"/>
      <c r="AV16" s="46">
        <v>32</v>
      </c>
      <c r="AW16" s="37">
        <f t="shared" ref="AW16:BT16" si="26">PRODUCT(W16*100*1/W21)</f>
        <v>0</v>
      </c>
      <c r="AX16" s="29">
        <f t="shared" si="26"/>
        <v>0</v>
      </c>
      <c r="AY16" s="32">
        <f t="shared" si="26"/>
        <v>0</v>
      </c>
      <c r="AZ16" s="29">
        <f t="shared" si="26"/>
        <v>0</v>
      </c>
      <c r="BA16" s="29">
        <f t="shared" si="26"/>
        <v>0</v>
      </c>
      <c r="BB16" s="29">
        <f t="shared" si="26"/>
        <v>4.166666666666667</v>
      </c>
      <c r="BC16" s="32">
        <f t="shared" si="26"/>
        <v>0</v>
      </c>
      <c r="BD16" s="29">
        <f t="shared" si="26"/>
        <v>0</v>
      </c>
      <c r="BE16" s="29">
        <f t="shared" si="26"/>
        <v>15.789473684210526</v>
      </c>
      <c r="BF16" s="29">
        <f t="shared" si="26"/>
        <v>0</v>
      </c>
      <c r="BG16" s="29">
        <f t="shared" si="26"/>
        <v>58.333333333333336</v>
      </c>
      <c r="BH16" s="46">
        <f t="shared" si="26"/>
        <v>12.5</v>
      </c>
      <c r="BI16" s="29">
        <f t="shared" si="26"/>
        <v>0</v>
      </c>
      <c r="BJ16" s="29">
        <f t="shared" si="26"/>
        <v>0</v>
      </c>
      <c r="BK16" s="29">
        <f t="shared" si="26"/>
        <v>0</v>
      </c>
      <c r="BL16" s="29">
        <f t="shared" si="26"/>
        <v>0</v>
      </c>
      <c r="BM16" s="29">
        <f t="shared" si="26"/>
        <v>0</v>
      </c>
      <c r="BN16" s="29">
        <f t="shared" si="26"/>
        <v>0</v>
      </c>
      <c r="BO16" s="29">
        <f t="shared" si="26"/>
        <v>62.5</v>
      </c>
      <c r="BP16" s="29">
        <f t="shared" si="26"/>
        <v>0</v>
      </c>
      <c r="BQ16" s="32">
        <f t="shared" si="26"/>
        <v>0</v>
      </c>
      <c r="BR16" s="32">
        <f t="shared" si="26"/>
        <v>0</v>
      </c>
      <c r="BS16" s="32">
        <f t="shared" si="26"/>
        <v>0</v>
      </c>
      <c r="BT16" s="32">
        <f t="shared" si="26"/>
        <v>0</v>
      </c>
      <c r="BV16" s="46">
        <v>32</v>
      </c>
      <c r="BW16" s="37">
        <f t="shared" ref="BW16:CT16" si="27">AW5+AW6+AW7+AW8+AW9+AW10+AW11+AW12+AW13+AW14+AW15+AW16</f>
        <v>100</v>
      </c>
      <c r="BX16" s="29">
        <f t="shared" si="27"/>
        <v>100</v>
      </c>
      <c r="BY16" s="32">
        <f t="shared" si="27"/>
        <v>100</v>
      </c>
      <c r="BZ16" s="29">
        <f t="shared" si="27"/>
        <v>100.00000000000001</v>
      </c>
      <c r="CA16" s="29">
        <f t="shared" si="27"/>
        <v>100</v>
      </c>
      <c r="CB16" s="29">
        <f t="shared" si="27"/>
        <v>16.666666666666668</v>
      </c>
      <c r="CC16" s="32">
        <f t="shared" si="27"/>
        <v>100</v>
      </c>
      <c r="CD16" s="29">
        <f t="shared" si="27"/>
        <v>100</v>
      </c>
      <c r="CE16" s="29">
        <f t="shared" si="27"/>
        <v>15.789473684210526</v>
      </c>
      <c r="CF16" s="29">
        <f t="shared" si="27"/>
        <v>100</v>
      </c>
      <c r="CG16" s="29">
        <f t="shared" si="27"/>
        <v>75</v>
      </c>
      <c r="CH16" s="46">
        <f t="shared" si="27"/>
        <v>100</v>
      </c>
      <c r="CI16" s="29">
        <f t="shared" si="27"/>
        <v>100</v>
      </c>
      <c r="CJ16" s="29">
        <f t="shared" si="27"/>
        <v>100</v>
      </c>
      <c r="CK16" s="29">
        <f t="shared" si="27"/>
        <v>100</v>
      </c>
      <c r="CL16" s="29">
        <f t="shared" si="27"/>
        <v>100.00000000000001</v>
      </c>
      <c r="CM16" s="29">
        <f t="shared" si="27"/>
        <v>100</v>
      </c>
      <c r="CN16" s="29">
        <f t="shared" si="27"/>
        <v>100</v>
      </c>
      <c r="CO16" s="29">
        <f t="shared" si="27"/>
        <v>100</v>
      </c>
      <c r="CP16" s="29">
        <f t="shared" si="27"/>
        <v>100</v>
      </c>
      <c r="CQ16" s="32">
        <f t="shared" si="27"/>
        <v>100.00000000000001</v>
      </c>
      <c r="CR16" s="32">
        <f t="shared" si="27"/>
        <v>99.999999999999986</v>
      </c>
      <c r="CS16" s="32">
        <f t="shared" si="27"/>
        <v>100</v>
      </c>
      <c r="CT16" s="32">
        <f t="shared" si="27"/>
        <v>100.00000000000001</v>
      </c>
      <c r="CU16" s="35"/>
      <c r="CV16" s="35"/>
      <c r="CW16" s="9"/>
      <c r="CX16" s="9"/>
      <c r="CY16" s="9"/>
      <c r="CZ16" s="9"/>
      <c r="DA16" s="9"/>
      <c r="DB16" s="9"/>
      <c r="DC16" s="9"/>
      <c r="DD16" s="9"/>
      <c r="DE16" s="9"/>
      <c r="DF16" s="9"/>
      <c r="DG16" s="9"/>
      <c r="DH16" s="9"/>
      <c r="DI16" s="9"/>
      <c r="DJ16" s="9"/>
      <c r="DK16" s="9"/>
      <c r="DL16" s="9"/>
      <c r="DM16" s="9"/>
      <c r="DN16" s="9"/>
      <c r="DO16" s="9"/>
      <c r="DP16" s="9"/>
      <c r="DQ16" s="9"/>
      <c r="DR16" s="9"/>
      <c r="DS16" s="9"/>
      <c r="DT16" s="9"/>
      <c r="DU16" s="9"/>
    </row>
    <row r="17" spans="2:126" x14ac:dyDescent="0.25">
      <c r="B17" s="46" t="s">
        <v>18</v>
      </c>
      <c r="C17" s="46">
        <v>0</v>
      </c>
      <c r="D17" s="46">
        <v>0</v>
      </c>
      <c r="E17" s="46">
        <v>0</v>
      </c>
      <c r="F17" s="46">
        <v>0</v>
      </c>
      <c r="G17" s="46">
        <v>0</v>
      </c>
      <c r="H17" s="46">
        <v>3</v>
      </c>
      <c r="I17" s="46">
        <v>9</v>
      </c>
      <c r="J17" s="46">
        <v>3</v>
      </c>
      <c r="K17" s="46">
        <v>3</v>
      </c>
      <c r="L17" s="46">
        <v>6</v>
      </c>
      <c r="M17" s="46">
        <v>0</v>
      </c>
      <c r="N17" s="46">
        <v>0</v>
      </c>
      <c r="O17" s="46">
        <v>0</v>
      </c>
      <c r="P17" s="46">
        <v>0</v>
      </c>
      <c r="Q17" s="46">
        <v>0</v>
      </c>
      <c r="R17" s="46">
        <v>0</v>
      </c>
      <c r="S17" s="46">
        <v>24</v>
      </c>
      <c r="V17" s="46">
        <v>64</v>
      </c>
      <c r="W17" s="8">
        <f>O5</f>
        <v>0</v>
      </c>
      <c r="X17" s="46">
        <f>O6</f>
        <v>0</v>
      </c>
      <c r="Y17" s="3">
        <f>O7</f>
        <v>0</v>
      </c>
      <c r="Z17" s="46">
        <f>O8</f>
        <v>0</v>
      </c>
      <c r="AA17" s="46">
        <f>O9</f>
        <v>0</v>
      </c>
      <c r="AB17" s="46">
        <f>O10</f>
        <v>20</v>
      </c>
      <c r="AC17" s="3">
        <f>O11</f>
        <v>0</v>
      </c>
      <c r="AD17" s="46">
        <f>O12</f>
        <v>0</v>
      </c>
      <c r="AE17" s="46">
        <f>O13</f>
        <v>3</v>
      </c>
      <c r="AF17" s="46">
        <f>O14</f>
        <v>0</v>
      </c>
      <c r="AG17" s="46">
        <f>O15</f>
        <v>5</v>
      </c>
      <c r="AH17" s="46">
        <f>O16</f>
        <v>0</v>
      </c>
      <c r="AI17" s="46">
        <f>O17</f>
        <v>0</v>
      </c>
      <c r="AJ17" s="46">
        <f>O18</f>
        <v>0</v>
      </c>
      <c r="AK17" s="46">
        <f>O19</f>
        <v>0</v>
      </c>
      <c r="AL17" s="46">
        <f>O20</f>
        <v>0</v>
      </c>
      <c r="AM17" s="46">
        <f>O21</f>
        <v>0</v>
      </c>
      <c r="AN17" s="46">
        <f>O22</f>
        <v>0</v>
      </c>
      <c r="AO17" s="46">
        <f>O23</f>
        <v>0</v>
      </c>
      <c r="AP17" s="46">
        <f>O24</f>
        <v>0</v>
      </c>
      <c r="AQ17" s="3">
        <f>O25</f>
        <v>0</v>
      </c>
      <c r="AR17" s="3">
        <f>O26</f>
        <v>0</v>
      </c>
      <c r="AS17" s="3">
        <f>O27</f>
        <v>0</v>
      </c>
      <c r="AT17" s="3">
        <f>O28</f>
        <v>0</v>
      </c>
      <c r="AU17" s="7"/>
      <c r="AV17" s="46">
        <v>64</v>
      </c>
      <c r="AW17" s="37">
        <f t="shared" ref="AW17:BT17" si="28">PRODUCT(W17*100*1/W21)</f>
        <v>0</v>
      </c>
      <c r="AX17" s="29">
        <f t="shared" si="28"/>
        <v>0</v>
      </c>
      <c r="AY17" s="32">
        <f t="shared" si="28"/>
        <v>0</v>
      </c>
      <c r="AZ17" s="29">
        <f t="shared" si="28"/>
        <v>0</v>
      </c>
      <c r="BA17" s="29">
        <f t="shared" si="28"/>
        <v>0</v>
      </c>
      <c r="BB17" s="29">
        <f t="shared" si="28"/>
        <v>83.333333333333329</v>
      </c>
      <c r="BC17" s="32">
        <f t="shared" si="28"/>
        <v>0</v>
      </c>
      <c r="BD17" s="29">
        <f t="shared" si="28"/>
        <v>0</v>
      </c>
      <c r="BE17" s="29">
        <f t="shared" si="28"/>
        <v>15.789473684210526</v>
      </c>
      <c r="BF17" s="29">
        <f t="shared" si="28"/>
        <v>0</v>
      </c>
      <c r="BG17" s="29">
        <f t="shared" si="28"/>
        <v>20.833333333333332</v>
      </c>
      <c r="BH17" s="46">
        <f t="shared" si="28"/>
        <v>0</v>
      </c>
      <c r="BI17" s="29">
        <f t="shared" si="28"/>
        <v>0</v>
      </c>
      <c r="BJ17" s="29">
        <f t="shared" si="28"/>
        <v>0</v>
      </c>
      <c r="BK17" s="29">
        <f t="shared" si="28"/>
        <v>0</v>
      </c>
      <c r="BL17" s="29">
        <f t="shared" si="28"/>
        <v>0</v>
      </c>
      <c r="BM17" s="29">
        <f t="shared" si="28"/>
        <v>0</v>
      </c>
      <c r="BN17" s="29">
        <f t="shared" si="28"/>
        <v>0</v>
      </c>
      <c r="BO17" s="29">
        <f t="shared" si="28"/>
        <v>0</v>
      </c>
      <c r="BP17" s="29">
        <f t="shared" si="28"/>
        <v>0</v>
      </c>
      <c r="BQ17" s="32">
        <f t="shared" si="28"/>
        <v>0</v>
      </c>
      <c r="BR17" s="32">
        <f t="shared" si="28"/>
        <v>0</v>
      </c>
      <c r="BS17" s="32">
        <f t="shared" si="28"/>
        <v>0</v>
      </c>
      <c r="BT17" s="32">
        <f t="shared" si="28"/>
        <v>0</v>
      </c>
      <c r="BV17" s="46">
        <v>64</v>
      </c>
      <c r="BW17" s="37">
        <f t="shared" ref="BW17:CT17" si="29">AW5+AW6+AW7+AW8+AW9+AW10+AW11+AW12+AW13+AW14+AW15+AW16+AW17</f>
        <v>100</v>
      </c>
      <c r="BX17" s="29">
        <f t="shared" si="29"/>
        <v>100</v>
      </c>
      <c r="BY17" s="32">
        <f t="shared" si="29"/>
        <v>100</v>
      </c>
      <c r="BZ17" s="29">
        <f t="shared" si="29"/>
        <v>100.00000000000001</v>
      </c>
      <c r="CA17" s="29">
        <f t="shared" si="29"/>
        <v>100</v>
      </c>
      <c r="CB17" s="29">
        <f t="shared" si="29"/>
        <v>100</v>
      </c>
      <c r="CC17" s="32">
        <f t="shared" si="29"/>
        <v>100</v>
      </c>
      <c r="CD17" s="29">
        <f t="shared" si="29"/>
        <v>100</v>
      </c>
      <c r="CE17" s="29">
        <f t="shared" si="29"/>
        <v>31.578947368421051</v>
      </c>
      <c r="CF17" s="29">
        <f t="shared" si="29"/>
        <v>100</v>
      </c>
      <c r="CG17" s="29">
        <f t="shared" si="29"/>
        <v>95.833333333333329</v>
      </c>
      <c r="CH17" s="46">
        <f t="shared" si="29"/>
        <v>100</v>
      </c>
      <c r="CI17" s="29">
        <f t="shared" si="29"/>
        <v>100</v>
      </c>
      <c r="CJ17" s="29">
        <f t="shared" si="29"/>
        <v>100</v>
      </c>
      <c r="CK17" s="29">
        <f t="shared" si="29"/>
        <v>100</v>
      </c>
      <c r="CL17" s="29">
        <f t="shared" si="29"/>
        <v>100.00000000000001</v>
      </c>
      <c r="CM17" s="29">
        <f t="shared" si="29"/>
        <v>100</v>
      </c>
      <c r="CN17" s="29">
        <f t="shared" si="29"/>
        <v>100</v>
      </c>
      <c r="CO17" s="29">
        <f t="shared" si="29"/>
        <v>100</v>
      </c>
      <c r="CP17" s="29">
        <f t="shared" si="29"/>
        <v>100</v>
      </c>
      <c r="CQ17" s="32">
        <f t="shared" si="29"/>
        <v>100.00000000000001</v>
      </c>
      <c r="CR17" s="32">
        <f t="shared" si="29"/>
        <v>99.999999999999986</v>
      </c>
      <c r="CS17" s="32">
        <f t="shared" si="29"/>
        <v>100</v>
      </c>
      <c r="CT17" s="32">
        <f t="shared" si="29"/>
        <v>100.00000000000001</v>
      </c>
      <c r="CU17" s="35"/>
      <c r="CV17" s="35"/>
      <c r="CW17" s="9"/>
      <c r="CX17" s="9"/>
      <c r="CY17" s="9"/>
      <c r="CZ17" s="9"/>
      <c r="DA17" s="9"/>
      <c r="DB17" s="9"/>
      <c r="DC17" s="9"/>
      <c r="DD17" s="9"/>
      <c r="DE17" s="9"/>
      <c r="DF17" s="9"/>
      <c r="DG17" s="9"/>
      <c r="DH17" s="9"/>
      <c r="DI17" s="9"/>
      <c r="DJ17" s="9"/>
      <c r="DK17" s="9"/>
      <c r="DL17" s="9"/>
      <c r="DM17" s="9"/>
      <c r="DN17" s="9"/>
      <c r="DO17" s="9"/>
      <c r="DP17" s="9"/>
      <c r="DQ17" s="9"/>
      <c r="DR17" s="9"/>
      <c r="DS17" s="9"/>
      <c r="DT17" s="9"/>
      <c r="DU17" s="9"/>
    </row>
    <row r="18" spans="2:126" x14ac:dyDescent="0.25">
      <c r="B18" s="46" t="s">
        <v>19</v>
      </c>
      <c r="C18" s="46">
        <v>0</v>
      </c>
      <c r="D18" s="46">
        <v>0</v>
      </c>
      <c r="E18" s="46">
        <v>0</v>
      </c>
      <c r="F18" s="46">
        <v>0</v>
      </c>
      <c r="G18" s="46">
        <v>1</v>
      </c>
      <c r="H18" s="46">
        <v>2</v>
      </c>
      <c r="I18" s="46">
        <v>10</v>
      </c>
      <c r="J18" s="46">
        <v>4</v>
      </c>
      <c r="K18" s="46">
        <v>1</v>
      </c>
      <c r="L18" s="46">
        <v>0</v>
      </c>
      <c r="M18" s="46">
        <v>6</v>
      </c>
      <c r="N18" s="46">
        <v>0</v>
      </c>
      <c r="O18" s="46">
        <v>0</v>
      </c>
      <c r="P18" s="46">
        <v>0</v>
      </c>
      <c r="Q18" s="46">
        <v>0</v>
      </c>
      <c r="R18" s="46">
        <v>0</v>
      </c>
      <c r="S18" s="46">
        <v>24</v>
      </c>
      <c r="V18" s="46">
        <v>128</v>
      </c>
      <c r="W18" s="8">
        <f>P5</f>
        <v>0</v>
      </c>
      <c r="X18" s="46">
        <f>P6</f>
        <v>0</v>
      </c>
      <c r="Y18" s="3">
        <f>P7</f>
        <v>0</v>
      </c>
      <c r="Z18" s="46">
        <f>P8</f>
        <v>0</v>
      </c>
      <c r="AA18" s="46">
        <f>P9</f>
        <v>0</v>
      </c>
      <c r="AB18" s="46">
        <f>P10</f>
        <v>0</v>
      </c>
      <c r="AC18" s="3">
        <f>P11</f>
        <v>0</v>
      </c>
      <c r="AD18" s="46">
        <f>P12</f>
        <v>0</v>
      </c>
      <c r="AE18" s="46">
        <f>P13</f>
        <v>13</v>
      </c>
      <c r="AF18" s="46">
        <f>P14</f>
        <v>0</v>
      </c>
      <c r="AG18" s="46">
        <f>P15</f>
        <v>1</v>
      </c>
      <c r="AH18" s="46">
        <f>P16</f>
        <v>0</v>
      </c>
      <c r="AI18" s="46">
        <f>P17</f>
        <v>0</v>
      </c>
      <c r="AJ18" s="46">
        <f>P18</f>
        <v>0</v>
      </c>
      <c r="AK18" s="46">
        <f>P19</f>
        <v>0</v>
      </c>
      <c r="AL18" s="46">
        <f>P20</f>
        <v>0</v>
      </c>
      <c r="AM18" s="46">
        <f>P21</f>
        <v>0</v>
      </c>
      <c r="AN18" s="46">
        <f>P22</f>
        <v>0</v>
      </c>
      <c r="AO18" s="46">
        <f>P23</f>
        <v>0</v>
      </c>
      <c r="AP18" s="46">
        <f>P24</f>
        <v>0</v>
      </c>
      <c r="AQ18" s="3">
        <f>P25</f>
        <v>0</v>
      </c>
      <c r="AR18" s="3">
        <f>P26</f>
        <v>0</v>
      </c>
      <c r="AS18" s="3">
        <f>P27</f>
        <v>0</v>
      </c>
      <c r="AT18" s="3">
        <f>P28</f>
        <v>0</v>
      </c>
      <c r="AU18" s="7"/>
      <c r="AV18" s="46">
        <v>128</v>
      </c>
      <c r="AW18" s="37">
        <f t="shared" ref="AW18:BT18" si="30">PRODUCT(W18*100*1/W21)</f>
        <v>0</v>
      </c>
      <c r="AX18" s="29">
        <f t="shared" si="30"/>
        <v>0</v>
      </c>
      <c r="AY18" s="32">
        <f t="shared" si="30"/>
        <v>0</v>
      </c>
      <c r="AZ18" s="29">
        <f t="shared" si="30"/>
        <v>0</v>
      </c>
      <c r="BA18" s="29">
        <f t="shared" si="30"/>
        <v>0</v>
      </c>
      <c r="BB18" s="29">
        <f t="shared" si="30"/>
        <v>0</v>
      </c>
      <c r="BC18" s="32">
        <f t="shared" si="30"/>
        <v>0</v>
      </c>
      <c r="BD18" s="29">
        <f t="shared" si="30"/>
        <v>0</v>
      </c>
      <c r="BE18" s="29">
        <f t="shared" si="30"/>
        <v>68.421052631578945</v>
      </c>
      <c r="BF18" s="29">
        <f t="shared" si="30"/>
        <v>0</v>
      </c>
      <c r="BG18" s="29">
        <f t="shared" si="30"/>
        <v>4.166666666666667</v>
      </c>
      <c r="BH18" s="46">
        <f t="shared" si="30"/>
        <v>0</v>
      </c>
      <c r="BI18" s="29">
        <f t="shared" si="30"/>
        <v>0</v>
      </c>
      <c r="BJ18" s="29">
        <f t="shared" si="30"/>
        <v>0</v>
      </c>
      <c r="BK18" s="29">
        <f t="shared" si="30"/>
        <v>0</v>
      </c>
      <c r="BL18" s="29">
        <f t="shared" si="30"/>
        <v>0</v>
      </c>
      <c r="BM18" s="29">
        <f t="shared" si="30"/>
        <v>0</v>
      </c>
      <c r="BN18" s="29">
        <f t="shared" si="30"/>
        <v>0</v>
      </c>
      <c r="BO18" s="29">
        <f t="shared" si="30"/>
        <v>0</v>
      </c>
      <c r="BP18" s="29">
        <f t="shared" si="30"/>
        <v>0</v>
      </c>
      <c r="BQ18" s="32">
        <f t="shared" si="30"/>
        <v>0</v>
      </c>
      <c r="BR18" s="32">
        <f t="shared" si="30"/>
        <v>0</v>
      </c>
      <c r="BS18" s="32">
        <f t="shared" si="30"/>
        <v>0</v>
      </c>
      <c r="BT18" s="32">
        <f t="shared" si="30"/>
        <v>0</v>
      </c>
      <c r="BV18" s="46">
        <v>128</v>
      </c>
      <c r="BW18" s="37">
        <f t="shared" ref="BW18:CT18" si="31">AW5+AW6+AW7+AW8+AW9+AW10+AW11+AW12+AW13+AW14+AW15+AW16+AW17+AW18</f>
        <v>100</v>
      </c>
      <c r="BX18" s="29">
        <f t="shared" si="31"/>
        <v>100</v>
      </c>
      <c r="BY18" s="32">
        <f t="shared" si="31"/>
        <v>100</v>
      </c>
      <c r="BZ18" s="29">
        <f t="shared" si="31"/>
        <v>100.00000000000001</v>
      </c>
      <c r="CA18" s="29">
        <f t="shared" si="31"/>
        <v>100</v>
      </c>
      <c r="CB18" s="29">
        <f t="shared" si="31"/>
        <v>100</v>
      </c>
      <c r="CC18" s="32">
        <f t="shared" si="31"/>
        <v>100</v>
      </c>
      <c r="CD18" s="29">
        <f t="shared" si="31"/>
        <v>100</v>
      </c>
      <c r="CE18" s="29">
        <f t="shared" si="31"/>
        <v>100</v>
      </c>
      <c r="CF18" s="29">
        <f t="shared" si="31"/>
        <v>100</v>
      </c>
      <c r="CG18" s="29">
        <f t="shared" si="31"/>
        <v>100</v>
      </c>
      <c r="CH18" s="46">
        <f t="shared" si="31"/>
        <v>100</v>
      </c>
      <c r="CI18" s="29">
        <f t="shared" si="31"/>
        <v>100</v>
      </c>
      <c r="CJ18" s="29">
        <f t="shared" si="31"/>
        <v>100</v>
      </c>
      <c r="CK18" s="29">
        <f t="shared" si="31"/>
        <v>100</v>
      </c>
      <c r="CL18" s="29">
        <f t="shared" si="31"/>
        <v>100.00000000000001</v>
      </c>
      <c r="CM18" s="29">
        <f t="shared" si="31"/>
        <v>100</v>
      </c>
      <c r="CN18" s="29">
        <f t="shared" si="31"/>
        <v>100</v>
      </c>
      <c r="CO18" s="29">
        <f t="shared" si="31"/>
        <v>100</v>
      </c>
      <c r="CP18" s="29">
        <f t="shared" si="31"/>
        <v>100</v>
      </c>
      <c r="CQ18" s="32">
        <f t="shared" si="31"/>
        <v>100.00000000000001</v>
      </c>
      <c r="CR18" s="32">
        <f t="shared" si="31"/>
        <v>99.999999999999986</v>
      </c>
      <c r="CS18" s="32">
        <f t="shared" si="31"/>
        <v>100</v>
      </c>
      <c r="CT18" s="32">
        <f t="shared" si="31"/>
        <v>100.00000000000001</v>
      </c>
      <c r="CU18" s="35"/>
      <c r="CV18" s="35"/>
      <c r="CW18" s="9"/>
      <c r="CX18" s="9"/>
      <c r="CY18" s="9"/>
      <c r="CZ18" s="9"/>
      <c r="DA18" s="9"/>
      <c r="DB18" s="9"/>
      <c r="DC18" s="9"/>
      <c r="DD18" s="9"/>
      <c r="DE18" s="9"/>
      <c r="DF18" s="9"/>
      <c r="DG18" s="9"/>
      <c r="DH18" s="9"/>
      <c r="DI18" s="9"/>
      <c r="DJ18" s="9"/>
      <c r="DK18" s="9"/>
      <c r="DL18" s="9"/>
      <c r="DM18" s="9"/>
      <c r="DN18" s="9"/>
      <c r="DO18" s="9"/>
      <c r="DP18" s="9"/>
      <c r="DQ18" s="9"/>
      <c r="DR18" s="9"/>
      <c r="DS18" s="9"/>
      <c r="DT18" s="9"/>
      <c r="DU18" s="9"/>
    </row>
    <row r="19" spans="2:126" x14ac:dyDescent="0.25">
      <c r="B19" s="46" t="s">
        <v>20</v>
      </c>
      <c r="C19" s="46">
        <v>0</v>
      </c>
      <c r="D19" s="46">
        <v>0</v>
      </c>
      <c r="E19" s="46">
        <v>0</v>
      </c>
      <c r="F19" s="46">
        <v>1</v>
      </c>
      <c r="G19" s="46">
        <v>7</v>
      </c>
      <c r="H19" s="46">
        <v>8</v>
      </c>
      <c r="I19" s="46">
        <v>2</v>
      </c>
      <c r="J19" s="46">
        <v>0</v>
      </c>
      <c r="K19" s="46">
        <v>0</v>
      </c>
      <c r="L19" s="46">
        <v>6</v>
      </c>
      <c r="M19" s="46">
        <v>0</v>
      </c>
      <c r="N19" s="46">
        <v>0</v>
      </c>
      <c r="O19" s="46">
        <v>0</v>
      </c>
      <c r="P19" s="46">
        <v>0</v>
      </c>
      <c r="Q19" s="46">
        <v>0</v>
      </c>
      <c r="R19" s="46">
        <v>0</v>
      </c>
      <c r="S19" s="46">
        <v>24</v>
      </c>
      <c r="V19" s="46">
        <v>256</v>
      </c>
      <c r="W19" s="8">
        <f>Q5</f>
        <v>0</v>
      </c>
      <c r="X19" s="46">
        <f>Q6</f>
        <v>0</v>
      </c>
      <c r="Y19" s="3">
        <f>Q7</f>
        <v>0</v>
      </c>
      <c r="Z19" s="46">
        <f>Q8</f>
        <v>0</v>
      </c>
      <c r="AA19" s="46">
        <f>Q9</f>
        <v>0</v>
      </c>
      <c r="AB19" s="46">
        <f>Q10</f>
        <v>0</v>
      </c>
      <c r="AC19" s="3">
        <f>Q11</f>
        <v>0</v>
      </c>
      <c r="AD19" s="46">
        <f>Q12</f>
        <v>0</v>
      </c>
      <c r="AE19" s="46">
        <f>Q13</f>
        <v>0</v>
      </c>
      <c r="AF19" s="46">
        <f>Q14</f>
        <v>0</v>
      </c>
      <c r="AG19" s="46">
        <f>Q15</f>
        <v>0</v>
      </c>
      <c r="AH19" s="46">
        <f>Q16</f>
        <v>0</v>
      </c>
      <c r="AI19" s="46">
        <f>Q17</f>
        <v>0</v>
      </c>
      <c r="AJ19" s="46">
        <f>Q18</f>
        <v>0</v>
      </c>
      <c r="AK19" s="46">
        <f>Q19</f>
        <v>0</v>
      </c>
      <c r="AL19" s="46">
        <f>Q20</f>
        <v>0</v>
      </c>
      <c r="AM19" s="46">
        <f>Q21</f>
        <v>0</v>
      </c>
      <c r="AN19" s="46">
        <f>Q22</f>
        <v>0</v>
      </c>
      <c r="AO19" s="46">
        <f>Q23</f>
        <v>0</v>
      </c>
      <c r="AP19" s="46">
        <f>Q24</f>
        <v>0</v>
      </c>
      <c r="AQ19" s="3">
        <f>Q25</f>
        <v>0</v>
      </c>
      <c r="AR19" s="3">
        <f>Q26</f>
        <v>0</v>
      </c>
      <c r="AS19" s="3">
        <f>Q27</f>
        <v>0</v>
      </c>
      <c r="AT19" s="3">
        <f>Q28</f>
        <v>0</v>
      </c>
      <c r="AU19" s="7"/>
      <c r="AV19" s="46">
        <v>256</v>
      </c>
      <c r="AW19" s="37">
        <f t="shared" ref="AW19:BT19" si="32">PRODUCT(W19*100*1/W21)</f>
        <v>0</v>
      </c>
      <c r="AX19" s="29">
        <f t="shared" si="32"/>
        <v>0</v>
      </c>
      <c r="AY19" s="32">
        <f t="shared" si="32"/>
        <v>0</v>
      </c>
      <c r="AZ19" s="29">
        <f t="shared" si="32"/>
        <v>0</v>
      </c>
      <c r="BA19" s="29">
        <f t="shared" si="32"/>
        <v>0</v>
      </c>
      <c r="BB19" s="29">
        <f t="shared" si="32"/>
        <v>0</v>
      </c>
      <c r="BC19" s="32">
        <f t="shared" si="32"/>
        <v>0</v>
      </c>
      <c r="BD19" s="29">
        <f t="shared" si="32"/>
        <v>0</v>
      </c>
      <c r="BE19" s="29">
        <f t="shared" si="32"/>
        <v>0</v>
      </c>
      <c r="BF19" s="29">
        <f t="shared" si="32"/>
        <v>0</v>
      </c>
      <c r="BG19" s="29">
        <f t="shared" si="32"/>
        <v>0</v>
      </c>
      <c r="BH19" s="46">
        <f t="shared" si="32"/>
        <v>0</v>
      </c>
      <c r="BI19" s="29">
        <f t="shared" si="32"/>
        <v>0</v>
      </c>
      <c r="BJ19" s="29">
        <f t="shared" si="32"/>
        <v>0</v>
      </c>
      <c r="BK19" s="29">
        <f t="shared" si="32"/>
        <v>0</v>
      </c>
      <c r="BL19" s="29">
        <f t="shared" si="32"/>
        <v>0</v>
      </c>
      <c r="BM19" s="29">
        <f t="shared" si="32"/>
        <v>0</v>
      </c>
      <c r="BN19" s="29">
        <f t="shared" si="32"/>
        <v>0</v>
      </c>
      <c r="BO19" s="29">
        <f t="shared" si="32"/>
        <v>0</v>
      </c>
      <c r="BP19" s="29">
        <f t="shared" si="32"/>
        <v>0</v>
      </c>
      <c r="BQ19" s="32">
        <f t="shared" si="32"/>
        <v>0</v>
      </c>
      <c r="BR19" s="32">
        <f t="shared" si="32"/>
        <v>0</v>
      </c>
      <c r="BS19" s="32">
        <f t="shared" si="32"/>
        <v>0</v>
      </c>
      <c r="BT19" s="32">
        <f t="shared" si="32"/>
        <v>0</v>
      </c>
      <c r="BV19" s="46">
        <v>256</v>
      </c>
      <c r="BW19" s="37">
        <f t="shared" ref="BW19:CT19" si="33">AW5+AW6+AW7+AW8+AW9+AW10+AW11+AW12+AW13+AW14+AW15+AW16+AW17+AW18+AW19</f>
        <v>100</v>
      </c>
      <c r="BX19" s="29">
        <f t="shared" si="33"/>
        <v>100</v>
      </c>
      <c r="BY19" s="32">
        <f t="shared" si="33"/>
        <v>100</v>
      </c>
      <c r="BZ19" s="29">
        <f t="shared" si="33"/>
        <v>100.00000000000001</v>
      </c>
      <c r="CA19" s="29">
        <f t="shared" si="33"/>
        <v>100</v>
      </c>
      <c r="CB19" s="29">
        <f t="shared" si="33"/>
        <v>100</v>
      </c>
      <c r="CC19" s="32">
        <f t="shared" si="33"/>
        <v>100</v>
      </c>
      <c r="CD19" s="29">
        <f t="shared" si="33"/>
        <v>100</v>
      </c>
      <c r="CE19" s="29">
        <f t="shared" si="33"/>
        <v>100</v>
      </c>
      <c r="CF19" s="29">
        <f t="shared" si="33"/>
        <v>100</v>
      </c>
      <c r="CG19" s="29">
        <f t="shared" si="33"/>
        <v>100</v>
      </c>
      <c r="CH19" s="46">
        <f t="shared" si="33"/>
        <v>100</v>
      </c>
      <c r="CI19" s="29">
        <f t="shared" si="33"/>
        <v>100</v>
      </c>
      <c r="CJ19" s="29">
        <f t="shared" si="33"/>
        <v>100</v>
      </c>
      <c r="CK19" s="29">
        <f t="shared" si="33"/>
        <v>100</v>
      </c>
      <c r="CL19" s="29">
        <f t="shared" si="33"/>
        <v>100.00000000000001</v>
      </c>
      <c r="CM19" s="29">
        <f t="shared" si="33"/>
        <v>100</v>
      </c>
      <c r="CN19" s="29">
        <f t="shared" si="33"/>
        <v>100</v>
      </c>
      <c r="CO19" s="29">
        <f t="shared" si="33"/>
        <v>100</v>
      </c>
      <c r="CP19" s="29">
        <f t="shared" si="33"/>
        <v>100</v>
      </c>
      <c r="CQ19" s="32">
        <f t="shared" si="33"/>
        <v>100.00000000000001</v>
      </c>
      <c r="CR19" s="32">
        <f t="shared" si="33"/>
        <v>99.999999999999986</v>
      </c>
      <c r="CS19" s="32">
        <f t="shared" si="33"/>
        <v>100</v>
      </c>
      <c r="CT19" s="32">
        <f t="shared" si="33"/>
        <v>100.00000000000001</v>
      </c>
      <c r="CU19" s="35"/>
      <c r="CV19" s="35"/>
      <c r="CW19" s="9"/>
      <c r="CX19" s="9"/>
      <c r="CY19" s="9"/>
      <c r="CZ19" s="9"/>
      <c r="DA19" s="9"/>
      <c r="DB19" s="9"/>
      <c r="DC19" s="9"/>
      <c r="DD19" s="9"/>
      <c r="DE19" s="9"/>
      <c r="DF19" s="9"/>
      <c r="DG19" s="9"/>
      <c r="DH19" s="9"/>
      <c r="DI19" s="9"/>
      <c r="DJ19" s="9"/>
      <c r="DK19" s="9"/>
      <c r="DL19" s="9"/>
      <c r="DM19" s="9"/>
      <c r="DN19" s="9"/>
      <c r="DO19" s="9"/>
      <c r="DP19" s="9"/>
      <c r="DQ19" s="9"/>
      <c r="DR19" s="9"/>
      <c r="DS19" s="9"/>
      <c r="DT19" s="9"/>
      <c r="DU19" s="9"/>
    </row>
    <row r="20" spans="2:126" x14ac:dyDescent="0.25">
      <c r="B20" s="46" t="s">
        <v>21</v>
      </c>
      <c r="C20" s="46">
        <v>0</v>
      </c>
      <c r="D20" s="46">
        <v>0</v>
      </c>
      <c r="E20" s="46">
        <v>1</v>
      </c>
      <c r="F20" s="46">
        <v>0</v>
      </c>
      <c r="G20" s="46">
        <v>3</v>
      </c>
      <c r="H20" s="46">
        <v>0</v>
      </c>
      <c r="I20" s="46">
        <v>0</v>
      </c>
      <c r="J20" s="46">
        <v>1</v>
      </c>
      <c r="K20" s="46">
        <v>5</v>
      </c>
      <c r="L20" s="46">
        <v>7</v>
      </c>
      <c r="M20" s="46">
        <v>7</v>
      </c>
      <c r="N20" s="46">
        <v>0</v>
      </c>
      <c r="O20" s="46">
        <v>0</v>
      </c>
      <c r="P20" s="46">
        <v>0</v>
      </c>
      <c r="Q20" s="46">
        <v>0</v>
      </c>
      <c r="R20" s="46">
        <v>0</v>
      </c>
      <c r="S20" s="46">
        <v>24</v>
      </c>
      <c r="V20" s="46">
        <v>512</v>
      </c>
      <c r="W20" s="8">
        <f>R5</f>
        <v>0</v>
      </c>
      <c r="X20" s="46">
        <f>R6</f>
        <v>0</v>
      </c>
      <c r="Y20" s="3">
        <f>R7</f>
        <v>0</v>
      </c>
      <c r="Z20" s="46">
        <f>R8</f>
        <v>0</v>
      </c>
      <c r="AA20" s="46">
        <f>R9</f>
        <v>0</v>
      </c>
      <c r="AB20" s="46">
        <f>R10</f>
        <v>0</v>
      </c>
      <c r="AC20" s="3">
        <f>R11</f>
        <v>0</v>
      </c>
      <c r="AD20" s="46">
        <f>R12</f>
        <v>0</v>
      </c>
      <c r="AE20" s="46">
        <f>R13</f>
        <v>0</v>
      </c>
      <c r="AF20" s="46">
        <f>R14</f>
        <v>0</v>
      </c>
      <c r="AG20" s="46">
        <f>R15</f>
        <v>0</v>
      </c>
      <c r="AH20" s="46">
        <f>R16</f>
        <v>0</v>
      </c>
      <c r="AI20" s="46">
        <f>R17</f>
        <v>0</v>
      </c>
      <c r="AJ20" s="46">
        <f>R18</f>
        <v>0</v>
      </c>
      <c r="AK20" s="46">
        <f>R19</f>
        <v>0</v>
      </c>
      <c r="AL20" s="46">
        <f>R20</f>
        <v>0</v>
      </c>
      <c r="AM20" s="46">
        <f>R21</f>
        <v>0</v>
      </c>
      <c r="AN20" s="46">
        <f>R22</f>
        <v>0</v>
      </c>
      <c r="AO20" s="46">
        <f>R23</f>
        <v>0</v>
      </c>
      <c r="AP20" s="46">
        <f>R24</f>
        <v>0</v>
      </c>
      <c r="AQ20" s="3">
        <f>R25</f>
        <v>0</v>
      </c>
      <c r="AR20" s="3">
        <f>R26</f>
        <v>0</v>
      </c>
      <c r="AS20" s="3">
        <f>R27</f>
        <v>0</v>
      </c>
      <c r="AT20" s="3">
        <f>R28</f>
        <v>0</v>
      </c>
      <c r="AU20" s="7"/>
      <c r="AV20" s="46">
        <v>512</v>
      </c>
      <c r="AW20" s="37">
        <f t="shared" ref="AW20:BT20" si="34">PRODUCT(W20*100*1/W21)</f>
        <v>0</v>
      </c>
      <c r="AX20" s="29">
        <f t="shared" si="34"/>
        <v>0</v>
      </c>
      <c r="AY20" s="32">
        <f t="shared" si="34"/>
        <v>0</v>
      </c>
      <c r="AZ20" s="29">
        <f t="shared" si="34"/>
        <v>0</v>
      </c>
      <c r="BA20" s="29">
        <f t="shared" si="34"/>
        <v>0</v>
      </c>
      <c r="BB20" s="29">
        <f t="shared" si="34"/>
        <v>0</v>
      </c>
      <c r="BC20" s="32">
        <f t="shared" si="34"/>
        <v>0</v>
      </c>
      <c r="BD20" s="29">
        <f t="shared" si="34"/>
        <v>0</v>
      </c>
      <c r="BE20" s="29">
        <f t="shared" si="34"/>
        <v>0</v>
      </c>
      <c r="BF20" s="29">
        <f t="shared" si="34"/>
        <v>0</v>
      </c>
      <c r="BG20" s="29">
        <f t="shared" si="34"/>
        <v>0</v>
      </c>
      <c r="BH20" s="46">
        <f t="shared" si="34"/>
        <v>0</v>
      </c>
      <c r="BI20" s="29">
        <f t="shared" si="34"/>
        <v>0</v>
      </c>
      <c r="BJ20" s="29">
        <f t="shared" si="34"/>
        <v>0</v>
      </c>
      <c r="BK20" s="29">
        <f t="shared" si="34"/>
        <v>0</v>
      </c>
      <c r="BL20" s="29">
        <f t="shared" si="34"/>
        <v>0</v>
      </c>
      <c r="BM20" s="29">
        <f t="shared" si="34"/>
        <v>0</v>
      </c>
      <c r="BN20" s="29">
        <f t="shared" si="34"/>
        <v>0</v>
      </c>
      <c r="BO20" s="29">
        <f t="shared" si="34"/>
        <v>0</v>
      </c>
      <c r="BP20" s="29">
        <f t="shared" si="34"/>
        <v>0</v>
      </c>
      <c r="BQ20" s="32">
        <f t="shared" si="34"/>
        <v>0</v>
      </c>
      <c r="BR20" s="32">
        <f t="shared" si="34"/>
        <v>0</v>
      </c>
      <c r="BS20" s="32">
        <f t="shared" si="34"/>
        <v>0</v>
      </c>
      <c r="BT20" s="32">
        <f t="shared" si="34"/>
        <v>0</v>
      </c>
      <c r="BV20" s="46">
        <v>512</v>
      </c>
      <c r="BW20" s="37">
        <f t="shared" ref="BW20:CT20" si="35">AW5+AW6+AW7+AW8+AW9+AW10+AW11+AW12+AW13+AW14+AW15+AW16+AW17+AW18+AW19+AW20</f>
        <v>100</v>
      </c>
      <c r="BX20" s="29">
        <f t="shared" si="35"/>
        <v>100</v>
      </c>
      <c r="BY20" s="32">
        <f t="shared" si="35"/>
        <v>100</v>
      </c>
      <c r="BZ20" s="29">
        <f t="shared" si="35"/>
        <v>100.00000000000001</v>
      </c>
      <c r="CA20" s="29">
        <f t="shared" si="35"/>
        <v>100</v>
      </c>
      <c r="CB20" s="29">
        <f t="shared" si="35"/>
        <v>100</v>
      </c>
      <c r="CC20" s="32">
        <f t="shared" si="35"/>
        <v>100</v>
      </c>
      <c r="CD20" s="29">
        <f t="shared" si="35"/>
        <v>100</v>
      </c>
      <c r="CE20" s="29">
        <f t="shared" si="35"/>
        <v>100</v>
      </c>
      <c r="CF20" s="29">
        <f t="shared" si="35"/>
        <v>100</v>
      </c>
      <c r="CG20" s="29">
        <f t="shared" si="35"/>
        <v>100</v>
      </c>
      <c r="CH20" s="46">
        <f t="shared" si="35"/>
        <v>100</v>
      </c>
      <c r="CI20" s="29">
        <f t="shared" si="35"/>
        <v>100</v>
      </c>
      <c r="CJ20" s="29">
        <f t="shared" si="35"/>
        <v>100</v>
      </c>
      <c r="CK20" s="29">
        <f t="shared" si="35"/>
        <v>100</v>
      </c>
      <c r="CL20" s="29">
        <f t="shared" si="35"/>
        <v>100.00000000000001</v>
      </c>
      <c r="CM20" s="29">
        <f t="shared" si="35"/>
        <v>100</v>
      </c>
      <c r="CN20" s="29">
        <f t="shared" si="35"/>
        <v>100</v>
      </c>
      <c r="CO20" s="29">
        <f t="shared" si="35"/>
        <v>100</v>
      </c>
      <c r="CP20" s="29">
        <f t="shared" si="35"/>
        <v>100</v>
      </c>
      <c r="CQ20" s="32">
        <f t="shared" si="35"/>
        <v>100.00000000000001</v>
      </c>
      <c r="CR20" s="32">
        <f t="shared" si="35"/>
        <v>99.999999999999986</v>
      </c>
      <c r="CS20" s="32">
        <f t="shared" si="35"/>
        <v>100</v>
      </c>
      <c r="CT20" s="32">
        <f t="shared" si="35"/>
        <v>100.00000000000001</v>
      </c>
      <c r="CU20" s="35"/>
      <c r="CV20" s="35"/>
      <c r="CW20" s="9"/>
      <c r="CX20" s="9"/>
      <c r="CY20" s="9"/>
      <c r="CZ20" s="9"/>
      <c r="DA20" s="9"/>
      <c r="DB20" s="9"/>
      <c r="DC20" s="9"/>
      <c r="DD20" s="9"/>
      <c r="DE20" s="9"/>
      <c r="DF20" s="9"/>
      <c r="DG20" s="9"/>
      <c r="DH20" s="9"/>
      <c r="DI20" s="9"/>
      <c r="DJ20" s="9"/>
      <c r="DK20" s="9"/>
      <c r="DL20" s="9"/>
      <c r="DM20" s="9"/>
      <c r="DN20" s="9"/>
      <c r="DO20" s="9"/>
      <c r="DP20" s="9"/>
      <c r="DQ20" s="9"/>
      <c r="DR20" s="9"/>
      <c r="DS20" s="9"/>
      <c r="DT20" s="9"/>
      <c r="DU20" s="9"/>
    </row>
    <row r="21" spans="2:126" x14ac:dyDescent="0.25">
      <c r="B21" s="46" t="s">
        <v>31</v>
      </c>
      <c r="C21" s="46">
        <v>0</v>
      </c>
      <c r="D21" s="46">
        <v>0</v>
      </c>
      <c r="E21" s="46">
        <v>0</v>
      </c>
      <c r="F21" s="46">
        <v>0</v>
      </c>
      <c r="G21" s="46">
        <v>0</v>
      </c>
      <c r="H21" s="46">
        <v>3</v>
      </c>
      <c r="I21" s="46">
        <v>5</v>
      </c>
      <c r="J21" s="46">
        <v>11</v>
      </c>
      <c r="K21" s="46">
        <v>1</v>
      </c>
      <c r="L21" s="46">
        <v>4</v>
      </c>
      <c r="M21" s="46">
        <v>0</v>
      </c>
      <c r="N21" s="46">
        <v>0</v>
      </c>
      <c r="O21" s="46">
        <v>0</v>
      </c>
      <c r="P21" s="46">
        <v>0</v>
      </c>
      <c r="Q21" s="46">
        <v>0</v>
      </c>
      <c r="R21" s="46">
        <v>0</v>
      </c>
      <c r="S21" s="46">
        <v>24</v>
      </c>
      <c r="V21" s="46" t="s">
        <v>1</v>
      </c>
      <c r="W21" s="46">
        <f>S5</f>
        <v>24</v>
      </c>
      <c r="X21" s="46">
        <f>S6</f>
        <v>24</v>
      </c>
      <c r="Y21" s="46">
        <f>S7</f>
        <v>24</v>
      </c>
      <c r="Z21" s="46">
        <f>S8</f>
        <v>24</v>
      </c>
      <c r="AA21" s="46">
        <f>S9</f>
        <v>24</v>
      </c>
      <c r="AB21" s="46">
        <f>S10</f>
        <v>24</v>
      </c>
      <c r="AC21" s="46">
        <f>S11</f>
        <v>24</v>
      </c>
      <c r="AD21" s="46">
        <f>S12</f>
        <v>24</v>
      </c>
      <c r="AE21" s="46">
        <f>S13</f>
        <v>19</v>
      </c>
      <c r="AF21" s="46">
        <f>S14</f>
        <v>19</v>
      </c>
      <c r="AG21" s="46">
        <f>S15</f>
        <v>24</v>
      </c>
      <c r="AH21" s="46">
        <f>S16</f>
        <v>24</v>
      </c>
      <c r="AI21" s="46">
        <f>S17</f>
        <v>24</v>
      </c>
      <c r="AJ21" s="46">
        <f>S18</f>
        <v>24</v>
      </c>
      <c r="AK21" s="46">
        <f>S19</f>
        <v>24</v>
      </c>
      <c r="AL21" s="46">
        <f>S20</f>
        <v>24</v>
      </c>
      <c r="AM21" s="46">
        <f>S21</f>
        <v>24</v>
      </c>
      <c r="AN21" s="46">
        <f>S22</f>
        <v>24</v>
      </c>
      <c r="AO21" s="46">
        <f>S23</f>
        <v>24</v>
      </c>
      <c r="AP21" s="46">
        <f>S24</f>
        <v>24</v>
      </c>
      <c r="AQ21" s="46">
        <f>S25</f>
        <v>24</v>
      </c>
      <c r="AR21" s="46">
        <f>S26</f>
        <v>24</v>
      </c>
      <c r="AS21" s="46">
        <f>S27</f>
        <v>24</v>
      </c>
      <c r="AT21" s="46">
        <f>S28</f>
        <v>24</v>
      </c>
      <c r="AV21" s="46" t="s">
        <v>1</v>
      </c>
      <c r="AW21" s="29">
        <f t="shared" ref="AW21:BT21" si="36">SUM(AW5:AW20)</f>
        <v>100</v>
      </c>
      <c r="AX21" s="29">
        <f t="shared" si="36"/>
        <v>100</v>
      </c>
      <c r="AY21" s="29">
        <f t="shared" si="36"/>
        <v>100</v>
      </c>
      <c r="AZ21" s="29">
        <f t="shared" si="36"/>
        <v>100.00000000000001</v>
      </c>
      <c r="BA21" s="29">
        <f t="shared" si="36"/>
        <v>100</v>
      </c>
      <c r="BB21" s="29">
        <f t="shared" si="36"/>
        <v>100</v>
      </c>
      <c r="BC21" s="29">
        <f t="shared" si="36"/>
        <v>100</v>
      </c>
      <c r="BD21" s="29">
        <f t="shared" si="36"/>
        <v>100</v>
      </c>
      <c r="BE21" s="29">
        <f t="shared" si="36"/>
        <v>100</v>
      </c>
      <c r="BF21" s="29">
        <f t="shared" si="36"/>
        <v>100</v>
      </c>
      <c r="BG21" s="29">
        <f t="shared" si="36"/>
        <v>100</v>
      </c>
      <c r="BH21" s="29">
        <f t="shared" si="36"/>
        <v>100</v>
      </c>
      <c r="BI21" s="29">
        <f t="shared" si="36"/>
        <v>100</v>
      </c>
      <c r="BJ21" s="29">
        <f t="shared" si="36"/>
        <v>100</v>
      </c>
      <c r="BK21" s="29">
        <f t="shared" si="36"/>
        <v>100</v>
      </c>
      <c r="BL21" s="29">
        <f t="shared" si="36"/>
        <v>100.00000000000001</v>
      </c>
      <c r="BM21" s="29">
        <f t="shared" si="36"/>
        <v>100</v>
      </c>
      <c r="BN21" s="29">
        <f t="shared" si="36"/>
        <v>100</v>
      </c>
      <c r="BO21" s="29">
        <f t="shared" si="36"/>
        <v>100</v>
      </c>
      <c r="BP21" s="29">
        <f t="shared" si="36"/>
        <v>100</v>
      </c>
      <c r="BQ21" s="29">
        <f t="shared" si="36"/>
        <v>100.00000000000001</v>
      </c>
      <c r="BR21" s="29">
        <f t="shared" si="36"/>
        <v>99.999999999999986</v>
      </c>
      <c r="BS21" s="29">
        <f t="shared" si="36"/>
        <v>100</v>
      </c>
      <c r="BT21" s="29">
        <f t="shared" si="36"/>
        <v>100.00000000000001</v>
      </c>
      <c r="CX21" s="9"/>
      <c r="CY21" s="9"/>
      <c r="CZ21" s="9"/>
      <c r="DA21" s="9"/>
      <c r="DB21" s="9"/>
      <c r="DC21" s="9"/>
      <c r="DD21" s="9"/>
      <c r="DE21" s="9"/>
      <c r="DF21" s="9"/>
      <c r="DG21" s="9"/>
      <c r="DH21" s="9"/>
      <c r="DI21" s="9"/>
      <c r="DJ21" s="9"/>
      <c r="DK21" s="9"/>
      <c r="DL21" s="9"/>
      <c r="DM21" s="9"/>
      <c r="DN21" s="9"/>
      <c r="DO21" s="9"/>
      <c r="DP21" s="9"/>
      <c r="DQ21" s="9"/>
      <c r="DR21" s="9"/>
      <c r="DS21" s="9"/>
      <c r="DT21" s="9"/>
      <c r="DU21" s="9"/>
      <c r="DV21" s="9"/>
    </row>
    <row r="22" spans="2:126" x14ac:dyDescent="0.25">
      <c r="B22" s="46" t="s">
        <v>32</v>
      </c>
      <c r="C22" s="46">
        <v>0</v>
      </c>
      <c r="D22" s="46">
        <v>0</v>
      </c>
      <c r="E22" s="46">
        <v>0</v>
      </c>
      <c r="F22" s="46">
        <v>0</v>
      </c>
      <c r="G22" s="46">
        <v>0</v>
      </c>
      <c r="H22" s="46">
        <v>0</v>
      </c>
      <c r="I22" s="46">
        <v>2</v>
      </c>
      <c r="J22" s="46">
        <v>8</v>
      </c>
      <c r="K22" s="46">
        <v>11</v>
      </c>
      <c r="L22" s="46">
        <v>3</v>
      </c>
      <c r="M22" s="46">
        <v>0</v>
      </c>
      <c r="N22" s="46">
        <v>0</v>
      </c>
      <c r="O22" s="46">
        <v>0</v>
      </c>
      <c r="P22" s="46">
        <v>0</v>
      </c>
      <c r="Q22" s="46">
        <v>0</v>
      </c>
      <c r="R22" s="46">
        <v>0</v>
      </c>
      <c r="S22" s="46">
        <v>24</v>
      </c>
      <c r="CX22" s="9"/>
      <c r="CY22" s="9"/>
      <c r="CZ22" s="9"/>
      <c r="DA22" s="9"/>
      <c r="DB22" s="9"/>
      <c r="DC22" s="9"/>
      <c r="DD22" s="9"/>
      <c r="DE22" s="9"/>
      <c r="DF22" s="9"/>
      <c r="DG22" s="9"/>
      <c r="DH22" s="9"/>
      <c r="DI22" s="9"/>
      <c r="DJ22" s="9"/>
      <c r="DK22" s="9"/>
      <c r="DL22" s="9"/>
      <c r="DM22" s="9"/>
      <c r="DN22" s="9"/>
      <c r="DO22" s="9"/>
      <c r="DP22" s="9"/>
      <c r="DQ22" s="9"/>
      <c r="DR22" s="9"/>
      <c r="DS22" s="9"/>
      <c r="DT22" s="9"/>
      <c r="DU22" s="9"/>
      <c r="DV22" s="9"/>
    </row>
    <row r="23" spans="2:126" x14ac:dyDescent="0.25">
      <c r="B23" s="46" t="s">
        <v>33</v>
      </c>
      <c r="C23" s="46">
        <v>0</v>
      </c>
      <c r="D23" s="46">
        <v>0</v>
      </c>
      <c r="E23" s="46">
        <v>0</v>
      </c>
      <c r="F23" s="46">
        <v>0</v>
      </c>
      <c r="G23" s="46">
        <v>0</v>
      </c>
      <c r="H23" s="46">
        <v>0</v>
      </c>
      <c r="I23" s="46">
        <v>2</v>
      </c>
      <c r="J23" s="46">
        <v>4</v>
      </c>
      <c r="K23" s="46">
        <v>2</v>
      </c>
      <c r="L23" s="46">
        <v>0</v>
      </c>
      <c r="M23" s="46">
        <v>1</v>
      </c>
      <c r="N23" s="46">
        <v>15</v>
      </c>
      <c r="O23" s="46">
        <v>0</v>
      </c>
      <c r="P23" s="46">
        <v>0</v>
      </c>
      <c r="Q23" s="46">
        <v>0</v>
      </c>
      <c r="R23" s="46">
        <v>0</v>
      </c>
      <c r="S23" s="46">
        <v>24</v>
      </c>
      <c r="CX23" s="9"/>
      <c r="CY23" s="9"/>
      <c r="CZ23" s="9"/>
      <c r="DA23" s="9"/>
      <c r="DB23" s="9"/>
      <c r="DC23" s="9"/>
      <c r="DD23" s="9"/>
      <c r="DE23" s="9"/>
      <c r="DF23" s="9"/>
      <c r="DG23" s="9"/>
      <c r="DH23" s="9"/>
      <c r="DI23" s="9"/>
      <c r="DJ23" s="9"/>
      <c r="DK23" s="9"/>
      <c r="DL23" s="9"/>
      <c r="DM23" s="9"/>
      <c r="DN23" s="9"/>
      <c r="DO23" s="9"/>
      <c r="DP23" s="9"/>
      <c r="DQ23" s="9"/>
      <c r="DR23" s="9"/>
      <c r="DS23" s="9"/>
      <c r="DT23" s="9"/>
      <c r="DU23" s="9"/>
      <c r="DV23" s="9"/>
    </row>
    <row r="24" spans="2:126" x14ac:dyDescent="0.25">
      <c r="B24" s="46" t="s">
        <v>23</v>
      </c>
      <c r="C24" s="46">
        <v>0</v>
      </c>
      <c r="D24" s="46">
        <v>0</v>
      </c>
      <c r="E24" s="46">
        <v>0</v>
      </c>
      <c r="F24" s="46">
        <v>0</v>
      </c>
      <c r="G24" s="46">
        <v>0</v>
      </c>
      <c r="H24" s="46">
        <v>1</v>
      </c>
      <c r="I24" s="46">
        <v>0</v>
      </c>
      <c r="J24" s="46">
        <v>0</v>
      </c>
      <c r="K24" s="46">
        <v>1</v>
      </c>
      <c r="L24" s="46">
        <v>22</v>
      </c>
      <c r="M24" s="46">
        <v>0</v>
      </c>
      <c r="N24" s="46">
        <v>0</v>
      </c>
      <c r="O24" s="46">
        <v>0</v>
      </c>
      <c r="P24" s="46">
        <v>0</v>
      </c>
      <c r="Q24" s="46">
        <v>0</v>
      </c>
      <c r="R24" s="46">
        <v>0</v>
      </c>
      <c r="S24" s="46">
        <v>24</v>
      </c>
      <c r="CX24" s="9"/>
      <c r="CY24" s="9"/>
      <c r="CZ24" s="9"/>
      <c r="DA24" s="9"/>
      <c r="DB24" s="9"/>
      <c r="DC24" s="9"/>
      <c r="DD24" s="9"/>
      <c r="DE24" s="9"/>
      <c r="DF24" s="9"/>
      <c r="DG24" s="9"/>
      <c r="DH24" s="9"/>
      <c r="DI24" s="9"/>
      <c r="DJ24" s="9"/>
      <c r="DK24" s="9"/>
      <c r="DL24" s="9"/>
      <c r="DM24" s="9"/>
      <c r="DN24" s="9"/>
      <c r="DO24" s="9"/>
      <c r="DP24" s="9"/>
      <c r="DQ24" s="9"/>
      <c r="DR24" s="9"/>
      <c r="DS24" s="9"/>
      <c r="DT24" s="9"/>
      <c r="DU24" s="9"/>
      <c r="DV24" s="9"/>
    </row>
    <row r="25" spans="2:126" x14ac:dyDescent="0.25">
      <c r="B25" s="46" t="s">
        <v>34</v>
      </c>
      <c r="C25" s="2">
        <v>0</v>
      </c>
      <c r="D25" s="2">
        <v>0</v>
      </c>
      <c r="E25" s="2">
        <v>0</v>
      </c>
      <c r="F25" s="2">
        <v>0</v>
      </c>
      <c r="G25" s="2">
        <v>0</v>
      </c>
      <c r="H25" s="2">
        <v>0</v>
      </c>
      <c r="I25" s="2">
        <v>9</v>
      </c>
      <c r="J25" s="2">
        <v>14</v>
      </c>
      <c r="K25" s="2">
        <v>1</v>
      </c>
      <c r="L25" s="3">
        <v>0</v>
      </c>
      <c r="M25" s="3">
        <v>0</v>
      </c>
      <c r="N25" s="3">
        <v>0</v>
      </c>
      <c r="O25" s="3">
        <v>0</v>
      </c>
      <c r="P25" s="3">
        <v>0</v>
      </c>
      <c r="Q25" s="3">
        <v>0</v>
      </c>
      <c r="R25" s="3">
        <v>0</v>
      </c>
      <c r="S25" s="46">
        <v>24</v>
      </c>
      <c r="CX25" s="9"/>
      <c r="CY25" s="9"/>
      <c r="CZ25" s="9"/>
      <c r="DA25" s="9"/>
      <c r="DB25" s="9"/>
      <c r="DC25" s="9"/>
      <c r="DD25" s="9"/>
      <c r="DE25" s="9"/>
      <c r="DF25" s="9"/>
      <c r="DG25" s="9"/>
      <c r="DH25" s="9"/>
      <c r="DI25" s="9"/>
      <c r="DJ25" s="9"/>
      <c r="DK25" s="9"/>
      <c r="DL25" s="9"/>
      <c r="DM25" s="9"/>
      <c r="DN25" s="9"/>
      <c r="DO25" s="9"/>
      <c r="DP25" s="9"/>
      <c r="DQ25" s="9"/>
      <c r="DR25" s="9"/>
      <c r="DS25" s="9"/>
      <c r="DT25" s="9"/>
      <c r="DU25" s="9"/>
      <c r="DV25" s="9"/>
    </row>
    <row r="26" spans="2:126" x14ac:dyDescent="0.25">
      <c r="B26" s="46" t="s">
        <v>35</v>
      </c>
      <c r="C26" s="2">
        <v>0</v>
      </c>
      <c r="D26" s="2">
        <v>0</v>
      </c>
      <c r="E26" s="2">
        <v>0</v>
      </c>
      <c r="F26" s="2">
        <v>0</v>
      </c>
      <c r="G26" s="2">
        <v>0</v>
      </c>
      <c r="H26" s="2">
        <v>2</v>
      </c>
      <c r="I26" s="2">
        <v>17</v>
      </c>
      <c r="J26" s="2">
        <v>5</v>
      </c>
      <c r="K26" s="2">
        <v>0</v>
      </c>
      <c r="L26" s="3">
        <v>0</v>
      </c>
      <c r="M26" s="3">
        <v>0</v>
      </c>
      <c r="N26" s="3">
        <v>0</v>
      </c>
      <c r="O26" s="3">
        <v>0</v>
      </c>
      <c r="P26" s="3">
        <v>0</v>
      </c>
      <c r="Q26" s="3">
        <v>0</v>
      </c>
      <c r="R26" s="3">
        <v>0</v>
      </c>
      <c r="S26" s="46">
        <v>24</v>
      </c>
      <c r="CX26" s="9"/>
      <c r="CY26" s="9"/>
      <c r="CZ26" s="9"/>
      <c r="DA26" s="9"/>
      <c r="DB26" s="9"/>
      <c r="DC26" s="9"/>
      <c r="DD26" s="9"/>
      <c r="DE26" s="9"/>
      <c r="DF26" s="9"/>
      <c r="DG26" s="9"/>
      <c r="DH26" s="9"/>
      <c r="DI26" s="9"/>
      <c r="DJ26" s="9"/>
      <c r="DK26" s="9"/>
      <c r="DL26" s="9"/>
      <c r="DM26" s="9"/>
      <c r="DN26" s="9"/>
      <c r="DO26" s="9"/>
      <c r="DP26" s="9"/>
      <c r="DQ26" s="9"/>
      <c r="DR26" s="9"/>
      <c r="DS26" s="9"/>
      <c r="DT26" s="9"/>
      <c r="DU26" s="9"/>
      <c r="DV26" s="9"/>
    </row>
    <row r="27" spans="2:126" x14ac:dyDescent="0.25">
      <c r="B27" s="46" t="s">
        <v>36</v>
      </c>
      <c r="C27" s="2">
        <v>0</v>
      </c>
      <c r="D27" s="2">
        <v>0</v>
      </c>
      <c r="E27" s="2">
        <v>0</v>
      </c>
      <c r="F27" s="2">
        <v>24</v>
      </c>
      <c r="G27" s="2">
        <v>0</v>
      </c>
      <c r="H27" s="2">
        <v>0</v>
      </c>
      <c r="I27" s="2">
        <v>0</v>
      </c>
      <c r="J27" s="2">
        <v>0</v>
      </c>
      <c r="K27" s="3">
        <v>0</v>
      </c>
      <c r="L27" s="3">
        <v>0</v>
      </c>
      <c r="M27" s="3">
        <v>0</v>
      </c>
      <c r="N27" s="3">
        <v>0</v>
      </c>
      <c r="O27" s="3">
        <v>0</v>
      </c>
      <c r="P27" s="3">
        <v>0</v>
      </c>
      <c r="Q27" s="3">
        <v>0</v>
      </c>
      <c r="R27" s="3">
        <v>0</v>
      </c>
      <c r="S27" s="46">
        <v>24</v>
      </c>
      <c r="CX27" s="9"/>
      <c r="CY27" s="9"/>
      <c r="CZ27" s="9"/>
      <c r="DA27" s="9"/>
      <c r="DB27" s="9"/>
      <c r="DC27" s="9"/>
      <c r="DD27" s="9"/>
      <c r="DE27" s="9"/>
      <c r="DF27" s="9"/>
      <c r="DG27" s="9"/>
      <c r="DH27" s="9"/>
      <c r="DI27" s="9"/>
      <c r="DJ27" s="9"/>
      <c r="DK27" s="9"/>
      <c r="DL27" s="9"/>
      <c r="DM27" s="9"/>
      <c r="DN27" s="9"/>
      <c r="DO27" s="9"/>
      <c r="DP27" s="9"/>
      <c r="DQ27" s="9"/>
      <c r="DR27" s="9"/>
      <c r="DS27" s="9"/>
      <c r="DT27" s="9"/>
      <c r="DU27" s="9"/>
      <c r="DV27" s="9"/>
    </row>
    <row r="28" spans="2:126" x14ac:dyDescent="0.25">
      <c r="B28" s="46" t="s">
        <v>22</v>
      </c>
      <c r="C28" s="2">
        <v>0</v>
      </c>
      <c r="D28" s="2">
        <v>12</v>
      </c>
      <c r="E28" s="2">
        <v>0</v>
      </c>
      <c r="F28" s="2">
        <v>8</v>
      </c>
      <c r="G28" s="2">
        <v>3</v>
      </c>
      <c r="H28" s="3">
        <v>0</v>
      </c>
      <c r="I28" s="3">
        <v>0</v>
      </c>
      <c r="J28" s="3">
        <v>0</v>
      </c>
      <c r="K28" s="3">
        <v>0</v>
      </c>
      <c r="L28" s="3">
        <v>1</v>
      </c>
      <c r="M28" s="3">
        <v>0</v>
      </c>
      <c r="N28" s="3">
        <v>0</v>
      </c>
      <c r="O28" s="3">
        <v>0</v>
      </c>
      <c r="P28" s="3">
        <v>0</v>
      </c>
      <c r="Q28" s="3">
        <v>0</v>
      </c>
      <c r="R28" s="3">
        <v>0</v>
      </c>
      <c r="S28" s="46">
        <v>24</v>
      </c>
      <c r="CX28" s="9"/>
      <c r="CY28" s="9"/>
      <c r="CZ28" s="9"/>
      <c r="DA28" s="9"/>
      <c r="DB28" s="9"/>
      <c r="DC28" s="9"/>
      <c r="DD28" s="9"/>
      <c r="DE28" s="9"/>
      <c r="DF28" s="9"/>
      <c r="DG28" s="9"/>
      <c r="DH28" s="9"/>
      <c r="DI28" s="9"/>
      <c r="DJ28" s="9"/>
      <c r="DK28" s="9"/>
      <c r="DL28" s="9"/>
      <c r="DM28" s="9"/>
      <c r="DN28" s="9"/>
      <c r="DO28" s="9"/>
      <c r="DP28" s="9"/>
      <c r="DQ28" s="9"/>
      <c r="DR28" s="9"/>
      <c r="DS28" s="9"/>
      <c r="DT28" s="9"/>
      <c r="DU28" s="9"/>
      <c r="DV28" s="9"/>
    </row>
    <row r="29" spans="2:126" x14ac:dyDescent="0.25">
      <c r="CX29" s="9"/>
      <c r="CY29" s="9"/>
      <c r="CZ29" s="9"/>
      <c r="DA29" s="9"/>
      <c r="DB29" s="9"/>
      <c r="DC29" s="9"/>
      <c r="DD29" s="9"/>
      <c r="DE29" s="9"/>
      <c r="DF29" s="9"/>
      <c r="DG29" s="9"/>
      <c r="DH29" s="9"/>
      <c r="DI29" s="9"/>
      <c r="DJ29" s="9"/>
      <c r="DK29" s="9"/>
      <c r="DL29" s="9"/>
      <c r="DM29" s="9"/>
      <c r="DN29" s="9"/>
      <c r="DO29" s="9"/>
      <c r="DP29" s="9"/>
      <c r="DQ29" s="9"/>
      <c r="DR29" s="9"/>
      <c r="DS29" s="9"/>
      <c r="DT29" s="9"/>
      <c r="DU29" s="9"/>
      <c r="DV29" s="9"/>
    </row>
    <row r="30" spans="2:126" x14ac:dyDescent="0.25">
      <c r="CX30" s="9"/>
      <c r="CY30" s="9"/>
      <c r="CZ30" s="9"/>
      <c r="DA30" s="9"/>
      <c r="DB30" s="9"/>
      <c r="DC30" s="9"/>
      <c r="DD30" s="9"/>
      <c r="DE30" s="9"/>
      <c r="DF30" s="9"/>
      <c r="DG30" s="9"/>
      <c r="DH30" s="9"/>
      <c r="DI30" s="9"/>
      <c r="DJ30" s="9"/>
      <c r="DK30" s="9"/>
      <c r="DL30" s="9"/>
      <c r="DM30" s="9"/>
      <c r="DN30" s="9"/>
      <c r="DO30" s="9"/>
      <c r="DP30" s="9"/>
      <c r="DQ30" s="9"/>
      <c r="DR30" s="9"/>
      <c r="DS30" s="9"/>
      <c r="DT30" s="9"/>
      <c r="DU30" s="9"/>
      <c r="DV30" s="9"/>
    </row>
    <row r="39" spans="1:126" x14ac:dyDescent="0.25">
      <c r="A39" s="46" t="s">
        <v>39</v>
      </c>
      <c r="W39" s="46" t="str">
        <f>A39</f>
        <v>Enterococcus faecium</v>
      </c>
      <c r="AW39" s="46" t="str">
        <f>A39</f>
        <v>Enterococcus faecium</v>
      </c>
      <c r="BW39" s="29" t="str">
        <f>A39</f>
        <v>Enterococcus faecium</v>
      </c>
      <c r="CX39" s="9"/>
      <c r="CY39" s="9"/>
      <c r="CZ39" s="9"/>
      <c r="DA39" s="9"/>
      <c r="DB39" s="9"/>
      <c r="DC39" s="9"/>
      <c r="DD39" s="9"/>
      <c r="DE39" s="9"/>
      <c r="DF39" s="9"/>
      <c r="DG39" s="9"/>
      <c r="DH39" s="9"/>
      <c r="DI39" s="9"/>
      <c r="DJ39" s="9"/>
      <c r="DK39" s="9"/>
      <c r="DL39" s="9"/>
      <c r="DM39" s="9"/>
      <c r="DN39" s="9"/>
      <c r="DO39" s="9"/>
      <c r="DP39" s="9"/>
      <c r="DQ39" s="9"/>
      <c r="DR39" s="9"/>
      <c r="DS39" s="9"/>
      <c r="DT39" s="9"/>
      <c r="DU39" s="9"/>
      <c r="DV39" s="9"/>
    </row>
    <row r="40" spans="1:126" ht="18.75" x14ac:dyDescent="0.25">
      <c r="B40" s="46" t="s">
        <v>0</v>
      </c>
      <c r="C40" s="46">
        <v>1.5625E-2</v>
      </c>
      <c r="D40" s="46">
        <v>3.125E-2</v>
      </c>
      <c r="E40" s="46">
        <v>6.25E-2</v>
      </c>
      <c r="F40" s="46">
        <v>0.125</v>
      </c>
      <c r="G40" s="46">
        <v>0.25</v>
      </c>
      <c r="H40" s="46">
        <v>0.5</v>
      </c>
      <c r="I40" s="46">
        <v>1</v>
      </c>
      <c r="J40" s="46">
        <v>2</v>
      </c>
      <c r="K40" s="46">
        <v>4</v>
      </c>
      <c r="L40" s="46">
        <v>8</v>
      </c>
      <c r="M40" s="46">
        <v>16</v>
      </c>
      <c r="N40" s="46">
        <v>32</v>
      </c>
      <c r="O40" s="46">
        <v>64</v>
      </c>
      <c r="P40" s="46">
        <v>128</v>
      </c>
      <c r="Q40" s="46">
        <v>256</v>
      </c>
      <c r="R40" s="46">
        <v>512</v>
      </c>
      <c r="S40" s="46" t="s">
        <v>1</v>
      </c>
      <c r="V40" s="46" t="s">
        <v>0</v>
      </c>
      <c r="W40" s="46" t="str">
        <f>B41</f>
        <v>Penicillin G</v>
      </c>
      <c r="X40" s="46" t="str">
        <f>B42</f>
        <v>Oxacillin</v>
      </c>
      <c r="Y40" s="46" t="str">
        <f>B43</f>
        <v>Ampicillin/ Sulbactam</v>
      </c>
      <c r="Z40" s="46" t="str">
        <f>B44</f>
        <v>Piperacillin/ Tazobactam</v>
      </c>
      <c r="AA40" s="46" t="str">
        <f>B45</f>
        <v>Cefotaxim</v>
      </c>
      <c r="AB40" s="46" t="str">
        <f>B46</f>
        <v>Cefuroxim</v>
      </c>
      <c r="AC40" s="46" t="str">
        <f>B47</f>
        <v>Imipenem</v>
      </c>
      <c r="AD40" s="46" t="str">
        <f>B48</f>
        <v>Meropenem</v>
      </c>
      <c r="AE40" s="46" t="str">
        <f>B49</f>
        <v>Amikacin</v>
      </c>
      <c r="AF40" s="46" t="str">
        <f>B50</f>
        <v>Gentamicin</v>
      </c>
      <c r="AG40" s="46" t="str">
        <f>B51</f>
        <v>Fosfomycin</v>
      </c>
      <c r="AH40" s="46" t="str">
        <f>B52</f>
        <v>Cotrimoxazol</v>
      </c>
      <c r="AI40" s="46" t="str">
        <f>B53</f>
        <v>Ciprofloxacin</v>
      </c>
      <c r="AJ40" s="46" t="str">
        <f>B54</f>
        <v>Levofloxacin</v>
      </c>
      <c r="AK40" s="46" t="str">
        <f>B55</f>
        <v>Moxifloxacin</v>
      </c>
      <c r="AL40" s="46" t="str">
        <f>B56</f>
        <v>Doxycyclin</v>
      </c>
      <c r="AM40" s="46" t="str">
        <f>B57</f>
        <v>Rifampicin</v>
      </c>
      <c r="AN40" s="46" t="str">
        <f>B58</f>
        <v>Daptomycin</v>
      </c>
      <c r="AO40" s="46" t="str">
        <f>B59</f>
        <v>Roxythromycin</v>
      </c>
      <c r="AP40" s="46" t="str">
        <f>B60</f>
        <v>Clindamycin</v>
      </c>
      <c r="AQ40" s="46" t="str">
        <f>B61</f>
        <v>Linezolid</v>
      </c>
      <c r="AR40" s="46" t="str">
        <f>B62</f>
        <v>Vancomycin</v>
      </c>
      <c r="AS40" s="46" t="s">
        <v>36</v>
      </c>
      <c r="AT40" s="46" t="s">
        <v>22</v>
      </c>
      <c r="AW40" s="46" t="str">
        <f t="shared" ref="AW40:BS40" si="37">W40</f>
        <v>Penicillin G</v>
      </c>
      <c r="AX40" s="46" t="str">
        <f t="shared" si="37"/>
        <v>Oxacillin</v>
      </c>
      <c r="AY40" s="46" t="str">
        <f t="shared" si="37"/>
        <v>Ampicillin/ Sulbactam</v>
      </c>
      <c r="AZ40" s="46" t="str">
        <f t="shared" si="37"/>
        <v>Piperacillin/ Tazobactam</v>
      </c>
      <c r="BA40" s="46" t="str">
        <f t="shared" si="37"/>
        <v>Cefotaxim</v>
      </c>
      <c r="BB40" s="46" t="str">
        <f t="shared" si="37"/>
        <v>Cefuroxim</v>
      </c>
      <c r="BC40" s="46" t="str">
        <f t="shared" si="37"/>
        <v>Imipenem</v>
      </c>
      <c r="BD40" s="46" t="str">
        <f t="shared" si="37"/>
        <v>Meropenem</v>
      </c>
      <c r="BE40" s="46" t="str">
        <f t="shared" si="37"/>
        <v>Amikacin</v>
      </c>
      <c r="BF40" s="46" t="str">
        <f t="shared" si="37"/>
        <v>Gentamicin</v>
      </c>
      <c r="BG40" s="46" t="str">
        <f t="shared" si="37"/>
        <v>Fosfomycin</v>
      </c>
      <c r="BH40" s="46" t="str">
        <f t="shared" si="37"/>
        <v>Cotrimoxazol</v>
      </c>
      <c r="BI40" s="46" t="str">
        <f t="shared" si="37"/>
        <v>Ciprofloxacin</v>
      </c>
      <c r="BJ40" s="46" t="str">
        <f t="shared" si="37"/>
        <v>Levofloxacin</v>
      </c>
      <c r="BK40" s="46" t="str">
        <f t="shared" si="37"/>
        <v>Moxifloxacin</v>
      </c>
      <c r="BL40" s="46" t="str">
        <f t="shared" si="37"/>
        <v>Doxycyclin</v>
      </c>
      <c r="BM40" s="46" t="str">
        <f t="shared" si="37"/>
        <v>Rifampicin</v>
      </c>
      <c r="BN40" s="46" t="str">
        <f t="shared" si="37"/>
        <v>Daptomycin</v>
      </c>
      <c r="BO40" s="46" t="str">
        <f t="shared" si="37"/>
        <v>Roxythromycin</v>
      </c>
      <c r="BP40" s="46" t="str">
        <f t="shared" si="37"/>
        <v>Clindamycin</v>
      </c>
      <c r="BQ40" s="46" t="str">
        <f t="shared" si="37"/>
        <v>Linezolid</v>
      </c>
      <c r="BR40" s="46" t="str">
        <f t="shared" si="37"/>
        <v>Vancomycin</v>
      </c>
      <c r="BS40" s="46" t="str">
        <f t="shared" si="37"/>
        <v>Teicoplanin</v>
      </c>
      <c r="BT40" s="46" t="s">
        <v>22</v>
      </c>
      <c r="BW40" s="29" t="str">
        <f t="shared" ref="BW40:CS40" si="38">W40</f>
        <v>Penicillin G</v>
      </c>
      <c r="BX40" s="29" t="str">
        <f t="shared" si="38"/>
        <v>Oxacillin</v>
      </c>
      <c r="BY40" s="29" t="str">
        <f t="shared" si="38"/>
        <v>Ampicillin/ Sulbactam</v>
      </c>
      <c r="BZ40" s="29" t="str">
        <f t="shared" si="38"/>
        <v>Piperacillin/ Tazobactam</v>
      </c>
      <c r="CA40" s="29" t="str">
        <f t="shared" si="38"/>
        <v>Cefotaxim</v>
      </c>
      <c r="CB40" s="29" t="str">
        <f t="shared" si="38"/>
        <v>Cefuroxim</v>
      </c>
      <c r="CC40" s="29" t="str">
        <f t="shared" si="38"/>
        <v>Imipenem</v>
      </c>
      <c r="CD40" s="29" t="str">
        <f t="shared" si="38"/>
        <v>Meropenem</v>
      </c>
      <c r="CE40" s="29" t="str">
        <f t="shared" si="38"/>
        <v>Amikacin</v>
      </c>
      <c r="CF40" s="29" t="str">
        <f t="shared" si="38"/>
        <v>Gentamicin</v>
      </c>
      <c r="CG40" s="29" t="str">
        <f t="shared" si="38"/>
        <v>Fosfomycin</v>
      </c>
      <c r="CH40" s="29" t="str">
        <f t="shared" si="38"/>
        <v>Cotrimoxazol</v>
      </c>
      <c r="CI40" s="29" t="str">
        <f t="shared" si="38"/>
        <v>Ciprofloxacin</v>
      </c>
      <c r="CJ40" s="29" t="str">
        <f t="shared" si="38"/>
        <v>Levofloxacin</v>
      </c>
      <c r="CK40" s="29" t="str">
        <f t="shared" si="38"/>
        <v>Moxifloxacin</v>
      </c>
      <c r="CL40" s="29" t="str">
        <f t="shared" si="38"/>
        <v>Doxycyclin</v>
      </c>
      <c r="CM40" s="29" t="str">
        <f t="shared" si="38"/>
        <v>Rifampicin</v>
      </c>
      <c r="CN40" s="29" t="str">
        <f t="shared" si="38"/>
        <v>Daptomycin</v>
      </c>
      <c r="CO40" s="29" t="str">
        <f t="shared" si="38"/>
        <v>Roxythromycin</v>
      </c>
      <c r="CP40" s="29" t="str">
        <f t="shared" si="38"/>
        <v>Clindamycin</v>
      </c>
      <c r="CQ40" s="29" t="str">
        <f t="shared" si="38"/>
        <v>Linezolid</v>
      </c>
      <c r="CR40" s="29" t="str">
        <f t="shared" si="38"/>
        <v>Vancomycin</v>
      </c>
      <c r="CS40" s="29" t="str">
        <f t="shared" si="38"/>
        <v>Teicoplanin</v>
      </c>
      <c r="CT40" s="46" t="s">
        <v>22</v>
      </c>
      <c r="CW40" s="38"/>
      <c r="CX40" s="23" t="s">
        <v>70</v>
      </c>
      <c r="CY40" s="23" t="s">
        <v>71</v>
      </c>
      <c r="CZ40" s="23" t="s">
        <v>50</v>
      </c>
      <c r="DA40" s="23" t="s">
        <v>52</v>
      </c>
      <c r="DB40" s="23" t="s">
        <v>54</v>
      </c>
      <c r="DC40" s="23" t="s">
        <v>72</v>
      </c>
      <c r="DD40" s="23" t="s">
        <v>56</v>
      </c>
      <c r="DE40" s="23" t="s">
        <v>57</v>
      </c>
      <c r="DF40" s="23" t="s">
        <v>59</v>
      </c>
      <c r="DG40" s="23" t="s">
        <v>60</v>
      </c>
      <c r="DH40" s="23" t="s">
        <v>62</v>
      </c>
      <c r="DI40" s="23" t="s">
        <v>63</v>
      </c>
      <c r="DJ40" s="23" t="s">
        <v>64</v>
      </c>
      <c r="DK40" s="23" t="s">
        <v>65</v>
      </c>
      <c r="DL40" s="23" t="s">
        <v>66</v>
      </c>
      <c r="DM40" s="23" t="s">
        <v>67</v>
      </c>
      <c r="DN40" s="23" t="s">
        <v>73</v>
      </c>
      <c r="DO40" s="23" t="s">
        <v>74</v>
      </c>
      <c r="DP40" s="23" t="s">
        <v>75</v>
      </c>
      <c r="DQ40" s="23" t="s">
        <v>76</v>
      </c>
      <c r="DR40" s="23" t="s">
        <v>77</v>
      </c>
      <c r="DS40" s="23" t="s">
        <v>78</v>
      </c>
      <c r="DT40" s="23" t="s">
        <v>79</v>
      </c>
      <c r="DU40" s="23" t="s">
        <v>88</v>
      </c>
      <c r="DV40" s="9"/>
    </row>
    <row r="41" spans="1:126" ht="18.75" x14ac:dyDescent="0.25">
      <c r="B41" s="46" t="s">
        <v>29</v>
      </c>
      <c r="C41" s="46">
        <v>0</v>
      </c>
      <c r="D41" s="46">
        <v>0</v>
      </c>
      <c r="E41" s="46">
        <v>0</v>
      </c>
      <c r="F41" s="46">
        <v>0</v>
      </c>
      <c r="G41" s="46">
        <v>0</v>
      </c>
      <c r="H41" s="46">
        <v>0</v>
      </c>
      <c r="I41" s="46">
        <v>0</v>
      </c>
      <c r="J41" s="46">
        <v>1</v>
      </c>
      <c r="K41" s="46">
        <v>0</v>
      </c>
      <c r="L41" s="46">
        <v>44</v>
      </c>
      <c r="M41" s="46">
        <v>0</v>
      </c>
      <c r="N41" s="46">
        <v>0</v>
      </c>
      <c r="O41" s="46">
        <v>0</v>
      </c>
      <c r="P41" s="46">
        <v>0</v>
      </c>
      <c r="Q41" s="46">
        <v>0</v>
      </c>
      <c r="R41" s="46">
        <v>0</v>
      </c>
      <c r="S41" s="27">
        <v>45</v>
      </c>
      <c r="V41" s="46">
        <v>1.5625E-2</v>
      </c>
      <c r="W41" s="6">
        <f>C41</f>
        <v>0</v>
      </c>
      <c r="X41" s="46">
        <f>C42</f>
        <v>0</v>
      </c>
      <c r="Y41" s="2">
        <f>C43</f>
        <v>0</v>
      </c>
      <c r="Z41" s="46">
        <f>C44</f>
        <v>0</v>
      </c>
      <c r="AA41" s="46">
        <f>C45</f>
        <v>0</v>
      </c>
      <c r="AB41" s="46">
        <f>C46</f>
        <v>0</v>
      </c>
      <c r="AC41" s="4">
        <f>C47</f>
        <v>0</v>
      </c>
      <c r="AD41" s="46">
        <f>C48</f>
        <v>0</v>
      </c>
      <c r="AE41" s="46">
        <f>C49</f>
        <v>0</v>
      </c>
      <c r="AF41" s="46">
        <f>C50</f>
        <v>0</v>
      </c>
      <c r="AG41" s="46">
        <f>C51</f>
        <v>0</v>
      </c>
      <c r="AH41" s="46">
        <f>C52</f>
        <v>0</v>
      </c>
      <c r="AI41" s="46">
        <f>C53</f>
        <v>0</v>
      </c>
      <c r="AJ41" s="46">
        <f>C54</f>
        <v>0</v>
      </c>
      <c r="AK41" s="46">
        <f>C55</f>
        <v>0</v>
      </c>
      <c r="AL41" s="46">
        <f>C56</f>
        <v>0</v>
      </c>
      <c r="AM41" s="46">
        <f>C57</f>
        <v>0</v>
      </c>
      <c r="AN41" s="46">
        <f>C58</f>
        <v>0</v>
      </c>
      <c r="AO41" s="46">
        <f>C59</f>
        <v>0</v>
      </c>
      <c r="AP41" s="46">
        <f>C60</f>
        <v>0</v>
      </c>
      <c r="AQ41" s="2">
        <f>C61</f>
        <v>0</v>
      </c>
      <c r="AR41" s="2">
        <f>C62</f>
        <v>0</v>
      </c>
      <c r="AS41" s="2">
        <f>C63</f>
        <v>0</v>
      </c>
      <c r="AT41" s="2">
        <f>C64</f>
        <v>0</v>
      </c>
      <c r="AU41" s="5"/>
      <c r="AV41" s="46">
        <v>1.5625E-2</v>
      </c>
      <c r="AW41" s="36">
        <f t="shared" ref="AW41:BT41" si="39">PRODUCT(W41*100*1/W57)</f>
        <v>0</v>
      </c>
      <c r="AX41" s="29">
        <f t="shared" si="39"/>
        <v>0</v>
      </c>
      <c r="AY41" s="30">
        <f t="shared" si="39"/>
        <v>0</v>
      </c>
      <c r="AZ41" s="29">
        <f t="shared" si="39"/>
        <v>0</v>
      </c>
      <c r="BA41" s="29">
        <f t="shared" si="39"/>
        <v>0</v>
      </c>
      <c r="BB41" s="29">
        <f t="shared" si="39"/>
        <v>0</v>
      </c>
      <c r="BC41" s="31">
        <f t="shared" si="39"/>
        <v>0</v>
      </c>
      <c r="BD41" s="29">
        <f t="shared" si="39"/>
        <v>0</v>
      </c>
      <c r="BE41" s="29">
        <f t="shared" si="39"/>
        <v>0</v>
      </c>
      <c r="BF41" s="29">
        <f t="shared" si="39"/>
        <v>0</v>
      </c>
      <c r="BG41" s="29">
        <f t="shared" si="39"/>
        <v>0</v>
      </c>
      <c r="BH41" s="46">
        <f t="shared" si="39"/>
        <v>0</v>
      </c>
      <c r="BI41" s="29">
        <f t="shared" si="39"/>
        <v>0</v>
      </c>
      <c r="BJ41" s="29">
        <f t="shared" si="39"/>
        <v>0</v>
      </c>
      <c r="BK41" s="29">
        <f t="shared" si="39"/>
        <v>0</v>
      </c>
      <c r="BL41" s="29">
        <f t="shared" si="39"/>
        <v>0</v>
      </c>
      <c r="BM41" s="29">
        <f t="shared" si="39"/>
        <v>0</v>
      </c>
      <c r="BN41" s="29">
        <f t="shared" si="39"/>
        <v>0</v>
      </c>
      <c r="BO41" s="29">
        <f t="shared" si="39"/>
        <v>0</v>
      </c>
      <c r="BP41" s="29">
        <f t="shared" si="39"/>
        <v>0</v>
      </c>
      <c r="BQ41" s="30">
        <f t="shared" si="39"/>
        <v>0</v>
      </c>
      <c r="BR41" s="30">
        <f t="shared" si="39"/>
        <v>0</v>
      </c>
      <c r="BS41" s="30">
        <f t="shared" si="39"/>
        <v>0</v>
      </c>
      <c r="BT41" s="30">
        <f t="shared" si="39"/>
        <v>0</v>
      </c>
      <c r="BV41" s="46">
        <v>1.5625E-2</v>
      </c>
      <c r="BW41" s="36">
        <f t="shared" ref="BW41:CT41" si="40">AW41</f>
        <v>0</v>
      </c>
      <c r="BX41" s="29">
        <f t="shared" si="40"/>
        <v>0</v>
      </c>
      <c r="BY41" s="30">
        <f t="shared" si="40"/>
        <v>0</v>
      </c>
      <c r="BZ41" s="29">
        <f t="shared" si="40"/>
        <v>0</v>
      </c>
      <c r="CA41" s="29">
        <f t="shared" si="40"/>
        <v>0</v>
      </c>
      <c r="CB41" s="29">
        <f t="shared" si="40"/>
        <v>0</v>
      </c>
      <c r="CC41" s="31">
        <f t="shared" si="40"/>
        <v>0</v>
      </c>
      <c r="CD41" s="29">
        <f t="shared" si="40"/>
        <v>0</v>
      </c>
      <c r="CE41" s="29">
        <f t="shared" si="40"/>
        <v>0</v>
      </c>
      <c r="CF41" s="29">
        <f t="shared" si="40"/>
        <v>0</v>
      </c>
      <c r="CG41" s="29">
        <f t="shared" si="40"/>
        <v>0</v>
      </c>
      <c r="CH41" s="46">
        <f t="shared" si="40"/>
        <v>0</v>
      </c>
      <c r="CI41" s="29">
        <f t="shared" si="40"/>
        <v>0</v>
      </c>
      <c r="CJ41" s="29">
        <f t="shared" si="40"/>
        <v>0</v>
      </c>
      <c r="CK41" s="29">
        <f t="shared" si="40"/>
        <v>0</v>
      </c>
      <c r="CL41" s="29">
        <f t="shared" si="40"/>
        <v>0</v>
      </c>
      <c r="CM41" s="29">
        <f t="shared" si="40"/>
        <v>0</v>
      </c>
      <c r="CN41" s="29">
        <f t="shared" si="40"/>
        <v>0</v>
      </c>
      <c r="CO41" s="29">
        <f t="shared" si="40"/>
        <v>0</v>
      </c>
      <c r="CP41" s="29">
        <f t="shared" si="40"/>
        <v>0</v>
      </c>
      <c r="CQ41" s="30">
        <f t="shared" si="40"/>
        <v>0</v>
      </c>
      <c r="CR41" s="30">
        <f t="shared" si="40"/>
        <v>0</v>
      </c>
      <c r="CS41" s="30">
        <f t="shared" si="40"/>
        <v>0</v>
      </c>
      <c r="CT41" s="30">
        <f t="shared" si="40"/>
        <v>0</v>
      </c>
      <c r="CU41" s="34"/>
      <c r="CV41" s="34"/>
      <c r="CW41" s="24" t="s">
        <v>46</v>
      </c>
      <c r="CX41" s="25">
        <f t="shared" ref="CX41:DU41" si="41">W57</f>
        <v>45</v>
      </c>
      <c r="CY41" s="25">
        <f t="shared" si="41"/>
        <v>45</v>
      </c>
      <c r="CZ41" s="25">
        <f t="shared" si="41"/>
        <v>45</v>
      </c>
      <c r="DA41" s="25">
        <f t="shared" si="41"/>
        <v>45</v>
      </c>
      <c r="DB41" s="25">
        <f t="shared" si="41"/>
        <v>45</v>
      </c>
      <c r="DC41" s="25">
        <f t="shared" si="41"/>
        <v>45</v>
      </c>
      <c r="DD41" s="25">
        <f t="shared" si="41"/>
        <v>46</v>
      </c>
      <c r="DE41" s="26">
        <f t="shared" si="41"/>
        <v>45</v>
      </c>
      <c r="DF41" s="26">
        <f t="shared" si="41"/>
        <v>42</v>
      </c>
      <c r="DG41" s="26">
        <f t="shared" si="41"/>
        <v>42</v>
      </c>
      <c r="DH41" s="26">
        <f t="shared" si="41"/>
        <v>45</v>
      </c>
      <c r="DI41" s="26">
        <f t="shared" si="41"/>
        <v>45</v>
      </c>
      <c r="DJ41" s="26">
        <f t="shared" si="41"/>
        <v>45</v>
      </c>
      <c r="DK41" s="26">
        <f t="shared" si="41"/>
        <v>45</v>
      </c>
      <c r="DL41" s="26">
        <f t="shared" si="41"/>
        <v>45</v>
      </c>
      <c r="DM41" s="26">
        <f t="shared" si="41"/>
        <v>45</v>
      </c>
      <c r="DN41" s="26">
        <f t="shared" si="41"/>
        <v>45</v>
      </c>
      <c r="DO41" s="26">
        <f t="shared" si="41"/>
        <v>46</v>
      </c>
      <c r="DP41" s="26">
        <f t="shared" si="41"/>
        <v>45</v>
      </c>
      <c r="DQ41" s="26">
        <f t="shared" si="41"/>
        <v>45</v>
      </c>
      <c r="DR41" s="26">
        <f t="shared" si="41"/>
        <v>46</v>
      </c>
      <c r="DS41" s="26">
        <f t="shared" si="41"/>
        <v>46</v>
      </c>
      <c r="DT41" s="26">
        <f t="shared" si="41"/>
        <v>46</v>
      </c>
      <c r="DU41" s="26">
        <f t="shared" si="41"/>
        <v>45</v>
      </c>
    </row>
    <row r="42" spans="1:126" ht="18.75" x14ac:dyDescent="0.25">
      <c r="B42" s="46" t="s">
        <v>30</v>
      </c>
      <c r="C42" s="46">
        <v>0</v>
      </c>
      <c r="D42" s="46">
        <v>0</v>
      </c>
      <c r="E42" s="46">
        <v>0</v>
      </c>
      <c r="F42" s="46">
        <v>0</v>
      </c>
      <c r="G42" s="46">
        <v>0</v>
      </c>
      <c r="H42" s="46">
        <v>0</v>
      </c>
      <c r="I42" s="46">
        <v>0</v>
      </c>
      <c r="J42" s="46">
        <v>0</v>
      </c>
      <c r="K42" s="46">
        <v>0</v>
      </c>
      <c r="L42" s="46">
        <v>0</v>
      </c>
      <c r="M42" s="46">
        <v>45</v>
      </c>
      <c r="N42" s="46">
        <v>0</v>
      </c>
      <c r="O42" s="46">
        <v>0</v>
      </c>
      <c r="P42" s="46">
        <v>0</v>
      </c>
      <c r="Q42" s="46">
        <v>0</v>
      </c>
      <c r="R42" s="46">
        <v>0</v>
      </c>
      <c r="S42" s="46">
        <v>45</v>
      </c>
      <c r="V42" s="46">
        <v>3.125E-2</v>
      </c>
      <c r="W42" s="6">
        <f>D41</f>
        <v>0</v>
      </c>
      <c r="X42" s="46">
        <f>D42</f>
        <v>0</v>
      </c>
      <c r="Y42" s="2">
        <f>D43</f>
        <v>0</v>
      </c>
      <c r="Z42" s="46">
        <f>D44</f>
        <v>0</v>
      </c>
      <c r="AA42" s="46">
        <f>D45</f>
        <v>0</v>
      </c>
      <c r="AB42" s="46">
        <f>D46</f>
        <v>0</v>
      </c>
      <c r="AC42" s="4">
        <f>D47</f>
        <v>0</v>
      </c>
      <c r="AD42" s="46">
        <f>D48</f>
        <v>0</v>
      </c>
      <c r="AE42" s="46">
        <f>D49</f>
        <v>0</v>
      </c>
      <c r="AF42" s="46">
        <f>D50</f>
        <v>0</v>
      </c>
      <c r="AG42" s="46">
        <f>D51</f>
        <v>0</v>
      </c>
      <c r="AH42" s="46">
        <f>D52</f>
        <v>0</v>
      </c>
      <c r="AI42" s="46">
        <f>D53</f>
        <v>0</v>
      </c>
      <c r="AJ42" s="46">
        <f>D54</f>
        <v>0</v>
      </c>
      <c r="AK42" s="46">
        <f>D55</f>
        <v>0</v>
      </c>
      <c r="AL42" s="46">
        <f>D56</f>
        <v>0</v>
      </c>
      <c r="AM42" s="46">
        <f>D57</f>
        <v>0</v>
      </c>
      <c r="AN42" s="46">
        <f>D58</f>
        <v>0</v>
      </c>
      <c r="AO42" s="46">
        <f>D59</f>
        <v>0</v>
      </c>
      <c r="AP42" s="46">
        <f>D60</f>
        <v>0</v>
      </c>
      <c r="AQ42" s="2">
        <f>D61</f>
        <v>0</v>
      </c>
      <c r="AR42" s="2">
        <f>D62</f>
        <v>0</v>
      </c>
      <c r="AS42" s="2">
        <f>D63</f>
        <v>0</v>
      </c>
      <c r="AT42" s="2">
        <f>D64</f>
        <v>39</v>
      </c>
      <c r="AU42" s="5"/>
      <c r="AV42" s="46">
        <v>3.125E-2</v>
      </c>
      <c r="AW42" s="36">
        <f t="shared" ref="AW42:BT42" si="42">PRODUCT(W42*100*1/W57)</f>
        <v>0</v>
      </c>
      <c r="AX42" s="29">
        <f t="shared" si="42"/>
        <v>0</v>
      </c>
      <c r="AY42" s="30">
        <f t="shared" si="42"/>
        <v>0</v>
      </c>
      <c r="AZ42" s="29">
        <f t="shared" si="42"/>
        <v>0</v>
      </c>
      <c r="BA42" s="29">
        <f t="shared" si="42"/>
        <v>0</v>
      </c>
      <c r="BB42" s="29">
        <f t="shared" si="42"/>
        <v>0</v>
      </c>
      <c r="BC42" s="31">
        <f t="shared" si="42"/>
        <v>0</v>
      </c>
      <c r="BD42" s="29">
        <f t="shared" si="42"/>
        <v>0</v>
      </c>
      <c r="BE42" s="29">
        <f t="shared" si="42"/>
        <v>0</v>
      </c>
      <c r="BF42" s="29">
        <f t="shared" si="42"/>
        <v>0</v>
      </c>
      <c r="BG42" s="29">
        <f t="shared" si="42"/>
        <v>0</v>
      </c>
      <c r="BH42" s="46">
        <f t="shared" si="42"/>
        <v>0</v>
      </c>
      <c r="BI42" s="29">
        <f t="shared" si="42"/>
        <v>0</v>
      </c>
      <c r="BJ42" s="29">
        <f t="shared" si="42"/>
        <v>0</v>
      </c>
      <c r="BK42" s="29">
        <f t="shared" si="42"/>
        <v>0</v>
      </c>
      <c r="BL42" s="29">
        <f t="shared" si="42"/>
        <v>0</v>
      </c>
      <c r="BM42" s="29">
        <f t="shared" si="42"/>
        <v>0</v>
      </c>
      <c r="BN42" s="29">
        <f t="shared" si="42"/>
        <v>0</v>
      </c>
      <c r="BO42" s="29">
        <f t="shared" si="42"/>
        <v>0</v>
      </c>
      <c r="BP42" s="29">
        <f t="shared" si="42"/>
        <v>0</v>
      </c>
      <c r="BQ42" s="30">
        <f t="shared" si="42"/>
        <v>0</v>
      </c>
      <c r="BR42" s="30">
        <f t="shared" si="42"/>
        <v>0</v>
      </c>
      <c r="BS42" s="30">
        <f t="shared" si="42"/>
        <v>0</v>
      </c>
      <c r="BT42" s="30">
        <f t="shared" si="42"/>
        <v>86.666666666666671</v>
      </c>
      <c r="BV42" s="46">
        <v>3.125E-2</v>
      </c>
      <c r="BW42" s="36">
        <f t="shared" ref="BW42:CT42" si="43">AW41+AW42</f>
        <v>0</v>
      </c>
      <c r="BX42" s="29">
        <f t="shared" si="43"/>
        <v>0</v>
      </c>
      <c r="BY42" s="30">
        <f t="shared" si="43"/>
        <v>0</v>
      </c>
      <c r="BZ42" s="29">
        <f t="shared" si="43"/>
        <v>0</v>
      </c>
      <c r="CA42" s="29">
        <f t="shared" si="43"/>
        <v>0</v>
      </c>
      <c r="CB42" s="29">
        <f t="shared" si="43"/>
        <v>0</v>
      </c>
      <c r="CC42" s="31">
        <f t="shared" si="43"/>
        <v>0</v>
      </c>
      <c r="CD42" s="29">
        <f t="shared" si="43"/>
        <v>0</v>
      </c>
      <c r="CE42" s="29">
        <f t="shared" si="43"/>
        <v>0</v>
      </c>
      <c r="CF42" s="29">
        <f t="shared" si="43"/>
        <v>0</v>
      </c>
      <c r="CG42" s="29">
        <f t="shared" si="43"/>
        <v>0</v>
      </c>
      <c r="CH42" s="46">
        <f t="shared" si="43"/>
        <v>0</v>
      </c>
      <c r="CI42" s="29">
        <f t="shared" si="43"/>
        <v>0</v>
      </c>
      <c r="CJ42" s="29">
        <f t="shared" si="43"/>
        <v>0</v>
      </c>
      <c r="CK42" s="29">
        <f t="shared" si="43"/>
        <v>0</v>
      </c>
      <c r="CL42" s="29">
        <f t="shared" si="43"/>
        <v>0</v>
      </c>
      <c r="CM42" s="29">
        <f t="shared" si="43"/>
        <v>0</v>
      </c>
      <c r="CN42" s="29">
        <f t="shared" si="43"/>
        <v>0</v>
      </c>
      <c r="CO42" s="29">
        <f t="shared" si="43"/>
        <v>0</v>
      </c>
      <c r="CP42" s="29">
        <f t="shared" si="43"/>
        <v>0</v>
      </c>
      <c r="CQ42" s="30">
        <f t="shared" si="43"/>
        <v>0</v>
      </c>
      <c r="CR42" s="30">
        <f t="shared" si="43"/>
        <v>0</v>
      </c>
      <c r="CS42" s="30">
        <f t="shared" si="43"/>
        <v>0</v>
      </c>
      <c r="CT42" s="30">
        <f t="shared" si="43"/>
        <v>86.666666666666671</v>
      </c>
      <c r="CU42" s="34"/>
      <c r="CV42" s="34"/>
      <c r="CW42" s="24" t="s">
        <v>47</v>
      </c>
      <c r="CX42" s="17"/>
      <c r="CY42" s="17"/>
      <c r="CZ42" s="17">
        <f>BY49</f>
        <v>2.2222222222222223</v>
      </c>
      <c r="DA42" s="17"/>
      <c r="DB42" s="17"/>
      <c r="DC42" s="17"/>
      <c r="DD42" s="17"/>
      <c r="DE42" s="16"/>
      <c r="DF42" s="16"/>
      <c r="DG42" s="16"/>
      <c r="DH42" s="16"/>
      <c r="DI42" s="16"/>
      <c r="DJ42" s="12"/>
      <c r="DK42" s="16"/>
      <c r="DL42" s="16"/>
      <c r="DM42" s="16"/>
      <c r="DN42" s="16"/>
      <c r="DO42" s="16"/>
      <c r="DP42" s="16"/>
      <c r="DQ42" s="16"/>
      <c r="DR42" s="16">
        <f>CQ49</f>
        <v>100</v>
      </c>
      <c r="DS42" s="16">
        <f>CR49</f>
        <v>76.086956521739125</v>
      </c>
      <c r="DT42" s="16">
        <f>CS48</f>
        <v>95.652173913043484</v>
      </c>
      <c r="DU42" s="16">
        <f>CT45</f>
        <v>100.00000000000001</v>
      </c>
    </row>
    <row r="43" spans="1:126" ht="18.75" x14ac:dyDescent="0.25">
      <c r="B43" s="46" t="s">
        <v>3</v>
      </c>
      <c r="C43" s="2">
        <v>0</v>
      </c>
      <c r="D43" s="2">
        <v>0</v>
      </c>
      <c r="E43" s="2">
        <v>0</v>
      </c>
      <c r="F43" s="2">
        <v>1</v>
      </c>
      <c r="G43" s="2">
        <v>0</v>
      </c>
      <c r="H43" s="2">
        <v>0</v>
      </c>
      <c r="I43" s="2">
        <v>0</v>
      </c>
      <c r="J43" s="2">
        <v>0</v>
      </c>
      <c r="K43" s="2">
        <v>0</v>
      </c>
      <c r="L43" s="4">
        <v>0</v>
      </c>
      <c r="M43" s="3">
        <v>1</v>
      </c>
      <c r="N43" s="3">
        <v>0</v>
      </c>
      <c r="O43" s="3">
        <v>43</v>
      </c>
      <c r="P43" s="3">
        <v>0</v>
      </c>
      <c r="Q43" s="3">
        <v>0</v>
      </c>
      <c r="R43" s="3">
        <v>0</v>
      </c>
      <c r="S43" s="46">
        <v>45</v>
      </c>
      <c r="V43" s="46">
        <v>6.25E-2</v>
      </c>
      <c r="W43" s="6">
        <f>E41</f>
        <v>0</v>
      </c>
      <c r="X43" s="46">
        <f>E42</f>
        <v>0</v>
      </c>
      <c r="Y43" s="2">
        <f>E43</f>
        <v>0</v>
      </c>
      <c r="Z43" s="46">
        <f>E44</f>
        <v>0</v>
      </c>
      <c r="AA43" s="46">
        <f>E45</f>
        <v>0</v>
      </c>
      <c r="AB43" s="46">
        <f>E46</f>
        <v>0</v>
      </c>
      <c r="AC43" s="4">
        <f>E47</f>
        <v>0</v>
      </c>
      <c r="AD43" s="46">
        <f>E48</f>
        <v>0</v>
      </c>
      <c r="AE43" s="46">
        <f>E49</f>
        <v>0</v>
      </c>
      <c r="AF43" s="46">
        <f>E50</f>
        <v>0</v>
      </c>
      <c r="AG43" s="46">
        <f>E51</f>
        <v>0</v>
      </c>
      <c r="AH43" s="46">
        <f>E52</f>
        <v>29</v>
      </c>
      <c r="AI43" s="46">
        <f>E53</f>
        <v>0</v>
      </c>
      <c r="AJ43" s="46">
        <f>E54</f>
        <v>0</v>
      </c>
      <c r="AK43" s="46">
        <f>E55</f>
        <v>0</v>
      </c>
      <c r="AL43" s="46">
        <f>E56</f>
        <v>31</v>
      </c>
      <c r="AM43" s="46">
        <f>E57</f>
        <v>1</v>
      </c>
      <c r="AN43" s="46">
        <f>E58</f>
        <v>0</v>
      </c>
      <c r="AO43" s="46">
        <f>E59</f>
        <v>0</v>
      </c>
      <c r="AP43" s="46">
        <f>E60</f>
        <v>0</v>
      </c>
      <c r="AQ43" s="2">
        <f>E61</f>
        <v>0</v>
      </c>
      <c r="AR43" s="2">
        <f>E62</f>
        <v>0</v>
      </c>
      <c r="AS43" s="2">
        <f>E63</f>
        <v>0</v>
      </c>
      <c r="AT43" s="2">
        <f>E64</f>
        <v>1</v>
      </c>
      <c r="AU43" s="5"/>
      <c r="AV43" s="46">
        <v>6.25E-2</v>
      </c>
      <c r="AW43" s="36">
        <f t="shared" ref="AW43:BT43" si="44">PRODUCT(W43*100*1/W57)</f>
        <v>0</v>
      </c>
      <c r="AX43" s="29">
        <f t="shared" si="44"/>
        <v>0</v>
      </c>
      <c r="AY43" s="30">
        <f t="shared" si="44"/>
        <v>0</v>
      </c>
      <c r="AZ43" s="29">
        <f t="shared" si="44"/>
        <v>0</v>
      </c>
      <c r="BA43" s="29">
        <f t="shared" si="44"/>
        <v>0</v>
      </c>
      <c r="BB43" s="29">
        <f t="shared" si="44"/>
        <v>0</v>
      </c>
      <c r="BC43" s="31">
        <f t="shared" si="44"/>
        <v>0</v>
      </c>
      <c r="BD43" s="29">
        <f t="shared" si="44"/>
        <v>0</v>
      </c>
      <c r="BE43" s="29">
        <f t="shared" si="44"/>
        <v>0</v>
      </c>
      <c r="BF43" s="29">
        <f t="shared" si="44"/>
        <v>0</v>
      </c>
      <c r="BG43" s="29">
        <f t="shared" si="44"/>
        <v>0</v>
      </c>
      <c r="BH43" s="46">
        <f t="shared" si="44"/>
        <v>64.444444444444443</v>
      </c>
      <c r="BI43" s="29">
        <f t="shared" si="44"/>
        <v>0</v>
      </c>
      <c r="BJ43" s="29">
        <f t="shared" si="44"/>
        <v>0</v>
      </c>
      <c r="BK43" s="29">
        <f t="shared" si="44"/>
        <v>0</v>
      </c>
      <c r="BL43" s="29">
        <f t="shared" si="44"/>
        <v>68.888888888888886</v>
      </c>
      <c r="BM43" s="29">
        <f t="shared" si="44"/>
        <v>2.2222222222222223</v>
      </c>
      <c r="BN43" s="29">
        <f t="shared" si="44"/>
        <v>0</v>
      </c>
      <c r="BO43" s="29">
        <f t="shared" si="44"/>
        <v>0</v>
      </c>
      <c r="BP43" s="29">
        <f t="shared" si="44"/>
        <v>0</v>
      </c>
      <c r="BQ43" s="30">
        <f t="shared" si="44"/>
        <v>0</v>
      </c>
      <c r="BR43" s="30">
        <f t="shared" si="44"/>
        <v>0</v>
      </c>
      <c r="BS43" s="30">
        <f t="shared" si="44"/>
        <v>0</v>
      </c>
      <c r="BT43" s="30">
        <f t="shared" si="44"/>
        <v>2.2222222222222223</v>
      </c>
      <c r="BV43" s="46">
        <v>6.25E-2</v>
      </c>
      <c r="BW43" s="36">
        <f t="shared" ref="BW43:CT44" si="45">AW41+AW42+AW43</f>
        <v>0</v>
      </c>
      <c r="BX43" s="29">
        <f t="shared" si="45"/>
        <v>0</v>
      </c>
      <c r="BY43" s="30">
        <f t="shared" si="45"/>
        <v>0</v>
      </c>
      <c r="BZ43" s="29">
        <f t="shared" si="45"/>
        <v>0</v>
      </c>
      <c r="CA43" s="29">
        <f t="shared" si="45"/>
        <v>0</v>
      </c>
      <c r="CB43" s="29">
        <f t="shared" si="45"/>
        <v>0</v>
      </c>
      <c r="CC43" s="31">
        <f t="shared" si="45"/>
        <v>0</v>
      </c>
      <c r="CD43" s="29">
        <f t="shared" si="45"/>
        <v>0</v>
      </c>
      <c r="CE43" s="29">
        <f t="shared" si="45"/>
        <v>0</v>
      </c>
      <c r="CF43" s="29">
        <f t="shared" si="45"/>
        <v>0</v>
      </c>
      <c r="CG43" s="29">
        <f t="shared" si="45"/>
        <v>0</v>
      </c>
      <c r="CH43" s="46">
        <f t="shared" si="45"/>
        <v>64.444444444444443</v>
      </c>
      <c r="CI43" s="29">
        <f t="shared" si="45"/>
        <v>0</v>
      </c>
      <c r="CJ43" s="29">
        <f t="shared" si="45"/>
        <v>0</v>
      </c>
      <c r="CK43" s="29">
        <f t="shared" si="45"/>
        <v>0</v>
      </c>
      <c r="CL43" s="29">
        <f t="shared" si="45"/>
        <v>68.888888888888886</v>
      </c>
      <c r="CM43" s="29">
        <f t="shared" si="45"/>
        <v>2.2222222222222223</v>
      </c>
      <c r="CN43" s="29">
        <f t="shared" si="45"/>
        <v>0</v>
      </c>
      <c r="CO43" s="29">
        <f t="shared" si="45"/>
        <v>0</v>
      </c>
      <c r="CP43" s="29">
        <f t="shared" si="45"/>
        <v>0</v>
      </c>
      <c r="CQ43" s="30">
        <f t="shared" si="45"/>
        <v>0</v>
      </c>
      <c r="CR43" s="30">
        <f t="shared" si="45"/>
        <v>0</v>
      </c>
      <c r="CS43" s="30">
        <f t="shared" si="45"/>
        <v>0</v>
      </c>
      <c r="CT43" s="30">
        <f t="shared" si="45"/>
        <v>88.8888888888889</v>
      </c>
      <c r="CU43" s="34"/>
      <c r="CV43" s="34"/>
      <c r="CW43" s="24" t="s">
        <v>48</v>
      </c>
      <c r="CX43" s="17"/>
      <c r="CY43" s="17"/>
      <c r="CZ43" s="17">
        <f>BY50-BY49</f>
        <v>0</v>
      </c>
      <c r="DA43" s="17"/>
      <c r="DB43" s="17"/>
      <c r="DC43" s="17"/>
      <c r="DD43" s="17">
        <f>CC49</f>
        <v>2.1739130434782608</v>
      </c>
      <c r="DE43" s="16"/>
      <c r="DF43" s="16"/>
      <c r="DG43" s="16"/>
      <c r="DH43" s="16"/>
      <c r="DI43" s="16"/>
      <c r="DJ43" s="16"/>
      <c r="DK43" s="16"/>
      <c r="DL43" s="16"/>
      <c r="DM43" s="16"/>
      <c r="DN43" s="16"/>
      <c r="DO43" s="16"/>
      <c r="DP43" s="16"/>
      <c r="DQ43" s="16"/>
      <c r="DR43" s="16"/>
      <c r="DS43" s="16"/>
      <c r="DT43" s="16"/>
      <c r="DU43" s="16"/>
    </row>
    <row r="44" spans="1:126" ht="18.75" x14ac:dyDescent="0.25">
      <c r="B44" s="46" t="s">
        <v>5</v>
      </c>
      <c r="C44" s="46">
        <v>0</v>
      </c>
      <c r="D44" s="46">
        <v>0</v>
      </c>
      <c r="E44" s="46">
        <v>0</v>
      </c>
      <c r="F44" s="46">
        <v>0</v>
      </c>
      <c r="G44" s="46">
        <v>0</v>
      </c>
      <c r="H44" s="46">
        <v>0</v>
      </c>
      <c r="I44" s="46">
        <v>0</v>
      </c>
      <c r="J44" s="46">
        <v>0</v>
      </c>
      <c r="K44" s="46">
        <v>2</v>
      </c>
      <c r="L44" s="46">
        <v>0</v>
      </c>
      <c r="M44" s="46">
        <v>0</v>
      </c>
      <c r="N44" s="46">
        <v>0</v>
      </c>
      <c r="O44" s="46">
        <v>0</v>
      </c>
      <c r="P44" s="46">
        <v>43</v>
      </c>
      <c r="Q44" s="46">
        <v>0</v>
      </c>
      <c r="R44" s="46">
        <v>0</v>
      </c>
      <c r="S44" s="46">
        <v>45</v>
      </c>
      <c r="V44" s="46">
        <v>0.125</v>
      </c>
      <c r="W44" s="6">
        <f>F41</f>
        <v>0</v>
      </c>
      <c r="X44" s="46">
        <f>F42</f>
        <v>0</v>
      </c>
      <c r="Y44" s="2">
        <f>F43</f>
        <v>1</v>
      </c>
      <c r="Z44" s="46">
        <f>F44</f>
        <v>0</v>
      </c>
      <c r="AA44" s="46">
        <f>F45</f>
        <v>0</v>
      </c>
      <c r="AB44" s="46">
        <f>F46</f>
        <v>0</v>
      </c>
      <c r="AC44" s="4">
        <f>F47</f>
        <v>0</v>
      </c>
      <c r="AD44" s="46">
        <f>F48</f>
        <v>0</v>
      </c>
      <c r="AE44" s="46">
        <f>F49</f>
        <v>0</v>
      </c>
      <c r="AF44" s="46">
        <f>F50</f>
        <v>0</v>
      </c>
      <c r="AG44" s="46">
        <f>F51</f>
        <v>0</v>
      </c>
      <c r="AH44" s="46">
        <f>F52</f>
        <v>0</v>
      </c>
      <c r="AI44" s="46">
        <f>F53</f>
        <v>0</v>
      </c>
      <c r="AJ44" s="46">
        <f>F54</f>
        <v>0</v>
      </c>
      <c r="AK44" s="46">
        <f>F55</f>
        <v>0</v>
      </c>
      <c r="AL44" s="46">
        <f>F56</f>
        <v>0</v>
      </c>
      <c r="AM44" s="46">
        <f>F57</f>
        <v>0</v>
      </c>
      <c r="AN44" s="46">
        <f>F58</f>
        <v>0</v>
      </c>
      <c r="AO44" s="46">
        <f>F59</f>
        <v>0</v>
      </c>
      <c r="AP44" s="46">
        <f>F60</f>
        <v>0</v>
      </c>
      <c r="AQ44" s="2">
        <f>F61</f>
        <v>0</v>
      </c>
      <c r="AR44" s="2">
        <f>F61</f>
        <v>0</v>
      </c>
      <c r="AS44" s="2">
        <f>F63</f>
        <v>23</v>
      </c>
      <c r="AT44" s="2">
        <f>F64</f>
        <v>5</v>
      </c>
      <c r="AU44" s="5"/>
      <c r="AV44" s="46">
        <v>0.125</v>
      </c>
      <c r="AW44" s="36">
        <f t="shared" ref="AW44:BT44" si="46">PRODUCT(W44*100*1/W57)</f>
        <v>0</v>
      </c>
      <c r="AX44" s="29">
        <f t="shared" si="46"/>
        <v>0</v>
      </c>
      <c r="AY44" s="30">
        <f t="shared" si="46"/>
        <v>2.2222222222222223</v>
      </c>
      <c r="AZ44" s="29">
        <f t="shared" si="46"/>
        <v>0</v>
      </c>
      <c r="BA44" s="29">
        <f t="shared" si="46"/>
        <v>0</v>
      </c>
      <c r="BB44" s="29">
        <f t="shared" si="46"/>
        <v>0</v>
      </c>
      <c r="BC44" s="31">
        <f t="shared" si="46"/>
        <v>0</v>
      </c>
      <c r="BD44" s="29">
        <f t="shared" si="46"/>
        <v>0</v>
      </c>
      <c r="BE44" s="29">
        <f t="shared" si="46"/>
        <v>0</v>
      </c>
      <c r="BF44" s="29">
        <f t="shared" si="46"/>
        <v>0</v>
      </c>
      <c r="BG44" s="29">
        <f t="shared" si="46"/>
        <v>0</v>
      </c>
      <c r="BH44" s="46">
        <f t="shared" si="46"/>
        <v>0</v>
      </c>
      <c r="BI44" s="29">
        <f t="shared" si="46"/>
        <v>0</v>
      </c>
      <c r="BJ44" s="29">
        <f t="shared" si="46"/>
        <v>0</v>
      </c>
      <c r="BK44" s="29">
        <f t="shared" si="46"/>
        <v>0</v>
      </c>
      <c r="BL44" s="29">
        <f t="shared" si="46"/>
        <v>0</v>
      </c>
      <c r="BM44" s="29">
        <f t="shared" si="46"/>
        <v>0</v>
      </c>
      <c r="BN44" s="29">
        <f t="shared" si="46"/>
        <v>0</v>
      </c>
      <c r="BO44" s="29">
        <f t="shared" si="46"/>
        <v>0</v>
      </c>
      <c r="BP44" s="29">
        <f t="shared" si="46"/>
        <v>0</v>
      </c>
      <c r="BQ44" s="30">
        <f t="shared" si="46"/>
        <v>0</v>
      </c>
      <c r="BR44" s="30">
        <f t="shared" si="46"/>
        <v>0</v>
      </c>
      <c r="BS44" s="30">
        <f t="shared" si="46"/>
        <v>50</v>
      </c>
      <c r="BT44" s="30">
        <f t="shared" si="46"/>
        <v>11.111111111111111</v>
      </c>
      <c r="BV44" s="46">
        <v>0.125</v>
      </c>
      <c r="BW44" s="36">
        <f t="shared" ref="BW44:CM44" si="47">AW41+AW42+AW43+AW44</f>
        <v>0</v>
      </c>
      <c r="BX44" s="29">
        <f t="shared" si="47"/>
        <v>0</v>
      </c>
      <c r="BY44" s="30">
        <f t="shared" si="47"/>
        <v>2.2222222222222223</v>
      </c>
      <c r="BZ44" s="29">
        <f t="shared" si="47"/>
        <v>0</v>
      </c>
      <c r="CA44" s="29">
        <f t="shared" si="47"/>
        <v>0</v>
      </c>
      <c r="CB44" s="29">
        <f t="shared" si="47"/>
        <v>0</v>
      </c>
      <c r="CC44" s="31">
        <f t="shared" si="47"/>
        <v>0</v>
      </c>
      <c r="CD44" s="29">
        <f t="shared" si="47"/>
        <v>0</v>
      </c>
      <c r="CE44" s="29">
        <f t="shared" si="47"/>
        <v>0</v>
      </c>
      <c r="CF44" s="29">
        <f t="shared" si="47"/>
        <v>0</v>
      </c>
      <c r="CG44" s="29">
        <f t="shared" si="47"/>
        <v>0</v>
      </c>
      <c r="CH44" s="46">
        <f t="shared" si="47"/>
        <v>64.444444444444443</v>
      </c>
      <c r="CI44" s="29">
        <f t="shared" si="47"/>
        <v>0</v>
      </c>
      <c r="CJ44" s="29">
        <f t="shared" si="47"/>
        <v>0</v>
      </c>
      <c r="CK44" s="29">
        <f t="shared" si="47"/>
        <v>0</v>
      </c>
      <c r="CL44" s="29">
        <f t="shared" si="47"/>
        <v>68.888888888888886</v>
      </c>
      <c r="CM44" s="29">
        <f t="shared" si="47"/>
        <v>2.2222222222222223</v>
      </c>
      <c r="CN44" s="29">
        <f t="shared" si="45"/>
        <v>0</v>
      </c>
      <c r="CO44" s="29">
        <f t="shared" ref="CO44:CT44" si="48">BO41+BO42+BO43+BO44</f>
        <v>0</v>
      </c>
      <c r="CP44" s="29">
        <f t="shared" si="48"/>
        <v>0</v>
      </c>
      <c r="CQ44" s="30">
        <f t="shared" si="48"/>
        <v>0</v>
      </c>
      <c r="CR44" s="30">
        <f t="shared" si="48"/>
        <v>0</v>
      </c>
      <c r="CS44" s="30">
        <f t="shared" si="48"/>
        <v>50</v>
      </c>
      <c r="CT44" s="30">
        <f t="shared" si="48"/>
        <v>100.00000000000001</v>
      </c>
      <c r="CU44" s="34"/>
      <c r="CV44" s="34"/>
      <c r="CW44" s="24" t="s">
        <v>49</v>
      </c>
      <c r="CX44" s="17"/>
      <c r="CY44" s="17"/>
      <c r="CZ44" s="17">
        <f>BY56-BY50</f>
        <v>97.777777777777771</v>
      </c>
      <c r="DA44" s="17"/>
      <c r="DB44" s="17"/>
      <c r="DC44" s="17"/>
      <c r="DD44" s="17">
        <f>CC56-CC49</f>
        <v>97.826086956521735</v>
      </c>
      <c r="DE44" s="16"/>
      <c r="DF44" s="16"/>
      <c r="DG44" s="16"/>
      <c r="DH44" s="16"/>
      <c r="DI44" s="16"/>
      <c r="DJ44" s="16"/>
      <c r="DK44" s="16"/>
      <c r="DL44" s="16"/>
      <c r="DM44" s="16"/>
      <c r="DN44" s="16"/>
      <c r="DO44" s="16"/>
      <c r="DP44" s="16"/>
      <c r="DQ44" s="16"/>
      <c r="DR44" s="16">
        <f>CQ56-CQ49</f>
        <v>0</v>
      </c>
      <c r="DS44" s="16">
        <f>CR56-CR49</f>
        <v>23.913043478260875</v>
      </c>
      <c r="DT44" s="16">
        <f>CS56-CS48</f>
        <v>4.3478260869565162</v>
      </c>
      <c r="DU44" s="16">
        <f>CT56-CT45</f>
        <v>0</v>
      </c>
    </row>
    <row r="45" spans="1:126" x14ac:dyDescent="0.25">
      <c r="B45" s="46" t="s">
        <v>7</v>
      </c>
      <c r="C45" s="46">
        <v>0</v>
      </c>
      <c r="D45" s="46">
        <v>0</v>
      </c>
      <c r="E45" s="46">
        <v>0</v>
      </c>
      <c r="F45" s="46">
        <v>0</v>
      </c>
      <c r="G45" s="46">
        <v>0</v>
      </c>
      <c r="H45" s="46">
        <v>0</v>
      </c>
      <c r="I45" s="46">
        <v>0</v>
      </c>
      <c r="J45" s="46">
        <v>0</v>
      </c>
      <c r="K45" s="46">
        <v>0</v>
      </c>
      <c r="L45" s="46">
        <v>0</v>
      </c>
      <c r="M45" s="46">
        <v>45</v>
      </c>
      <c r="N45" s="46">
        <v>0</v>
      </c>
      <c r="O45" s="46">
        <v>0</v>
      </c>
      <c r="P45" s="46">
        <v>0</v>
      </c>
      <c r="Q45" s="46">
        <v>0</v>
      </c>
      <c r="R45" s="46">
        <v>0</v>
      </c>
      <c r="S45" s="46">
        <v>45</v>
      </c>
      <c r="V45" s="46">
        <v>0.25</v>
      </c>
      <c r="W45" s="8">
        <f>G41</f>
        <v>0</v>
      </c>
      <c r="X45" s="46">
        <f>G42</f>
        <v>0</v>
      </c>
      <c r="Y45" s="2">
        <f>G43</f>
        <v>0</v>
      </c>
      <c r="Z45" s="46">
        <f>G44</f>
        <v>0</v>
      </c>
      <c r="AA45" s="46">
        <f>G45</f>
        <v>0</v>
      </c>
      <c r="AB45" s="46">
        <f>G46</f>
        <v>0</v>
      </c>
      <c r="AC45" s="4">
        <f>G47</f>
        <v>0</v>
      </c>
      <c r="AD45" s="46">
        <f>G48</f>
        <v>0</v>
      </c>
      <c r="AE45" s="46">
        <f>G49</f>
        <v>0</v>
      </c>
      <c r="AF45" s="46">
        <f>G50</f>
        <v>0</v>
      </c>
      <c r="AG45" s="46">
        <f>G51</f>
        <v>0</v>
      </c>
      <c r="AH45" s="46">
        <f>G52</f>
        <v>3</v>
      </c>
      <c r="AI45" s="46">
        <f>G53</f>
        <v>0</v>
      </c>
      <c r="AJ45" s="46">
        <f>G54</f>
        <v>0</v>
      </c>
      <c r="AK45" s="46">
        <f>G55</f>
        <v>0</v>
      </c>
      <c r="AL45" s="46">
        <f>G56</f>
        <v>6</v>
      </c>
      <c r="AM45" s="46">
        <f>G57</f>
        <v>0</v>
      </c>
      <c r="AN45" s="46">
        <f>G58</f>
        <v>0</v>
      </c>
      <c r="AO45" s="46">
        <f>G59</f>
        <v>0</v>
      </c>
      <c r="AP45" s="46">
        <f>G60</f>
        <v>0</v>
      </c>
      <c r="AQ45" s="2">
        <f>G61</f>
        <v>0</v>
      </c>
      <c r="AR45" s="2">
        <f>G62</f>
        <v>0</v>
      </c>
      <c r="AS45" s="2">
        <f>G63</f>
        <v>0</v>
      </c>
      <c r="AT45" s="2">
        <f>G64</f>
        <v>0</v>
      </c>
      <c r="AU45" s="5"/>
      <c r="AV45" s="46">
        <v>0.25</v>
      </c>
      <c r="AW45" s="37">
        <f t="shared" ref="AW45:BT45" si="49">PRODUCT(W45*100*1/W57)</f>
        <v>0</v>
      </c>
      <c r="AX45" s="29">
        <f t="shared" si="49"/>
        <v>0</v>
      </c>
      <c r="AY45" s="30">
        <f t="shared" si="49"/>
        <v>0</v>
      </c>
      <c r="AZ45" s="29">
        <f t="shared" si="49"/>
        <v>0</v>
      </c>
      <c r="BA45" s="29">
        <f t="shared" si="49"/>
        <v>0</v>
      </c>
      <c r="BB45" s="29">
        <f t="shared" si="49"/>
        <v>0</v>
      </c>
      <c r="BC45" s="31">
        <f t="shared" si="49"/>
        <v>0</v>
      </c>
      <c r="BD45" s="29">
        <f t="shared" si="49"/>
        <v>0</v>
      </c>
      <c r="BE45" s="29">
        <f t="shared" si="49"/>
        <v>0</v>
      </c>
      <c r="BF45" s="29">
        <f t="shared" si="49"/>
        <v>0</v>
      </c>
      <c r="BG45" s="29">
        <f t="shared" si="49"/>
        <v>0</v>
      </c>
      <c r="BH45" s="46">
        <f t="shared" si="49"/>
        <v>6.666666666666667</v>
      </c>
      <c r="BI45" s="29">
        <f t="shared" si="49"/>
        <v>0</v>
      </c>
      <c r="BJ45" s="29">
        <f t="shared" si="49"/>
        <v>0</v>
      </c>
      <c r="BK45" s="29">
        <f t="shared" si="49"/>
        <v>0</v>
      </c>
      <c r="BL45" s="29">
        <f t="shared" si="49"/>
        <v>13.333333333333334</v>
      </c>
      <c r="BM45" s="29">
        <f t="shared" si="49"/>
        <v>0</v>
      </c>
      <c r="BN45" s="29">
        <f t="shared" si="49"/>
        <v>0</v>
      </c>
      <c r="BO45" s="29">
        <f t="shared" si="49"/>
        <v>0</v>
      </c>
      <c r="BP45" s="29">
        <f t="shared" si="49"/>
        <v>0</v>
      </c>
      <c r="BQ45" s="30">
        <f t="shared" si="49"/>
        <v>0</v>
      </c>
      <c r="BR45" s="30">
        <f t="shared" si="49"/>
        <v>0</v>
      </c>
      <c r="BS45" s="30">
        <f t="shared" si="49"/>
        <v>0</v>
      </c>
      <c r="BT45" s="30">
        <f t="shared" si="49"/>
        <v>0</v>
      </c>
      <c r="BV45" s="46">
        <v>0.25</v>
      </c>
      <c r="BW45" s="37">
        <f t="shared" ref="BW45:CT45" si="50">AW41+AW42+AW43+AW44+AW45</f>
        <v>0</v>
      </c>
      <c r="BX45" s="29">
        <f t="shared" si="50"/>
        <v>0</v>
      </c>
      <c r="BY45" s="30">
        <f t="shared" si="50"/>
        <v>2.2222222222222223</v>
      </c>
      <c r="BZ45" s="29">
        <f t="shared" si="50"/>
        <v>0</v>
      </c>
      <c r="CA45" s="29">
        <f t="shared" si="50"/>
        <v>0</v>
      </c>
      <c r="CB45" s="29">
        <f t="shared" si="50"/>
        <v>0</v>
      </c>
      <c r="CC45" s="31">
        <f t="shared" si="50"/>
        <v>0</v>
      </c>
      <c r="CD45" s="29">
        <f t="shared" si="50"/>
        <v>0</v>
      </c>
      <c r="CE45" s="29">
        <f t="shared" si="50"/>
        <v>0</v>
      </c>
      <c r="CF45" s="29">
        <f t="shared" si="50"/>
        <v>0</v>
      </c>
      <c r="CG45" s="29">
        <f t="shared" si="50"/>
        <v>0</v>
      </c>
      <c r="CH45" s="46">
        <f t="shared" si="50"/>
        <v>71.111111111111114</v>
      </c>
      <c r="CI45" s="29">
        <f t="shared" si="50"/>
        <v>0</v>
      </c>
      <c r="CJ45" s="29">
        <f t="shared" si="50"/>
        <v>0</v>
      </c>
      <c r="CK45" s="29">
        <f t="shared" si="50"/>
        <v>0</v>
      </c>
      <c r="CL45" s="29">
        <f t="shared" si="50"/>
        <v>82.222222222222214</v>
      </c>
      <c r="CM45" s="29">
        <f t="shared" si="50"/>
        <v>2.2222222222222223</v>
      </c>
      <c r="CN45" s="29">
        <f t="shared" si="50"/>
        <v>0</v>
      </c>
      <c r="CO45" s="29">
        <f t="shared" si="50"/>
        <v>0</v>
      </c>
      <c r="CP45" s="29">
        <f t="shared" si="50"/>
        <v>0</v>
      </c>
      <c r="CQ45" s="30">
        <f t="shared" si="50"/>
        <v>0</v>
      </c>
      <c r="CR45" s="30">
        <f t="shared" si="50"/>
        <v>0</v>
      </c>
      <c r="CS45" s="30">
        <f t="shared" si="50"/>
        <v>50</v>
      </c>
      <c r="CT45" s="30">
        <f t="shared" si="50"/>
        <v>100.00000000000001</v>
      </c>
      <c r="CU45" s="34"/>
      <c r="CV45" s="34"/>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9"/>
    </row>
    <row r="46" spans="1:126" x14ac:dyDescent="0.25">
      <c r="B46" s="46" t="s">
        <v>9</v>
      </c>
      <c r="C46" s="46">
        <v>0</v>
      </c>
      <c r="D46" s="46">
        <v>0</v>
      </c>
      <c r="E46" s="46">
        <v>0</v>
      </c>
      <c r="F46" s="46">
        <v>0</v>
      </c>
      <c r="G46" s="46">
        <v>0</v>
      </c>
      <c r="H46" s="46">
        <v>0</v>
      </c>
      <c r="I46" s="46">
        <v>0</v>
      </c>
      <c r="J46" s="46">
        <v>0</v>
      </c>
      <c r="K46" s="46">
        <v>0</v>
      </c>
      <c r="L46" s="46">
        <v>0</v>
      </c>
      <c r="M46" s="46">
        <v>0</v>
      </c>
      <c r="N46" s="46">
        <v>0</v>
      </c>
      <c r="O46" s="46">
        <v>45</v>
      </c>
      <c r="P46" s="46">
        <v>0</v>
      </c>
      <c r="Q46" s="46">
        <v>0</v>
      </c>
      <c r="R46" s="46">
        <v>0</v>
      </c>
      <c r="S46" s="46">
        <v>45</v>
      </c>
      <c r="V46" s="46">
        <v>0.5</v>
      </c>
      <c r="W46" s="8">
        <f>H41</f>
        <v>0</v>
      </c>
      <c r="X46" s="46">
        <f>H42</f>
        <v>0</v>
      </c>
      <c r="Y46" s="2">
        <f>H43</f>
        <v>0</v>
      </c>
      <c r="Z46" s="46">
        <f>H44</f>
        <v>0</v>
      </c>
      <c r="AA46" s="46">
        <f>H45</f>
        <v>0</v>
      </c>
      <c r="AB46" s="46">
        <f>H46</f>
        <v>0</v>
      </c>
      <c r="AC46" s="4">
        <f>H47</f>
        <v>0</v>
      </c>
      <c r="AD46" s="46">
        <f>H48</f>
        <v>0</v>
      </c>
      <c r="AE46" s="46">
        <f>H49</f>
        <v>0</v>
      </c>
      <c r="AF46" s="46">
        <f>H50</f>
        <v>0</v>
      </c>
      <c r="AG46" s="46">
        <f>H51</f>
        <v>0</v>
      </c>
      <c r="AH46" s="46">
        <f>H52</f>
        <v>1</v>
      </c>
      <c r="AI46" s="46">
        <f>H53</f>
        <v>0</v>
      </c>
      <c r="AJ46" s="46">
        <f>H54</f>
        <v>0</v>
      </c>
      <c r="AK46" s="46">
        <f>H55</f>
        <v>1</v>
      </c>
      <c r="AL46" s="46">
        <f>H56</f>
        <v>0</v>
      </c>
      <c r="AM46" s="46">
        <f>H57</f>
        <v>0</v>
      </c>
      <c r="AN46" s="46">
        <f>H58</f>
        <v>0</v>
      </c>
      <c r="AO46" s="46">
        <f>H59</f>
        <v>0</v>
      </c>
      <c r="AP46" s="46">
        <f>H60</f>
        <v>0</v>
      </c>
      <c r="AQ46" s="2">
        <f>H61</f>
        <v>5</v>
      </c>
      <c r="AR46" s="2">
        <f>H62</f>
        <v>22</v>
      </c>
      <c r="AS46" s="2">
        <f>H63</f>
        <v>20</v>
      </c>
      <c r="AT46" s="3">
        <f>H64</f>
        <v>0</v>
      </c>
      <c r="AU46" s="5"/>
      <c r="AV46" s="46">
        <v>0.5</v>
      </c>
      <c r="AW46" s="37">
        <f t="shared" ref="AW46:BT46" si="51">PRODUCT(W46*100*1/W57)</f>
        <v>0</v>
      </c>
      <c r="AX46" s="29">
        <f t="shared" si="51"/>
        <v>0</v>
      </c>
      <c r="AY46" s="30">
        <f t="shared" si="51"/>
        <v>0</v>
      </c>
      <c r="AZ46" s="29">
        <f t="shared" si="51"/>
        <v>0</v>
      </c>
      <c r="BA46" s="29">
        <f t="shared" si="51"/>
        <v>0</v>
      </c>
      <c r="BB46" s="29">
        <f t="shared" si="51"/>
        <v>0</v>
      </c>
      <c r="BC46" s="31">
        <f t="shared" si="51"/>
        <v>0</v>
      </c>
      <c r="BD46" s="29">
        <f t="shared" si="51"/>
        <v>0</v>
      </c>
      <c r="BE46" s="29">
        <f t="shared" si="51"/>
        <v>0</v>
      </c>
      <c r="BF46" s="29">
        <f t="shared" si="51"/>
        <v>0</v>
      </c>
      <c r="BG46" s="29">
        <f t="shared" si="51"/>
        <v>0</v>
      </c>
      <c r="BH46" s="46">
        <f t="shared" si="51"/>
        <v>2.2222222222222223</v>
      </c>
      <c r="BI46" s="29">
        <f t="shared" si="51"/>
        <v>0</v>
      </c>
      <c r="BJ46" s="29">
        <f t="shared" si="51"/>
        <v>0</v>
      </c>
      <c r="BK46" s="29">
        <f t="shared" si="51"/>
        <v>2.2222222222222223</v>
      </c>
      <c r="BL46" s="29">
        <f t="shared" si="51"/>
        <v>0</v>
      </c>
      <c r="BM46" s="29">
        <f t="shared" si="51"/>
        <v>0</v>
      </c>
      <c r="BN46" s="29">
        <f t="shared" si="51"/>
        <v>0</v>
      </c>
      <c r="BO46" s="29">
        <f t="shared" si="51"/>
        <v>0</v>
      </c>
      <c r="BP46" s="29">
        <f t="shared" si="51"/>
        <v>0</v>
      </c>
      <c r="BQ46" s="30">
        <f t="shared" si="51"/>
        <v>10.869565217391305</v>
      </c>
      <c r="BR46" s="30">
        <f t="shared" si="51"/>
        <v>47.826086956521742</v>
      </c>
      <c r="BS46" s="30">
        <f t="shared" si="51"/>
        <v>43.478260869565219</v>
      </c>
      <c r="BT46" s="32">
        <f t="shared" si="51"/>
        <v>0</v>
      </c>
      <c r="BV46" s="46">
        <v>0.5</v>
      </c>
      <c r="BW46" s="37">
        <f t="shared" ref="BW46:CT46" si="52">AW41+AW42+AW43+AW44+AW45+AW46</f>
        <v>0</v>
      </c>
      <c r="BX46" s="29">
        <f t="shared" si="52"/>
        <v>0</v>
      </c>
      <c r="BY46" s="30">
        <f t="shared" si="52"/>
        <v>2.2222222222222223</v>
      </c>
      <c r="BZ46" s="29">
        <f t="shared" si="52"/>
        <v>0</v>
      </c>
      <c r="CA46" s="29">
        <f t="shared" si="52"/>
        <v>0</v>
      </c>
      <c r="CB46" s="29">
        <f t="shared" si="52"/>
        <v>0</v>
      </c>
      <c r="CC46" s="31">
        <f t="shared" si="52"/>
        <v>0</v>
      </c>
      <c r="CD46" s="29">
        <f t="shared" si="52"/>
        <v>0</v>
      </c>
      <c r="CE46" s="29">
        <f t="shared" si="52"/>
        <v>0</v>
      </c>
      <c r="CF46" s="29">
        <f t="shared" si="52"/>
        <v>0</v>
      </c>
      <c r="CG46" s="29">
        <f t="shared" si="52"/>
        <v>0</v>
      </c>
      <c r="CH46" s="46">
        <f t="shared" si="52"/>
        <v>73.333333333333343</v>
      </c>
      <c r="CI46" s="29">
        <f t="shared" si="52"/>
        <v>0</v>
      </c>
      <c r="CJ46" s="29">
        <f t="shared" si="52"/>
        <v>0</v>
      </c>
      <c r="CK46" s="29">
        <f t="shared" si="52"/>
        <v>2.2222222222222223</v>
      </c>
      <c r="CL46" s="29">
        <f t="shared" si="52"/>
        <v>82.222222222222214</v>
      </c>
      <c r="CM46" s="29">
        <f t="shared" si="52"/>
        <v>2.2222222222222223</v>
      </c>
      <c r="CN46" s="29">
        <f t="shared" si="52"/>
        <v>0</v>
      </c>
      <c r="CO46" s="29">
        <f t="shared" si="52"/>
        <v>0</v>
      </c>
      <c r="CP46" s="29">
        <f t="shared" si="52"/>
        <v>0</v>
      </c>
      <c r="CQ46" s="30">
        <f t="shared" si="52"/>
        <v>10.869565217391305</v>
      </c>
      <c r="CR46" s="30">
        <f t="shared" si="52"/>
        <v>47.826086956521742</v>
      </c>
      <c r="CS46" s="30">
        <f t="shared" si="52"/>
        <v>93.478260869565219</v>
      </c>
      <c r="CT46" s="32">
        <f t="shared" si="52"/>
        <v>100.00000000000001</v>
      </c>
      <c r="CU46" s="34"/>
      <c r="CV46" s="34"/>
      <c r="CW46" s="9"/>
      <c r="CX46" s="9"/>
      <c r="CY46" s="9"/>
      <c r="CZ46" s="9"/>
      <c r="DA46" s="9"/>
      <c r="DB46" s="9"/>
      <c r="DC46" s="9"/>
      <c r="DD46" s="9"/>
      <c r="DE46" s="9"/>
      <c r="DF46" s="9"/>
      <c r="DG46" s="9"/>
      <c r="DH46" s="9"/>
      <c r="DI46" s="9"/>
      <c r="DJ46" s="9"/>
      <c r="DK46" s="9"/>
      <c r="DL46" s="9"/>
      <c r="DM46" s="9"/>
      <c r="DN46" s="9"/>
      <c r="DO46" s="9"/>
      <c r="DP46" s="9"/>
      <c r="DQ46" s="9"/>
      <c r="DR46" s="9"/>
      <c r="DS46" s="9"/>
      <c r="DT46" s="9"/>
      <c r="DU46" s="9"/>
    </row>
    <row r="47" spans="1:126" x14ac:dyDescent="0.25">
      <c r="B47" s="46" t="s">
        <v>10</v>
      </c>
      <c r="C47" s="4">
        <v>0</v>
      </c>
      <c r="D47" s="4">
        <v>0</v>
      </c>
      <c r="E47" s="4">
        <v>0</v>
      </c>
      <c r="F47" s="4">
        <v>0</v>
      </c>
      <c r="G47" s="4">
        <v>0</v>
      </c>
      <c r="H47" s="4">
        <v>0</v>
      </c>
      <c r="I47" s="4">
        <v>1</v>
      </c>
      <c r="J47" s="4">
        <v>0</v>
      </c>
      <c r="K47" s="4">
        <v>0</v>
      </c>
      <c r="L47" s="3">
        <v>0</v>
      </c>
      <c r="M47" s="3">
        <v>1</v>
      </c>
      <c r="N47" s="3">
        <v>43</v>
      </c>
      <c r="O47" s="3">
        <v>1</v>
      </c>
      <c r="P47" s="3">
        <v>0</v>
      </c>
      <c r="Q47" s="3">
        <v>0</v>
      </c>
      <c r="R47" s="3">
        <v>0</v>
      </c>
      <c r="S47" s="46">
        <v>46</v>
      </c>
      <c r="V47" s="46">
        <v>1</v>
      </c>
      <c r="W47" s="8">
        <f>I41</f>
        <v>0</v>
      </c>
      <c r="X47" s="46">
        <f>I42</f>
        <v>0</v>
      </c>
      <c r="Y47" s="2">
        <f>I43</f>
        <v>0</v>
      </c>
      <c r="Z47" s="46">
        <f>I44</f>
        <v>0</v>
      </c>
      <c r="AA47" s="46">
        <f>I45</f>
        <v>0</v>
      </c>
      <c r="AB47" s="46">
        <f>I46</f>
        <v>0</v>
      </c>
      <c r="AC47" s="4">
        <f>I47</f>
        <v>1</v>
      </c>
      <c r="AD47" s="46">
        <f>I48</f>
        <v>0</v>
      </c>
      <c r="AE47" s="46">
        <f>I49</f>
        <v>0</v>
      </c>
      <c r="AF47" s="46">
        <f>I50</f>
        <v>7</v>
      </c>
      <c r="AG47" s="46">
        <f>I51</f>
        <v>0</v>
      </c>
      <c r="AH47" s="46">
        <f>I52</f>
        <v>1</v>
      </c>
      <c r="AI47" s="46">
        <f>I53</f>
        <v>0</v>
      </c>
      <c r="AJ47" s="46">
        <f>I54</f>
        <v>0</v>
      </c>
      <c r="AK47" s="46">
        <f>I55</f>
        <v>0</v>
      </c>
      <c r="AL47" s="46">
        <f>I56</f>
        <v>0</v>
      </c>
      <c r="AM47" s="46">
        <f>I57</f>
        <v>2</v>
      </c>
      <c r="AN47" s="46">
        <f>I58</f>
        <v>1</v>
      </c>
      <c r="AO47" s="46">
        <f>I59</f>
        <v>0</v>
      </c>
      <c r="AP47" s="46">
        <f>I60</f>
        <v>0</v>
      </c>
      <c r="AQ47" s="2">
        <f>I61</f>
        <v>30</v>
      </c>
      <c r="AR47" s="2">
        <f>I62</f>
        <v>10</v>
      </c>
      <c r="AS47" s="2">
        <f>I63</f>
        <v>1</v>
      </c>
      <c r="AT47" s="3">
        <f>I64</f>
        <v>0</v>
      </c>
      <c r="AU47" s="5"/>
      <c r="AV47" s="46">
        <v>1</v>
      </c>
      <c r="AW47" s="37">
        <f t="shared" ref="AW47:BT47" si="53">PRODUCT(W47*100*1/W57)</f>
        <v>0</v>
      </c>
      <c r="AX47" s="29">
        <f t="shared" si="53"/>
        <v>0</v>
      </c>
      <c r="AY47" s="30">
        <f t="shared" si="53"/>
        <v>0</v>
      </c>
      <c r="AZ47" s="29">
        <f t="shared" si="53"/>
        <v>0</v>
      </c>
      <c r="BA47" s="29">
        <f t="shared" si="53"/>
        <v>0</v>
      </c>
      <c r="BB47" s="29">
        <f t="shared" si="53"/>
        <v>0</v>
      </c>
      <c r="BC47" s="31">
        <f t="shared" si="53"/>
        <v>2.1739130434782608</v>
      </c>
      <c r="BD47" s="29">
        <f t="shared" si="53"/>
        <v>0</v>
      </c>
      <c r="BE47" s="29">
        <f t="shared" si="53"/>
        <v>0</v>
      </c>
      <c r="BF47" s="29">
        <f t="shared" si="53"/>
        <v>16.666666666666668</v>
      </c>
      <c r="BG47" s="29">
        <f t="shared" si="53"/>
        <v>0</v>
      </c>
      <c r="BH47" s="46">
        <f t="shared" si="53"/>
        <v>2.2222222222222223</v>
      </c>
      <c r="BI47" s="29">
        <f t="shared" si="53"/>
        <v>0</v>
      </c>
      <c r="BJ47" s="29">
        <f t="shared" si="53"/>
        <v>0</v>
      </c>
      <c r="BK47" s="29">
        <f t="shared" si="53"/>
        <v>0</v>
      </c>
      <c r="BL47" s="29">
        <f t="shared" si="53"/>
        <v>0</v>
      </c>
      <c r="BM47" s="29">
        <f t="shared" si="53"/>
        <v>4.4444444444444446</v>
      </c>
      <c r="BN47" s="29">
        <f t="shared" si="53"/>
        <v>2.1739130434782608</v>
      </c>
      <c r="BO47" s="29">
        <f t="shared" si="53"/>
        <v>0</v>
      </c>
      <c r="BP47" s="29">
        <f t="shared" si="53"/>
        <v>0</v>
      </c>
      <c r="BQ47" s="30">
        <f t="shared" si="53"/>
        <v>65.217391304347828</v>
      </c>
      <c r="BR47" s="30">
        <f t="shared" si="53"/>
        <v>21.739130434782609</v>
      </c>
      <c r="BS47" s="30">
        <f t="shared" si="53"/>
        <v>2.1739130434782608</v>
      </c>
      <c r="BT47" s="32">
        <f t="shared" si="53"/>
        <v>0</v>
      </c>
      <c r="BV47" s="46">
        <v>1</v>
      </c>
      <c r="BW47" s="37">
        <f t="shared" ref="BW47:CT47" si="54">AW41+AW42+AW43+AW44+AW45+AW46+AW47</f>
        <v>0</v>
      </c>
      <c r="BX47" s="29">
        <f t="shared" si="54"/>
        <v>0</v>
      </c>
      <c r="BY47" s="30">
        <f t="shared" si="54"/>
        <v>2.2222222222222223</v>
      </c>
      <c r="BZ47" s="29">
        <f t="shared" si="54"/>
        <v>0</v>
      </c>
      <c r="CA47" s="29">
        <f t="shared" si="54"/>
        <v>0</v>
      </c>
      <c r="CB47" s="29">
        <f t="shared" si="54"/>
        <v>0</v>
      </c>
      <c r="CC47" s="31">
        <f t="shared" si="54"/>
        <v>2.1739130434782608</v>
      </c>
      <c r="CD47" s="29">
        <f t="shared" si="54"/>
        <v>0</v>
      </c>
      <c r="CE47" s="29">
        <f t="shared" si="54"/>
        <v>0</v>
      </c>
      <c r="CF47" s="29">
        <f t="shared" si="54"/>
        <v>16.666666666666668</v>
      </c>
      <c r="CG47" s="29">
        <f t="shared" si="54"/>
        <v>0</v>
      </c>
      <c r="CH47" s="46">
        <f t="shared" si="54"/>
        <v>75.555555555555571</v>
      </c>
      <c r="CI47" s="29">
        <f t="shared" si="54"/>
        <v>0</v>
      </c>
      <c r="CJ47" s="29">
        <f t="shared" si="54"/>
        <v>0</v>
      </c>
      <c r="CK47" s="29">
        <f t="shared" si="54"/>
        <v>2.2222222222222223</v>
      </c>
      <c r="CL47" s="29">
        <f t="shared" si="54"/>
        <v>82.222222222222214</v>
      </c>
      <c r="CM47" s="29">
        <f t="shared" si="54"/>
        <v>6.666666666666667</v>
      </c>
      <c r="CN47" s="29">
        <f t="shared" si="54"/>
        <v>2.1739130434782608</v>
      </c>
      <c r="CO47" s="29">
        <f t="shared" si="54"/>
        <v>0</v>
      </c>
      <c r="CP47" s="29">
        <f t="shared" si="54"/>
        <v>0</v>
      </c>
      <c r="CQ47" s="30">
        <f t="shared" si="54"/>
        <v>76.086956521739125</v>
      </c>
      <c r="CR47" s="30">
        <f t="shared" si="54"/>
        <v>69.565217391304344</v>
      </c>
      <c r="CS47" s="30">
        <f t="shared" si="54"/>
        <v>95.652173913043484</v>
      </c>
      <c r="CT47" s="32">
        <f t="shared" si="54"/>
        <v>100.00000000000001</v>
      </c>
      <c r="CU47" s="34"/>
      <c r="CV47" s="34"/>
      <c r="CW47" s="9"/>
      <c r="CX47" s="9"/>
      <c r="CY47" s="9" t="str">
        <f>A39</f>
        <v>Enterococcus faecium</v>
      </c>
      <c r="CZ47" s="9"/>
      <c r="DA47" s="9"/>
      <c r="DB47" s="9"/>
      <c r="DC47" s="9"/>
      <c r="DD47" s="9"/>
      <c r="DE47" s="9"/>
      <c r="DF47" s="9"/>
      <c r="DG47" s="9"/>
      <c r="DH47" s="9"/>
      <c r="DI47" s="9"/>
      <c r="DJ47" s="9"/>
      <c r="DK47" s="9"/>
      <c r="DL47" s="9"/>
      <c r="DM47" s="9"/>
      <c r="DN47" s="9"/>
      <c r="DO47" s="9"/>
      <c r="DP47" s="9"/>
      <c r="DQ47" s="9"/>
      <c r="DR47" s="9"/>
      <c r="DS47" s="9"/>
      <c r="DT47" s="9"/>
      <c r="DU47" s="9"/>
    </row>
    <row r="48" spans="1:126" x14ac:dyDescent="0.25">
      <c r="B48" s="46" t="s">
        <v>11</v>
      </c>
      <c r="C48" s="46">
        <v>0</v>
      </c>
      <c r="D48" s="46">
        <v>0</v>
      </c>
      <c r="E48" s="46">
        <v>0</v>
      </c>
      <c r="F48" s="46">
        <v>0</v>
      </c>
      <c r="G48" s="46">
        <v>0</v>
      </c>
      <c r="H48" s="46">
        <v>0</v>
      </c>
      <c r="I48" s="46">
        <v>0</v>
      </c>
      <c r="J48" s="46">
        <v>1</v>
      </c>
      <c r="K48" s="46">
        <v>1</v>
      </c>
      <c r="L48" s="46">
        <v>0</v>
      </c>
      <c r="M48" s="46">
        <v>0</v>
      </c>
      <c r="N48" s="46">
        <v>43</v>
      </c>
      <c r="O48" s="46">
        <v>0</v>
      </c>
      <c r="P48" s="46">
        <v>0</v>
      </c>
      <c r="Q48" s="46">
        <v>0</v>
      </c>
      <c r="R48" s="46">
        <v>0</v>
      </c>
      <c r="S48" s="46">
        <v>45</v>
      </c>
      <c r="V48" s="46">
        <v>2</v>
      </c>
      <c r="W48" s="8">
        <f>J41</f>
        <v>1</v>
      </c>
      <c r="X48" s="46">
        <f>J42</f>
        <v>0</v>
      </c>
      <c r="Y48" s="2">
        <f>J43</f>
        <v>0</v>
      </c>
      <c r="Z48" s="46">
        <f>J44</f>
        <v>0</v>
      </c>
      <c r="AA48" s="46">
        <f>J45</f>
        <v>0</v>
      </c>
      <c r="AB48" s="46">
        <f>J46</f>
        <v>0</v>
      </c>
      <c r="AC48" s="4">
        <f>J47</f>
        <v>0</v>
      </c>
      <c r="AD48" s="46">
        <f>J48</f>
        <v>1</v>
      </c>
      <c r="AE48" s="46">
        <f>J49</f>
        <v>0</v>
      </c>
      <c r="AF48" s="46">
        <f>J50</f>
        <v>8</v>
      </c>
      <c r="AG48" s="46">
        <f>J51</f>
        <v>0</v>
      </c>
      <c r="AH48" s="46">
        <f>J52</f>
        <v>0</v>
      </c>
      <c r="AI48" s="46">
        <f>J53</f>
        <v>1</v>
      </c>
      <c r="AJ48" s="46">
        <f>J54</f>
        <v>1</v>
      </c>
      <c r="AK48" s="46">
        <f>J55</f>
        <v>0</v>
      </c>
      <c r="AL48" s="46">
        <f>J56</f>
        <v>2</v>
      </c>
      <c r="AM48" s="46">
        <f>J57</f>
        <v>2</v>
      </c>
      <c r="AN48" s="46">
        <f>J58</f>
        <v>3</v>
      </c>
      <c r="AO48" s="46">
        <f>J59</f>
        <v>0</v>
      </c>
      <c r="AP48" s="46">
        <f>J60</f>
        <v>0</v>
      </c>
      <c r="AQ48" s="2">
        <f>J61</f>
        <v>11</v>
      </c>
      <c r="AR48" s="2">
        <f>J62</f>
        <v>3</v>
      </c>
      <c r="AS48" s="2">
        <f>J63</f>
        <v>0</v>
      </c>
      <c r="AT48" s="3">
        <f>J64</f>
        <v>0</v>
      </c>
      <c r="AU48" s="5"/>
      <c r="AV48" s="46">
        <v>2</v>
      </c>
      <c r="AW48" s="37">
        <f t="shared" ref="AW48:BT48" si="55">PRODUCT(W48*100*1/W57)</f>
        <v>2.2222222222222223</v>
      </c>
      <c r="AX48" s="29">
        <f t="shared" si="55"/>
        <v>0</v>
      </c>
      <c r="AY48" s="30">
        <f t="shared" si="55"/>
        <v>0</v>
      </c>
      <c r="AZ48" s="29">
        <f t="shared" si="55"/>
        <v>0</v>
      </c>
      <c r="BA48" s="29">
        <f t="shared" si="55"/>
        <v>0</v>
      </c>
      <c r="BB48" s="29">
        <f t="shared" si="55"/>
        <v>0</v>
      </c>
      <c r="BC48" s="31">
        <f t="shared" si="55"/>
        <v>0</v>
      </c>
      <c r="BD48" s="29">
        <f t="shared" si="55"/>
        <v>2.2222222222222223</v>
      </c>
      <c r="BE48" s="29">
        <f t="shared" si="55"/>
        <v>0</v>
      </c>
      <c r="BF48" s="29">
        <f t="shared" si="55"/>
        <v>19.047619047619047</v>
      </c>
      <c r="BG48" s="29">
        <f t="shared" si="55"/>
        <v>0</v>
      </c>
      <c r="BH48" s="46">
        <f t="shared" si="55"/>
        <v>0</v>
      </c>
      <c r="BI48" s="29">
        <f t="shared" si="55"/>
        <v>2.2222222222222223</v>
      </c>
      <c r="BJ48" s="29">
        <f t="shared" si="55"/>
        <v>2.2222222222222223</v>
      </c>
      <c r="BK48" s="29">
        <f t="shared" si="55"/>
        <v>0</v>
      </c>
      <c r="BL48" s="29">
        <f t="shared" si="55"/>
        <v>4.4444444444444446</v>
      </c>
      <c r="BM48" s="29">
        <f t="shared" si="55"/>
        <v>4.4444444444444446</v>
      </c>
      <c r="BN48" s="29">
        <f t="shared" si="55"/>
        <v>6.5217391304347823</v>
      </c>
      <c r="BO48" s="29">
        <f t="shared" si="55"/>
        <v>0</v>
      </c>
      <c r="BP48" s="29">
        <f t="shared" si="55"/>
        <v>0</v>
      </c>
      <c r="BQ48" s="30">
        <f t="shared" si="55"/>
        <v>23.913043478260871</v>
      </c>
      <c r="BR48" s="30">
        <f t="shared" si="55"/>
        <v>6.5217391304347823</v>
      </c>
      <c r="BS48" s="30">
        <f t="shared" si="55"/>
        <v>0</v>
      </c>
      <c r="BT48" s="32">
        <f t="shared" si="55"/>
        <v>0</v>
      </c>
      <c r="BV48" s="46">
        <v>2</v>
      </c>
      <c r="BW48" s="37">
        <f t="shared" ref="BW48:CT48" si="56">AW41+AW42+AW43+AW44+AW45+AW46+AW47+AW48</f>
        <v>2.2222222222222223</v>
      </c>
      <c r="BX48" s="29">
        <f t="shared" si="56"/>
        <v>0</v>
      </c>
      <c r="BY48" s="30">
        <f t="shared" si="56"/>
        <v>2.2222222222222223</v>
      </c>
      <c r="BZ48" s="29">
        <f t="shared" si="56"/>
        <v>0</v>
      </c>
      <c r="CA48" s="29">
        <f t="shared" si="56"/>
        <v>0</v>
      </c>
      <c r="CB48" s="29">
        <f t="shared" si="56"/>
        <v>0</v>
      </c>
      <c r="CC48" s="31">
        <f t="shared" si="56"/>
        <v>2.1739130434782608</v>
      </c>
      <c r="CD48" s="29">
        <f t="shared" si="56"/>
        <v>2.2222222222222223</v>
      </c>
      <c r="CE48" s="29">
        <f t="shared" si="56"/>
        <v>0</v>
      </c>
      <c r="CF48" s="29">
        <f t="shared" si="56"/>
        <v>35.714285714285715</v>
      </c>
      <c r="CG48" s="29">
        <f t="shared" si="56"/>
        <v>0</v>
      </c>
      <c r="CH48" s="46">
        <f t="shared" si="56"/>
        <v>75.555555555555571</v>
      </c>
      <c r="CI48" s="29">
        <f t="shared" si="56"/>
        <v>2.2222222222222223</v>
      </c>
      <c r="CJ48" s="29">
        <f t="shared" si="56"/>
        <v>2.2222222222222223</v>
      </c>
      <c r="CK48" s="29">
        <f t="shared" si="56"/>
        <v>2.2222222222222223</v>
      </c>
      <c r="CL48" s="29">
        <f t="shared" si="56"/>
        <v>86.666666666666657</v>
      </c>
      <c r="CM48" s="29">
        <f t="shared" si="56"/>
        <v>11.111111111111111</v>
      </c>
      <c r="CN48" s="29">
        <f t="shared" si="56"/>
        <v>8.695652173913043</v>
      </c>
      <c r="CO48" s="29">
        <f t="shared" si="56"/>
        <v>0</v>
      </c>
      <c r="CP48" s="29">
        <f t="shared" si="56"/>
        <v>0</v>
      </c>
      <c r="CQ48" s="30">
        <f t="shared" si="56"/>
        <v>100</v>
      </c>
      <c r="CR48" s="30">
        <f t="shared" si="56"/>
        <v>76.086956521739125</v>
      </c>
      <c r="CS48" s="30">
        <f t="shared" si="56"/>
        <v>95.652173913043484</v>
      </c>
      <c r="CT48" s="32">
        <f t="shared" si="56"/>
        <v>100.00000000000001</v>
      </c>
      <c r="CU48" s="34"/>
      <c r="CV48" s="34"/>
      <c r="CW48" s="9"/>
      <c r="CX48" s="9"/>
      <c r="CY48" s="9"/>
      <c r="CZ48" s="9"/>
      <c r="DA48" s="9"/>
      <c r="DB48" s="9"/>
      <c r="DC48" s="9"/>
      <c r="DD48" s="9"/>
      <c r="DE48" s="9"/>
      <c r="DF48" s="9"/>
      <c r="DG48" s="9"/>
      <c r="DH48" s="9"/>
      <c r="DI48" s="9"/>
      <c r="DJ48" s="9"/>
      <c r="DK48" s="9"/>
      <c r="DL48" s="9"/>
      <c r="DM48" s="9"/>
      <c r="DN48" s="9"/>
      <c r="DO48" s="9"/>
      <c r="DP48" s="9"/>
      <c r="DQ48" s="9"/>
      <c r="DR48" s="9"/>
      <c r="DS48" s="9"/>
      <c r="DT48" s="9"/>
      <c r="DU48" s="9"/>
    </row>
    <row r="49" spans="2:126" x14ac:dyDescent="0.25">
      <c r="B49" s="46" t="s">
        <v>13</v>
      </c>
      <c r="C49" s="46">
        <v>0</v>
      </c>
      <c r="D49" s="46">
        <v>0</v>
      </c>
      <c r="E49" s="46">
        <v>0</v>
      </c>
      <c r="F49" s="46">
        <v>0</v>
      </c>
      <c r="G49" s="46">
        <v>0</v>
      </c>
      <c r="H49" s="46">
        <v>0</v>
      </c>
      <c r="I49" s="46">
        <v>0</v>
      </c>
      <c r="J49" s="46">
        <v>0</v>
      </c>
      <c r="K49" s="46">
        <v>2</v>
      </c>
      <c r="L49" s="46">
        <v>4</v>
      </c>
      <c r="M49" s="46">
        <v>8</v>
      </c>
      <c r="N49" s="46">
        <v>4</v>
      </c>
      <c r="O49" s="46">
        <v>2</v>
      </c>
      <c r="P49" s="46">
        <v>22</v>
      </c>
      <c r="Q49" s="46">
        <v>0</v>
      </c>
      <c r="R49" s="46">
        <v>0</v>
      </c>
      <c r="S49" s="46">
        <v>42</v>
      </c>
      <c r="V49" s="46">
        <v>4</v>
      </c>
      <c r="W49" s="8">
        <f>K41</f>
        <v>0</v>
      </c>
      <c r="X49" s="46">
        <f>K42</f>
        <v>0</v>
      </c>
      <c r="Y49" s="2">
        <f>K43</f>
        <v>0</v>
      </c>
      <c r="Z49" s="46">
        <f>K44</f>
        <v>2</v>
      </c>
      <c r="AA49" s="46">
        <f>K45</f>
        <v>0</v>
      </c>
      <c r="AB49" s="46">
        <f>K46</f>
        <v>0</v>
      </c>
      <c r="AC49" s="4">
        <f>K47</f>
        <v>0</v>
      </c>
      <c r="AD49" s="46">
        <f>K48</f>
        <v>1</v>
      </c>
      <c r="AE49" s="46">
        <f>K49</f>
        <v>2</v>
      </c>
      <c r="AF49" s="46">
        <f>K50</f>
        <v>5</v>
      </c>
      <c r="AG49" s="46">
        <f>K51</f>
        <v>0</v>
      </c>
      <c r="AH49" s="46">
        <f>K52</f>
        <v>2</v>
      </c>
      <c r="AI49" s="46">
        <f>K53</f>
        <v>1</v>
      </c>
      <c r="AJ49" s="46">
        <f>K54</f>
        <v>0</v>
      </c>
      <c r="AK49" s="46">
        <f>K55</f>
        <v>1</v>
      </c>
      <c r="AL49" s="46">
        <f>K56</f>
        <v>2</v>
      </c>
      <c r="AM49" s="46">
        <f>K57</f>
        <v>6</v>
      </c>
      <c r="AN49" s="46">
        <f>K58</f>
        <v>37</v>
      </c>
      <c r="AO49" s="46">
        <f>K59</f>
        <v>0</v>
      </c>
      <c r="AP49" s="46">
        <f>K60</f>
        <v>0</v>
      </c>
      <c r="AQ49" s="2">
        <f>K61</f>
        <v>0</v>
      </c>
      <c r="AR49" s="2">
        <f>K62</f>
        <v>0</v>
      </c>
      <c r="AS49" s="3">
        <f>K63</f>
        <v>0</v>
      </c>
      <c r="AT49" s="3">
        <f>K64</f>
        <v>0</v>
      </c>
      <c r="AU49" s="5"/>
      <c r="AV49" s="46">
        <v>4</v>
      </c>
      <c r="AW49" s="37">
        <f t="shared" ref="AW49:BT49" si="57">PRODUCT(W49*100*1/W57)</f>
        <v>0</v>
      </c>
      <c r="AX49" s="29">
        <f t="shared" si="57"/>
        <v>0</v>
      </c>
      <c r="AY49" s="30">
        <f t="shared" si="57"/>
        <v>0</v>
      </c>
      <c r="AZ49" s="29">
        <f t="shared" si="57"/>
        <v>4.4444444444444446</v>
      </c>
      <c r="BA49" s="29">
        <f t="shared" si="57"/>
        <v>0</v>
      </c>
      <c r="BB49" s="29">
        <f t="shared" si="57"/>
        <v>0</v>
      </c>
      <c r="BC49" s="31">
        <f t="shared" si="57"/>
        <v>0</v>
      </c>
      <c r="BD49" s="29">
        <f t="shared" si="57"/>
        <v>2.2222222222222223</v>
      </c>
      <c r="BE49" s="29">
        <f t="shared" si="57"/>
        <v>4.7619047619047619</v>
      </c>
      <c r="BF49" s="29">
        <f t="shared" si="57"/>
        <v>11.904761904761905</v>
      </c>
      <c r="BG49" s="29">
        <f t="shared" si="57"/>
        <v>0</v>
      </c>
      <c r="BH49" s="46">
        <f t="shared" si="57"/>
        <v>4.4444444444444446</v>
      </c>
      <c r="BI49" s="29">
        <f t="shared" si="57"/>
        <v>2.2222222222222223</v>
      </c>
      <c r="BJ49" s="29">
        <f t="shared" si="57"/>
        <v>0</v>
      </c>
      <c r="BK49" s="29">
        <f t="shared" si="57"/>
        <v>2.2222222222222223</v>
      </c>
      <c r="BL49" s="29">
        <f t="shared" si="57"/>
        <v>4.4444444444444446</v>
      </c>
      <c r="BM49" s="29">
        <f t="shared" si="57"/>
        <v>13.333333333333334</v>
      </c>
      <c r="BN49" s="29">
        <f t="shared" si="57"/>
        <v>80.434782608695656</v>
      </c>
      <c r="BO49" s="29">
        <f t="shared" si="57"/>
        <v>0</v>
      </c>
      <c r="BP49" s="29">
        <f t="shared" si="57"/>
        <v>0</v>
      </c>
      <c r="BQ49" s="30">
        <f t="shared" si="57"/>
        <v>0</v>
      </c>
      <c r="BR49" s="30">
        <f t="shared" si="57"/>
        <v>0</v>
      </c>
      <c r="BS49" s="32">
        <f t="shared" si="57"/>
        <v>0</v>
      </c>
      <c r="BT49" s="32">
        <f t="shared" si="57"/>
        <v>0</v>
      </c>
      <c r="BV49" s="46">
        <v>4</v>
      </c>
      <c r="BW49" s="37">
        <f t="shared" ref="BW49:CT49" si="58">AW41+AW42+AW43+AW44+AW45+AW46+AW47+AW48+AW49</f>
        <v>2.2222222222222223</v>
      </c>
      <c r="BX49" s="29">
        <f t="shared" si="58"/>
        <v>0</v>
      </c>
      <c r="BY49" s="30">
        <f t="shared" si="58"/>
        <v>2.2222222222222223</v>
      </c>
      <c r="BZ49" s="29">
        <f t="shared" si="58"/>
        <v>4.4444444444444446</v>
      </c>
      <c r="CA49" s="29">
        <f t="shared" si="58"/>
        <v>0</v>
      </c>
      <c r="CB49" s="29">
        <f t="shared" si="58"/>
        <v>0</v>
      </c>
      <c r="CC49" s="31">
        <f t="shared" si="58"/>
        <v>2.1739130434782608</v>
      </c>
      <c r="CD49" s="29">
        <f t="shared" si="58"/>
        <v>4.4444444444444446</v>
      </c>
      <c r="CE49" s="29">
        <f t="shared" si="58"/>
        <v>4.7619047619047619</v>
      </c>
      <c r="CF49" s="29">
        <f t="shared" si="58"/>
        <v>47.61904761904762</v>
      </c>
      <c r="CG49" s="29">
        <f t="shared" si="58"/>
        <v>0</v>
      </c>
      <c r="CH49" s="46">
        <f t="shared" si="58"/>
        <v>80.000000000000014</v>
      </c>
      <c r="CI49" s="29">
        <f t="shared" si="58"/>
        <v>4.4444444444444446</v>
      </c>
      <c r="CJ49" s="29">
        <f t="shared" si="58"/>
        <v>2.2222222222222223</v>
      </c>
      <c r="CK49" s="29">
        <f t="shared" si="58"/>
        <v>4.4444444444444446</v>
      </c>
      <c r="CL49" s="29">
        <f t="shared" si="58"/>
        <v>91.1111111111111</v>
      </c>
      <c r="CM49" s="29">
        <f t="shared" si="58"/>
        <v>24.444444444444443</v>
      </c>
      <c r="CN49" s="29">
        <f t="shared" si="58"/>
        <v>89.130434782608702</v>
      </c>
      <c r="CO49" s="29">
        <f t="shared" si="58"/>
        <v>0</v>
      </c>
      <c r="CP49" s="29">
        <f t="shared" si="58"/>
        <v>0</v>
      </c>
      <c r="CQ49" s="30">
        <f t="shared" si="58"/>
        <v>100</v>
      </c>
      <c r="CR49" s="30">
        <f t="shared" si="58"/>
        <v>76.086956521739125</v>
      </c>
      <c r="CS49" s="32">
        <f t="shared" si="58"/>
        <v>95.652173913043484</v>
      </c>
      <c r="CT49" s="32">
        <f t="shared" si="58"/>
        <v>100.00000000000001</v>
      </c>
      <c r="CU49" s="35"/>
      <c r="CV49" s="35"/>
      <c r="CW49" s="9"/>
      <c r="CX49" s="9"/>
      <c r="CY49" s="9"/>
      <c r="CZ49" s="9"/>
      <c r="DA49" s="9"/>
      <c r="DB49" s="9"/>
      <c r="DC49" s="9"/>
      <c r="DD49" s="9"/>
      <c r="DE49" s="9"/>
      <c r="DF49" s="9"/>
      <c r="DG49" s="9"/>
      <c r="DH49" s="9"/>
      <c r="DI49" s="9"/>
      <c r="DJ49" s="9"/>
      <c r="DK49" s="9"/>
      <c r="DL49" s="9"/>
      <c r="DM49" s="9"/>
      <c r="DN49" s="9"/>
      <c r="DO49" s="9"/>
      <c r="DP49" s="9"/>
      <c r="DQ49" s="9"/>
      <c r="DR49" s="9"/>
      <c r="DS49" s="9"/>
      <c r="DT49" s="9"/>
      <c r="DU49" s="9"/>
    </row>
    <row r="50" spans="2:126" x14ac:dyDescent="0.25">
      <c r="B50" s="46" t="s">
        <v>14</v>
      </c>
      <c r="C50" s="46">
        <v>0</v>
      </c>
      <c r="D50" s="46">
        <v>0</v>
      </c>
      <c r="E50" s="46">
        <v>0</v>
      </c>
      <c r="F50" s="46">
        <v>0</v>
      </c>
      <c r="G50" s="46">
        <v>0</v>
      </c>
      <c r="H50" s="46">
        <v>0</v>
      </c>
      <c r="I50" s="46">
        <v>7</v>
      </c>
      <c r="J50" s="46">
        <v>8</v>
      </c>
      <c r="K50" s="46">
        <v>5</v>
      </c>
      <c r="L50" s="46">
        <v>2</v>
      </c>
      <c r="M50" s="46">
        <v>20</v>
      </c>
      <c r="N50" s="46">
        <v>0</v>
      </c>
      <c r="O50" s="46">
        <v>0</v>
      </c>
      <c r="P50" s="46">
        <v>0</v>
      </c>
      <c r="Q50" s="46">
        <v>0</v>
      </c>
      <c r="R50" s="46">
        <v>0</v>
      </c>
      <c r="S50" s="46">
        <v>42</v>
      </c>
      <c r="V50" s="46">
        <v>8</v>
      </c>
      <c r="W50" s="8">
        <f>L41</f>
        <v>44</v>
      </c>
      <c r="X50" s="46">
        <f>L42</f>
        <v>0</v>
      </c>
      <c r="Y50" s="4">
        <f>L43</f>
        <v>0</v>
      </c>
      <c r="Z50" s="46">
        <f>L44</f>
        <v>0</v>
      </c>
      <c r="AA50" s="46">
        <f>L45</f>
        <v>0</v>
      </c>
      <c r="AB50" s="46">
        <f>L46</f>
        <v>0</v>
      </c>
      <c r="AC50" s="3">
        <f>L47</f>
        <v>0</v>
      </c>
      <c r="AD50" s="46">
        <f>L48</f>
        <v>0</v>
      </c>
      <c r="AE50" s="46">
        <f>L49</f>
        <v>4</v>
      </c>
      <c r="AF50" s="46">
        <f>L50</f>
        <v>2</v>
      </c>
      <c r="AG50" s="46">
        <f>L51</f>
        <v>0</v>
      </c>
      <c r="AH50" s="46">
        <f>L52</f>
        <v>3</v>
      </c>
      <c r="AI50" s="46">
        <f>L53</f>
        <v>43</v>
      </c>
      <c r="AJ50" s="46">
        <f>L54</f>
        <v>0</v>
      </c>
      <c r="AK50" s="46">
        <f>L55</f>
        <v>43</v>
      </c>
      <c r="AL50" s="46">
        <f>L56</f>
        <v>2</v>
      </c>
      <c r="AM50" s="46">
        <f>L57</f>
        <v>34</v>
      </c>
      <c r="AN50" s="46">
        <f>L58</f>
        <v>5</v>
      </c>
      <c r="AO50" s="46">
        <f>L59</f>
        <v>0</v>
      </c>
      <c r="AP50" s="46">
        <f>L60</f>
        <v>45</v>
      </c>
      <c r="AQ50" s="3">
        <f>L61</f>
        <v>0</v>
      </c>
      <c r="AR50" s="3">
        <f>L62</f>
        <v>0</v>
      </c>
      <c r="AS50" s="3">
        <f>L63</f>
        <v>0</v>
      </c>
      <c r="AT50" s="3">
        <f>L64</f>
        <v>0</v>
      </c>
      <c r="AU50" s="7"/>
      <c r="AV50" s="46">
        <v>8</v>
      </c>
      <c r="AW50" s="37">
        <f t="shared" ref="AW50:BT50" si="59">PRODUCT(W50*100*1/W57)</f>
        <v>97.777777777777771</v>
      </c>
      <c r="AX50" s="29">
        <f t="shared" si="59"/>
        <v>0</v>
      </c>
      <c r="AY50" s="31">
        <f t="shared" si="59"/>
        <v>0</v>
      </c>
      <c r="AZ50" s="29">
        <f t="shared" si="59"/>
        <v>0</v>
      </c>
      <c r="BA50" s="29">
        <f t="shared" si="59"/>
        <v>0</v>
      </c>
      <c r="BB50" s="29">
        <f t="shared" si="59"/>
        <v>0</v>
      </c>
      <c r="BC50" s="32">
        <f t="shared" si="59"/>
        <v>0</v>
      </c>
      <c r="BD50" s="29">
        <f t="shared" si="59"/>
        <v>0</v>
      </c>
      <c r="BE50" s="29">
        <f t="shared" si="59"/>
        <v>9.5238095238095237</v>
      </c>
      <c r="BF50" s="29">
        <f t="shared" si="59"/>
        <v>4.7619047619047619</v>
      </c>
      <c r="BG50" s="29">
        <f t="shared" si="59"/>
        <v>0</v>
      </c>
      <c r="BH50" s="46">
        <f t="shared" si="59"/>
        <v>6.666666666666667</v>
      </c>
      <c r="BI50" s="29">
        <f t="shared" si="59"/>
        <v>95.555555555555557</v>
      </c>
      <c r="BJ50" s="29">
        <f t="shared" si="59"/>
        <v>0</v>
      </c>
      <c r="BK50" s="29">
        <f t="shared" si="59"/>
        <v>95.555555555555557</v>
      </c>
      <c r="BL50" s="29">
        <f t="shared" si="59"/>
        <v>4.4444444444444446</v>
      </c>
      <c r="BM50" s="29">
        <f t="shared" si="59"/>
        <v>75.555555555555557</v>
      </c>
      <c r="BN50" s="29">
        <f t="shared" si="59"/>
        <v>10.869565217391305</v>
      </c>
      <c r="BO50" s="29">
        <f t="shared" si="59"/>
        <v>0</v>
      </c>
      <c r="BP50" s="29">
        <f t="shared" si="59"/>
        <v>100</v>
      </c>
      <c r="BQ50" s="32">
        <f t="shared" si="59"/>
        <v>0</v>
      </c>
      <c r="BR50" s="32">
        <f t="shared" si="59"/>
        <v>0</v>
      </c>
      <c r="BS50" s="32">
        <f t="shared" si="59"/>
        <v>0</v>
      </c>
      <c r="BT50" s="32">
        <f t="shared" si="59"/>
        <v>0</v>
      </c>
      <c r="BV50" s="46">
        <v>8</v>
      </c>
      <c r="BW50" s="37">
        <f t="shared" ref="BW50:CT50" si="60">AW41+AW42+AW43+AW44+AW45+AW46+AW47+AW48+AW49+AW50</f>
        <v>100</v>
      </c>
      <c r="BX50" s="29">
        <f t="shared" si="60"/>
        <v>0</v>
      </c>
      <c r="BY50" s="31">
        <f t="shared" si="60"/>
        <v>2.2222222222222223</v>
      </c>
      <c r="BZ50" s="29">
        <f t="shared" si="60"/>
        <v>4.4444444444444446</v>
      </c>
      <c r="CA50" s="29">
        <f t="shared" si="60"/>
        <v>0</v>
      </c>
      <c r="CB50" s="29">
        <f t="shared" si="60"/>
        <v>0</v>
      </c>
      <c r="CC50" s="32">
        <f t="shared" si="60"/>
        <v>2.1739130434782608</v>
      </c>
      <c r="CD50" s="29">
        <f t="shared" si="60"/>
        <v>4.4444444444444446</v>
      </c>
      <c r="CE50" s="29">
        <f t="shared" si="60"/>
        <v>14.285714285714285</v>
      </c>
      <c r="CF50" s="29">
        <f t="shared" si="60"/>
        <v>52.38095238095238</v>
      </c>
      <c r="CG50" s="29">
        <f t="shared" si="60"/>
        <v>0</v>
      </c>
      <c r="CH50" s="46">
        <f t="shared" si="60"/>
        <v>86.666666666666686</v>
      </c>
      <c r="CI50" s="29">
        <f t="shared" si="60"/>
        <v>100</v>
      </c>
      <c r="CJ50" s="29">
        <f t="shared" si="60"/>
        <v>2.2222222222222223</v>
      </c>
      <c r="CK50" s="29">
        <f t="shared" si="60"/>
        <v>100</v>
      </c>
      <c r="CL50" s="29">
        <f t="shared" si="60"/>
        <v>95.555555555555543</v>
      </c>
      <c r="CM50" s="29">
        <f t="shared" si="60"/>
        <v>100</v>
      </c>
      <c r="CN50" s="29">
        <f t="shared" si="60"/>
        <v>100</v>
      </c>
      <c r="CO50" s="29">
        <f t="shared" si="60"/>
        <v>0</v>
      </c>
      <c r="CP50" s="29">
        <f t="shared" si="60"/>
        <v>100</v>
      </c>
      <c r="CQ50" s="32">
        <f t="shared" si="60"/>
        <v>100</v>
      </c>
      <c r="CR50" s="32">
        <f t="shared" si="60"/>
        <v>76.086956521739125</v>
      </c>
      <c r="CS50" s="32">
        <f t="shared" si="60"/>
        <v>95.652173913043484</v>
      </c>
      <c r="CT50" s="32">
        <f t="shared" si="60"/>
        <v>100.00000000000001</v>
      </c>
      <c r="CU50" s="35"/>
      <c r="CV50" s="35"/>
      <c r="CW50" s="9"/>
      <c r="CX50" s="9"/>
      <c r="CY50" s="9"/>
      <c r="CZ50" s="9"/>
      <c r="DA50" s="9"/>
      <c r="DB50" s="9"/>
      <c r="DC50" s="9"/>
      <c r="DD50" s="9"/>
      <c r="DE50" s="9"/>
      <c r="DF50" s="9"/>
      <c r="DG50" s="9"/>
      <c r="DH50" s="9"/>
      <c r="DI50" s="9"/>
      <c r="DJ50" s="9"/>
      <c r="DK50" s="9"/>
      <c r="DL50" s="9"/>
      <c r="DM50" s="9"/>
      <c r="DN50" s="9"/>
      <c r="DO50" s="9"/>
      <c r="DP50" s="9"/>
      <c r="DQ50" s="9"/>
      <c r="DR50" s="9"/>
      <c r="DS50" s="9"/>
      <c r="DT50" s="9"/>
      <c r="DU50" s="9"/>
    </row>
    <row r="51" spans="2:126" x14ac:dyDescent="0.25">
      <c r="B51" s="46" t="s">
        <v>16</v>
      </c>
      <c r="C51" s="46">
        <v>0</v>
      </c>
      <c r="D51" s="46">
        <v>0</v>
      </c>
      <c r="E51" s="46">
        <v>0</v>
      </c>
      <c r="F51" s="46">
        <v>0</v>
      </c>
      <c r="G51" s="46">
        <v>0</v>
      </c>
      <c r="H51" s="46">
        <v>0</v>
      </c>
      <c r="I51" s="46">
        <v>0</v>
      </c>
      <c r="J51" s="46">
        <v>0</v>
      </c>
      <c r="K51" s="46">
        <v>0</v>
      </c>
      <c r="L51" s="46">
        <v>0</v>
      </c>
      <c r="M51" s="46">
        <v>0</v>
      </c>
      <c r="N51" s="46">
        <v>7</v>
      </c>
      <c r="O51" s="46">
        <v>32</v>
      </c>
      <c r="P51" s="46">
        <v>6</v>
      </c>
      <c r="Q51" s="46">
        <v>0</v>
      </c>
      <c r="R51" s="46">
        <v>0</v>
      </c>
      <c r="S51" s="46">
        <v>45</v>
      </c>
      <c r="V51" s="46">
        <v>16</v>
      </c>
      <c r="W51" s="8">
        <f>M41</f>
        <v>0</v>
      </c>
      <c r="X51" s="46">
        <f>M42</f>
        <v>45</v>
      </c>
      <c r="Y51" s="3">
        <f>M43</f>
        <v>1</v>
      </c>
      <c r="Z51" s="46">
        <f>M44</f>
        <v>0</v>
      </c>
      <c r="AA51" s="46">
        <f>M45</f>
        <v>45</v>
      </c>
      <c r="AB51" s="46">
        <f>M46</f>
        <v>0</v>
      </c>
      <c r="AC51" s="3">
        <f>M47</f>
        <v>1</v>
      </c>
      <c r="AD51" s="46">
        <f>M48</f>
        <v>0</v>
      </c>
      <c r="AE51" s="46">
        <f>M49</f>
        <v>8</v>
      </c>
      <c r="AF51" s="46">
        <f>M50</f>
        <v>20</v>
      </c>
      <c r="AG51" s="46">
        <f>M51</f>
        <v>0</v>
      </c>
      <c r="AH51" s="46">
        <f>M52</f>
        <v>1</v>
      </c>
      <c r="AI51" s="46">
        <f>M53</f>
        <v>0</v>
      </c>
      <c r="AJ51" s="46">
        <f>M54</f>
        <v>44</v>
      </c>
      <c r="AK51" s="46">
        <f>M55</f>
        <v>0</v>
      </c>
      <c r="AL51" s="46">
        <f>M56</f>
        <v>2</v>
      </c>
      <c r="AM51" s="46">
        <f>M57</f>
        <v>0</v>
      </c>
      <c r="AN51" s="46">
        <f>M58</f>
        <v>0</v>
      </c>
      <c r="AO51" s="46">
        <f>M59</f>
        <v>0</v>
      </c>
      <c r="AP51" s="46">
        <f>M60</f>
        <v>0</v>
      </c>
      <c r="AQ51" s="3">
        <f>M61</f>
        <v>0</v>
      </c>
      <c r="AR51" s="3">
        <f>M62</f>
        <v>0</v>
      </c>
      <c r="AS51" s="3">
        <f>M63</f>
        <v>2</v>
      </c>
      <c r="AT51" s="3">
        <f>M64</f>
        <v>0</v>
      </c>
      <c r="AU51" s="7"/>
      <c r="AV51" s="46">
        <v>16</v>
      </c>
      <c r="AW51" s="37">
        <f t="shared" ref="AW51:BT51" si="61">PRODUCT(W51*100*1/W57)</f>
        <v>0</v>
      </c>
      <c r="AX51" s="29">
        <f t="shared" si="61"/>
        <v>100</v>
      </c>
      <c r="AY51" s="32">
        <f t="shared" si="61"/>
        <v>2.2222222222222223</v>
      </c>
      <c r="AZ51" s="29">
        <f t="shared" si="61"/>
        <v>0</v>
      </c>
      <c r="BA51" s="29">
        <f t="shared" si="61"/>
        <v>100</v>
      </c>
      <c r="BB51" s="29">
        <f t="shared" si="61"/>
        <v>0</v>
      </c>
      <c r="BC51" s="32">
        <f t="shared" si="61"/>
        <v>2.1739130434782608</v>
      </c>
      <c r="BD51" s="29">
        <f t="shared" si="61"/>
        <v>0</v>
      </c>
      <c r="BE51" s="29">
        <f t="shared" si="61"/>
        <v>19.047619047619047</v>
      </c>
      <c r="BF51" s="29">
        <f t="shared" si="61"/>
        <v>47.61904761904762</v>
      </c>
      <c r="BG51" s="29">
        <f t="shared" si="61"/>
        <v>0</v>
      </c>
      <c r="BH51" s="46">
        <f t="shared" si="61"/>
        <v>2.2222222222222223</v>
      </c>
      <c r="BI51" s="29">
        <f t="shared" si="61"/>
        <v>0</v>
      </c>
      <c r="BJ51" s="29">
        <f t="shared" si="61"/>
        <v>97.777777777777771</v>
      </c>
      <c r="BK51" s="29">
        <f t="shared" si="61"/>
        <v>0</v>
      </c>
      <c r="BL51" s="29">
        <f t="shared" si="61"/>
        <v>4.4444444444444446</v>
      </c>
      <c r="BM51" s="29">
        <f t="shared" si="61"/>
        <v>0</v>
      </c>
      <c r="BN51" s="29">
        <f t="shared" si="61"/>
        <v>0</v>
      </c>
      <c r="BO51" s="29">
        <f t="shared" si="61"/>
        <v>0</v>
      </c>
      <c r="BP51" s="29">
        <f t="shared" si="61"/>
        <v>0</v>
      </c>
      <c r="BQ51" s="32">
        <f t="shared" si="61"/>
        <v>0</v>
      </c>
      <c r="BR51" s="32">
        <f t="shared" si="61"/>
        <v>0</v>
      </c>
      <c r="BS51" s="32">
        <f t="shared" si="61"/>
        <v>4.3478260869565215</v>
      </c>
      <c r="BT51" s="32">
        <f t="shared" si="61"/>
        <v>0</v>
      </c>
      <c r="BV51" s="46">
        <v>16</v>
      </c>
      <c r="BW51" s="37">
        <f t="shared" ref="BW51:CT51" si="62">AW41+AW42+AW43+AW44+AW45+AW46+AW47+AW48+AW49+AW50+AW51</f>
        <v>100</v>
      </c>
      <c r="BX51" s="29">
        <f t="shared" si="62"/>
        <v>100</v>
      </c>
      <c r="BY51" s="32">
        <f t="shared" si="62"/>
        <v>4.4444444444444446</v>
      </c>
      <c r="BZ51" s="29">
        <f t="shared" si="62"/>
        <v>4.4444444444444446</v>
      </c>
      <c r="CA51" s="29">
        <f t="shared" si="62"/>
        <v>100</v>
      </c>
      <c r="CB51" s="29">
        <f t="shared" si="62"/>
        <v>0</v>
      </c>
      <c r="CC51" s="32">
        <f t="shared" si="62"/>
        <v>4.3478260869565215</v>
      </c>
      <c r="CD51" s="29">
        <f t="shared" si="62"/>
        <v>4.4444444444444446</v>
      </c>
      <c r="CE51" s="29">
        <f t="shared" si="62"/>
        <v>33.333333333333329</v>
      </c>
      <c r="CF51" s="29">
        <f t="shared" si="62"/>
        <v>100</v>
      </c>
      <c r="CG51" s="29">
        <f t="shared" si="62"/>
        <v>0</v>
      </c>
      <c r="CH51" s="46">
        <f t="shared" si="62"/>
        <v>88.888888888888914</v>
      </c>
      <c r="CI51" s="29">
        <f t="shared" si="62"/>
        <v>100</v>
      </c>
      <c r="CJ51" s="29">
        <f t="shared" si="62"/>
        <v>100</v>
      </c>
      <c r="CK51" s="29">
        <f t="shared" si="62"/>
        <v>100</v>
      </c>
      <c r="CL51" s="29">
        <f t="shared" si="62"/>
        <v>99.999999999999986</v>
      </c>
      <c r="CM51" s="29">
        <f t="shared" si="62"/>
        <v>100</v>
      </c>
      <c r="CN51" s="29">
        <f t="shared" si="62"/>
        <v>100</v>
      </c>
      <c r="CO51" s="29">
        <f t="shared" si="62"/>
        <v>0</v>
      </c>
      <c r="CP51" s="29">
        <f t="shared" si="62"/>
        <v>100</v>
      </c>
      <c r="CQ51" s="32">
        <f t="shared" si="62"/>
        <v>100</v>
      </c>
      <c r="CR51" s="32">
        <f t="shared" si="62"/>
        <v>76.086956521739125</v>
      </c>
      <c r="CS51" s="32">
        <f t="shared" si="62"/>
        <v>100</v>
      </c>
      <c r="CT51" s="32">
        <f t="shared" si="62"/>
        <v>100.00000000000001</v>
      </c>
      <c r="CU51" s="35"/>
      <c r="CV51" s="35"/>
      <c r="CW51" s="9"/>
      <c r="CX51" s="9"/>
      <c r="CY51" s="9"/>
      <c r="CZ51" s="9"/>
      <c r="DA51" s="9"/>
      <c r="DB51" s="9"/>
      <c r="DC51" s="9"/>
      <c r="DD51" s="9"/>
      <c r="DE51" s="9"/>
      <c r="DF51" s="9"/>
      <c r="DG51" s="9"/>
      <c r="DH51" s="9"/>
      <c r="DI51" s="9"/>
      <c r="DJ51" s="9"/>
      <c r="DK51" s="9"/>
      <c r="DL51" s="9"/>
      <c r="DM51" s="9"/>
      <c r="DN51" s="9"/>
      <c r="DO51" s="9"/>
      <c r="DP51" s="9"/>
      <c r="DQ51" s="9"/>
      <c r="DR51" s="9"/>
      <c r="DS51" s="9"/>
      <c r="DT51" s="9"/>
      <c r="DU51" s="9"/>
    </row>
    <row r="52" spans="2:126" x14ac:dyDescent="0.25">
      <c r="B52" s="46" t="s">
        <v>17</v>
      </c>
      <c r="C52" s="46">
        <v>0</v>
      </c>
      <c r="D52" s="46">
        <v>0</v>
      </c>
      <c r="E52" s="46">
        <v>29</v>
      </c>
      <c r="F52" s="46">
        <v>0</v>
      </c>
      <c r="G52" s="46">
        <v>3</v>
      </c>
      <c r="H52" s="46">
        <v>1</v>
      </c>
      <c r="I52" s="46">
        <v>1</v>
      </c>
      <c r="J52" s="46">
        <v>0</v>
      </c>
      <c r="K52" s="46">
        <v>2</v>
      </c>
      <c r="L52" s="46">
        <v>3</v>
      </c>
      <c r="M52" s="46">
        <v>1</v>
      </c>
      <c r="N52" s="46">
        <v>5</v>
      </c>
      <c r="O52" s="46">
        <v>0</v>
      </c>
      <c r="P52" s="46">
        <v>0</v>
      </c>
      <c r="Q52" s="46">
        <v>0</v>
      </c>
      <c r="R52" s="46">
        <v>0</v>
      </c>
      <c r="S52" s="46">
        <v>45</v>
      </c>
      <c r="V52" s="46">
        <v>32</v>
      </c>
      <c r="W52" s="8">
        <f>N41</f>
        <v>0</v>
      </c>
      <c r="X52" s="46">
        <f>N42</f>
        <v>0</v>
      </c>
      <c r="Y52" s="3">
        <f>N43</f>
        <v>0</v>
      </c>
      <c r="Z52" s="46">
        <f>N44</f>
        <v>0</v>
      </c>
      <c r="AA52" s="46">
        <f>N45</f>
        <v>0</v>
      </c>
      <c r="AB52" s="46">
        <f>N46</f>
        <v>0</v>
      </c>
      <c r="AC52" s="3">
        <f>N47</f>
        <v>43</v>
      </c>
      <c r="AD52" s="46">
        <f>N48</f>
        <v>43</v>
      </c>
      <c r="AE52" s="46">
        <f>N49</f>
        <v>4</v>
      </c>
      <c r="AF52" s="46">
        <f>N50</f>
        <v>0</v>
      </c>
      <c r="AG52" s="46">
        <f>N51</f>
        <v>7</v>
      </c>
      <c r="AH52" s="46">
        <f>N52</f>
        <v>5</v>
      </c>
      <c r="AI52" s="46">
        <f>N53</f>
        <v>0</v>
      </c>
      <c r="AJ52" s="46">
        <f>N54</f>
        <v>0</v>
      </c>
      <c r="AK52" s="46">
        <f>N55</f>
        <v>0</v>
      </c>
      <c r="AL52" s="46">
        <f>N56</f>
        <v>0</v>
      </c>
      <c r="AM52" s="46">
        <f>N57</f>
        <v>0</v>
      </c>
      <c r="AN52" s="46">
        <f>N58</f>
        <v>0</v>
      </c>
      <c r="AO52" s="46">
        <f>N59</f>
        <v>45</v>
      </c>
      <c r="AP52" s="46">
        <f>N60</f>
        <v>0</v>
      </c>
      <c r="AQ52" s="3">
        <f>N61</f>
        <v>0</v>
      </c>
      <c r="AR52" s="3">
        <f>N62</f>
        <v>11</v>
      </c>
      <c r="AS52" s="3">
        <f>N63</f>
        <v>0</v>
      </c>
      <c r="AT52" s="3">
        <f>N64</f>
        <v>0</v>
      </c>
      <c r="AU52" s="7"/>
      <c r="AV52" s="46">
        <v>32</v>
      </c>
      <c r="AW52" s="37">
        <f t="shared" ref="AW52:BT52" si="63">PRODUCT(W52*100*1/W57)</f>
        <v>0</v>
      </c>
      <c r="AX52" s="29">
        <f t="shared" si="63"/>
        <v>0</v>
      </c>
      <c r="AY52" s="32">
        <f t="shared" si="63"/>
        <v>0</v>
      </c>
      <c r="AZ52" s="29">
        <f t="shared" si="63"/>
        <v>0</v>
      </c>
      <c r="BA52" s="29">
        <f t="shared" si="63"/>
        <v>0</v>
      </c>
      <c r="BB52" s="29">
        <f t="shared" si="63"/>
        <v>0</v>
      </c>
      <c r="BC52" s="32">
        <f t="shared" si="63"/>
        <v>93.478260869565219</v>
      </c>
      <c r="BD52" s="29">
        <f t="shared" si="63"/>
        <v>95.555555555555557</v>
      </c>
      <c r="BE52" s="29">
        <f t="shared" si="63"/>
        <v>9.5238095238095237</v>
      </c>
      <c r="BF52" s="29">
        <f t="shared" si="63"/>
        <v>0</v>
      </c>
      <c r="BG52" s="29">
        <f t="shared" si="63"/>
        <v>15.555555555555555</v>
      </c>
      <c r="BH52" s="46">
        <f t="shared" si="63"/>
        <v>11.111111111111111</v>
      </c>
      <c r="BI52" s="29">
        <f t="shared" si="63"/>
        <v>0</v>
      </c>
      <c r="BJ52" s="29">
        <f t="shared" si="63"/>
        <v>0</v>
      </c>
      <c r="BK52" s="29">
        <f t="shared" si="63"/>
        <v>0</v>
      </c>
      <c r="BL52" s="29">
        <f t="shared" si="63"/>
        <v>0</v>
      </c>
      <c r="BM52" s="29">
        <f t="shared" si="63"/>
        <v>0</v>
      </c>
      <c r="BN52" s="29">
        <f t="shared" si="63"/>
        <v>0</v>
      </c>
      <c r="BO52" s="29">
        <f t="shared" si="63"/>
        <v>100</v>
      </c>
      <c r="BP52" s="29">
        <f t="shared" si="63"/>
        <v>0</v>
      </c>
      <c r="BQ52" s="32">
        <f t="shared" si="63"/>
        <v>0</v>
      </c>
      <c r="BR52" s="32">
        <f t="shared" si="63"/>
        <v>23.913043478260871</v>
      </c>
      <c r="BS52" s="32">
        <f t="shared" si="63"/>
        <v>0</v>
      </c>
      <c r="BT52" s="32">
        <f t="shared" si="63"/>
        <v>0</v>
      </c>
      <c r="BV52" s="46">
        <v>32</v>
      </c>
      <c r="BW52" s="37">
        <f t="shared" ref="BW52:CT52" si="64">AW41+AW42+AW43+AW44+AW45+AW46+AW47+AW48+AW49+AW50+AW51+AW52</f>
        <v>100</v>
      </c>
      <c r="BX52" s="29">
        <f t="shared" si="64"/>
        <v>100</v>
      </c>
      <c r="BY52" s="32">
        <f t="shared" si="64"/>
        <v>4.4444444444444446</v>
      </c>
      <c r="BZ52" s="29">
        <f t="shared" si="64"/>
        <v>4.4444444444444446</v>
      </c>
      <c r="CA52" s="29">
        <f t="shared" si="64"/>
        <v>100</v>
      </c>
      <c r="CB52" s="29">
        <f t="shared" si="64"/>
        <v>0</v>
      </c>
      <c r="CC52" s="32">
        <f t="shared" si="64"/>
        <v>97.826086956521735</v>
      </c>
      <c r="CD52" s="29">
        <f t="shared" si="64"/>
        <v>100</v>
      </c>
      <c r="CE52" s="29">
        <f t="shared" si="64"/>
        <v>42.857142857142854</v>
      </c>
      <c r="CF52" s="29">
        <f t="shared" si="64"/>
        <v>100</v>
      </c>
      <c r="CG52" s="29">
        <f t="shared" si="64"/>
        <v>15.555555555555555</v>
      </c>
      <c r="CH52" s="46">
        <f t="shared" si="64"/>
        <v>100.00000000000003</v>
      </c>
      <c r="CI52" s="29">
        <f t="shared" si="64"/>
        <v>100</v>
      </c>
      <c r="CJ52" s="29">
        <f t="shared" si="64"/>
        <v>100</v>
      </c>
      <c r="CK52" s="29">
        <f t="shared" si="64"/>
        <v>100</v>
      </c>
      <c r="CL52" s="29">
        <f t="shared" si="64"/>
        <v>99.999999999999986</v>
      </c>
      <c r="CM52" s="29">
        <f t="shared" si="64"/>
        <v>100</v>
      </c>
      <c r="CN52" s="29">
        <f t="shared" si="64"/>
        <v>100</v>
      </c>
      <c r="CO52" s="29">
        <f t="shared" si="64"/>
        <v>100</v>
      </c>
      <c r="CP52" s="29">
        <f t="shared" si="64"/>
        <v>100</v>
      </c>
      <c r="CQ52" s="32">
        <f t="shared" si="64"/>
        <v>100</v>
      </c>
      <c r="CR52" s="32">
        <f t="shared" si="64"/>
        <v>100</v>
      </c>
      <c r="CS52" s="32">
        <f t="shared" si="64"/>
        <v>100</v>
      </c>
      <c r="CT52" s="32">
        <f t="shared" si="64"/>
        <v>100.00000000000001</v>
      </c>
      <c r="CU52" s="35"/>
      <c r="CV52" s="35"/>
      <c r="CW52" s="9"/>
      <c r="CX52" s="9"/>
      <c r="CY52" s="9"/>
      <c r="CZ52" s="9"/>
      <c r="DA52" s="9"/>
      <c r="DB52" s="9"/>
      <c r="DC52" s="9"/>
      <c r="DD52" s="9"/>
      <c r="DE52" s="9"/>
      <c r="DF52" s="9"/>
      <c r="DG52" s="9"/>
      <c r="DH52" s="9"/>
      <c r="DI52" s="9"/>
      <c r="DJ52" s="9"/>
      <c r="DK52" s="9"/>
      <c r="DL52" s="9"/>
      <c r="DM52" s="9"/>
      <c r="DN52" s="9"/>
      <c r="DO52" s="9"/>
      <c r="DP52" s="9"/>
      <c r="DQ52" s="9"/>
      <c r="DR52" s="9"/>
      <c r="DS52" s="9"/>
      <c r="DT52" s="9"/>
      <c r="DU52" s="9"/>
    </row>
    <row r="53" spans="2:126" x14ac:dyDescent="0.25">
      <c r="B53" s="46" t="s">
        <v>18</v>
      </c>
      <c r="C53" s="46">
        <v>0</v>
      </c>
      <c r="D53" s="46">
        <v>0</v>
      </c>
      <c r="E53" s="46">
        <v>0</v>
      </c>
      <c r="F53" s="46">
        <v>0</v>
      </c>
      <c r="G53" s="46">
        <v>0</v>
      </c>
      <c r="H53" s="46">
        <v>0</v>
      </c>
      <c r="I53" s="46">
        <v>0</v>
      </c>
      <c r="J53" s="46">
        <v>1</v>
      </c>
      <c r="K53" s="46">
        <v>1</v>
      </c>
      <c r="L53" s="46">
        <v>43</v>
      </c>
      <c r="M53" s="46">
        <v>0</v>
      </c>
      <c r="N53" s="46">
        <v>0</v>
      </c>
      <c r="O53" s="46">
        <v>0</v>
      </c>
      <c r="P53" s="46">
        <v>0</v>
      </c>
      <c r="Q53" s="46">
        <v>0</v>
      </c>
      <c r="R53" s="46">
        <v>0</v>
      </c>
      <c r="S53" s="46">
        <v>45</v>
      </c>
      <c r="V53" s="46">
        <v>64</v>
      </c>
      <c r="W53" s="8">
        <f>O41</f>
        <v>0</v>
      </c>
      <c r="X53" s="46">
        <f>O42</f>
        <v>0</v>
      </c>
      <c r="Y53" s="3">
        <f>O43</f>
        <v>43</v>
      </c>
      <c r="Z53" s="46">
        <f>O44</f>
        <v>0</v>
      </c>
      <c r="AA53" s="46">
        <f>O45</f>
        <v>0</v>
      </c>
      <c r="AB53" s="46">
        <f>O46</f>
        <v>45</v>
      </c>
      <c r="AC53" s="3">
        <f>O47</f>
        <v>1</v>
      </c>
      <c r="AD53" s="46">
        <f>O48</f>
        <v>0</v>
      </c>
      <c r="AE53" s="46">
        <f>O49</f>
        <v>2</v>
      </c>
      <c r="AF53" s="46">
        <f>O50</f>
        <v>0</v>
      </c>
      <c r="AG53" s="46">
        <f>O51</f>
        <v>32</v>
      </c>
      <c r="AH53" s="46">
        <f>O52</f>
        <v>0</v>
      </c>
      <c r="AI53" s="46">
        <f>O53</f>
        <v>0</v>
      </c>
      <c r="AJ53" s="46">
        <f>O54</f>
        <v>0</v>
      </c>
      <c r="AK53" s="46">
        <f>O55</f>
        <v>0</v>
      </c>
      <c r="AL53" s="46">
        <f>O56</f>
        <v>0</v>
      </c>
      <c r="AM53" s="46">
        <f>O57</f>
        <v>0</v>
      </c>
      <c r="AN53" s="46">
        <f>O58</f>
        <v>0</v>
      </c>
      <c r="AO53" s="46">
        <f>O59</f>
        <v>0</v>
      </c>
      <c r="AP53" s="46">
        <f>O60</f>
        <v>0</v>
      </c>
      <c r="AQ53" s="3">
        <f>O61</f>
        <v>0</v>
      </c>
      <c r="AR53" s="3">
        <f>O62</f>
        <v>0</v>
      </c>
      <c r="AS53" s="3">
        <f>O63</f>
        <v>0</v>
      </c>
      <c r="AT53" s="3">
        <f>O64</f>
        <v>0</v>
      </c>
      <c r="AU53" s="7"/>
      <c r="AV53" s="46">
        <v>64</v>
      </c>
      <c r="AW53" s="37">
        <f t="shared" ref="AW53:BT53" si="65">PRODUCT(W53*100*1/W57)</f>
        <v>0</v>
      </c>
      <c r="AX53" s="29">
        <f t="shared" si="65"/>
        <v>0</v>
      </c>
      <c r="AY53" s="32">
        <f t="shared" si="65"/>
        <v>95.555555555555557</v>
      </c>
      <c r="AZ53" s="29">
        <f t="shared" si="65"/>
        <v>0</v>
      </c>
      <c r="BA53" s="29">
        <f t="shared" si="65"/>
        <v>0</v>
      </c>
      <c r="BB53" s="29">
        <f t="shared" si="65"/>
        <v>100</v>
      </c>
      <c r="BC53" s="32">
        <f t="shared" si="65"/>
        <v>2.1739130434782608</v>
      </c>
      <c r="BD53" s="29">
        <f t="shared" si="65"/>
        <v>0</v>
      </c>
      <c r="BE53" s="29">
        <f t="shared" si="65"/>
        <v>4.7619047619047619</v>
      </c>
      <c r="BF53" s="29">
        <f t="shared" si="65"/>
        <v>0</v>
      </c>
      <c r="BG53" s="29">
        <f t="shared" si="65"/>
        <v>71.111111111111114</v>
      </c>
      <c r="BH53" s="46">
        <f t="shared" si="65"/>
        <v>0</v>
      </c>
      <c r="BI53" s="29">
        <f t="shared" si="65"/>
        <v>0</v>
      </c>
      <c r="BJ53" s="29">
        <f t="shared" si="65"/>
        <v>0</v>
      </c>
      <c r="BK53" s="29">
        <f t="shared" si="65"/>
        <v>0</v>
      </c>
      <c r="BL53" s="29">
        <f t="shared" si="65"/>
        <v>0</v>
      </c>
      <c r="BM53" s="29">
        <f t="shared" si="65"/>
        <v>0</v>
      </c>
      <c r="BN53" s="29">
        <f t="shared" si="65"/>
        <v>0</v>
      </c>
      <c r="BO53" s="29">
        <f t="shared" si="65"/>
        <v>0</v>
      </c>
      <c r="BP53" s="29">
        <f t="shared" si="65"/>
        <v>0</v>
      </c>
      <c r="BQ53" s="32">
        <f t="shared" si="65"/>
        <v>0</v>
      </c>
      <c r="BR53" s="32">
        <f t="shared" si="65"/>
        <v>0</v>
      </c>
      <c r="BS53" s="32">
        <f t="shared" si="65"/>
        <v>0</v>
      </c>
      <c r="BT53" s="32">
        <f t="shared" si="65"/>
        <v>0</v>
      </c>
      <c r="BV53" s="46">
        <v>64</v>
      </c>
      <c r="BW53" s="37">
        <f t="shared" ref="BW53:CT53" si="66">AW41+AW42+AW43+AW44+AW45+AW46+AW47+AW48+AW49+AW50+AW51+AW52+AW53</f>
        <v>100</v>
      </c>
      <c r="BX53" s="29">
        <f t="shared" si="66"/>
        <v>100</v>
      </c>
      <c r="BY53" s="32">
        <f t="shared" si="66"/>
        <v>100</v>
      </c>
      <c r="BZ53" s="29">
        <f t="shared" si="66"/>
        <v>4.4444444444444446</v>
      </c>
      <c r="CA53" s="29">
        <f t="shared" si="66"/>
        <v>100</v>
      </c>
      <c r="CB53" s="29">
        <f t="shared" si="66"/>
        <v>100</v>
      </c>
      <c r="CC53" s="32">
        <f t="shared" si="66"/>
        <v>100</v>
      </c>
      <c r="CD53" s="29">
        <f t="shared" si="66"/>
        <v>100</v>
      </c>
      <c r="CE53" s="29">
        <f t="shared" si="66"/>
        <v>47.619047619047613</v>
      </c>
      <c r="CF53" s="29">
        <f t="shared" si="66"/>
        <v>100</v>
      </c>
      <c r="CG53" s="29">
        <f t="shared" si="66"/>
        <v>86.666666666666671</v>
      </c>
      <c r="CH53" s="46">
        <f t="shared" si="66"/>
        <v>100.00000000000003</v>
      </c>
      <c r="CI53" s="29">
        <f t="shared" si="66"/>
        <v>100</v>
      </c>
      <c r="CJ53" s="29">
        <f t="shared" si="66"/>
        <v>100</v>
      </c>
      <c r="CK53" s="29">
        <f t="shared" si="66"/>
        <v>100</v>
      </c>
      <c r="CL53" s="29">
        <f t="shared" si="66"/>
        <v>99.999999999999986</v>
      </c>
      <c r="CM53" s="29">
        <f t="shared" si="66"/>
        <v>100</v>
      </c>
      <c r="CN53" s="29">
        <f t="shared" si="66"/>
        <v>100</v>
      </c>
      <c r="CO53" s="29">
        <f t="shared" si="66"/>
        <v>100</v>
      </c>
      <c r="CP53" s="29">
        <f t="shared" si="66"/>
        <v>100</v>
      </c>
      <c r="CQ53" s="32">
        <f t="shared" si="66"/>
        <v>100</v>
      </c>
      <c r="CR53" s="32">
        <f t="shared" si="66"/>
        <v>100</v>
      </c>
      <c r="CS53" s="32">
        <f t="shared" si="66"/>
        <v>100</v>
      </c>
      <c r="CT53" s="32">
        <f t="shared" si="66"/>
        <v>100.00000000000001</v>
      </c>
      <c r="CU53" s="35"/>
      <c r="CV53" s="35"/>
      <c r="CW53" s="9"/>
      <c r="CX53" s="9"/>
      <c r="CY53" s="9"/>
      <c r="CZ53" s="9"/>
      <c r="DA53" s="9"/>
      <c r="DB53" s="9"/>
      <c r="DC53" s="9"/>
      <c r="DD53" s="9"/>
      <c r="DE53" s="9"/>
      <c r="DF53" s="9"/>
      <c r="DG53" s="9"/>
      <c r="DH53" s="9"/>
      <c r="DI53" s="9"/>
      <c r="DJ53" s="9"/>
      <c r="DK53" s="9"/>
      <c r="DL53" s="9"/>
      <c r="DM53" s="9"/>
      <c r="DN53" s="9"/>
      <c r="DO53" s="9"/>
      <c r="DP53" s="9"/>
      <c r="DQ53" s="9"/>
      <c r="DR53" s="9"/>
      <c r="DS53" s="9"/>
      <c r="DT53" s="9"/>
      <c r="DU53" s="9"/>
    </row>
    <row r="54" spans="2:126" x14ac:dyDescent="0.25">
      <c r="B54" s="46" t="s">
        <v>19</v>
      </c>
      <c r="C54" s="46">
        <v>0</v>
      </c>
      <c r="D54" s="46">
        <v>0</v>
      </c>
      <c r="E54" s="46">
        <v>0</v>
      </c>
      <c r="F54" s="46">
        <v>0</v>
      </c>
      <c r="G54" s="46">
        <v>0</v>
      </c>
      <c r="H54" s="46">
        <v>0</v>
      </c>
      <c r="I54" s="46">
        <v>0</v>
      </c>
      <c r="J54" s="46">
        <v>1</v>
      </c>
      <c r="K54" s="46">
        <v>0</v>
      </c>
      <c r="L54" s="46">
        <v>0</v>
      </c>
      <c r="M54" s="46">
        <v>44</v>
      </c>
      <c r="N54" s="46">
        <v>0</v>
      </c>
      <c r="O54" s="46">
        <v>0</v>
      </c>
      <c r="P54" s="46">
        <v>0</v>
      </c>
      <c r="Q54" s="46">
        <v>0</v>
      </c>
      <c r="R54" s="46">
        <v>0</v>
      </c>
      <c r="S54" s="46">
        <v>45</v>
      </c>
      <c r="V54" s="46">
        <v>128</v>
      </c>
      <c r="W54" s="8">
        <f>P41</f>
        <v>0</v>
      </c>
      <c r="X54" s="46">
        <f>P42</f>
        <v>0</v>
      </c>
      <c r="Y54" s="3">
        <f>P43</f>
        <v>0</v>
      </c>
      <c r="Z54" s="46">
        <f>P44</f>
        <v>43</v>
      </c>
      <c r="AA54" s="46">
        <f>P45</f>
        <v>0</v>
      </c>
      <c r="AB54" s="46">
        <f>P46</f>
        <v>0</v>
      </c>
      <c r="AC54" s="3">
        <f>P47</f>
        <v>0</v>
      </c>
      <c r="AD54" s="46">
        <f>P48</f>
        <v>0</v>
      </c>
      <c r="AE54" s="46">
        <f>P49</f>
        <v>22</v>
      </c>
      <c r="AF54" s="46">
        <f>P50</f>
        <v>0</v>
      </c>
      <c r="AG54" s="46">
        <f>P51</f>
        <v>6</v>
      </c>
      <c r="AH54" s="46">
        <f>P52</f>
        <v>0</v>
      </c>
      <c r="AI54" s="46">
        <f>P53</f>
        <v>0</v>
      </c>
      <c r="AJ54" s="46">
        <f>P54</f>
        <v>0</v>
      </c>
      <c r="AK54" s="46">
        <f>P55</f>
        <v>0</v>
      </c>
      <c r="AL54" s="46">
        <f>P56</f>
        <v>0</v>
      </c>
      <c r="AM54" s="46">
        <f>P57</f>
        <v>0</v>
      </c>
      <c r="AN54" s="46">
        <f>P58</f>
        <v>0</v>
      </c>
      <c r="AO54" s="46">
        <f>P59</f>
        <v>0</v>
      </c>
      <c r="AP54" s="46">
        <f>P60</f>
        <v>0</v>
      </c>
      <c r="AQ54" s="3">
        <f>P61</f>
        <v>0</v>
      </c>
      <c r="AR54" s="3">
        <f>P62</f>
        <v>0</v>
      </c>
      <c r="AS54" s="3">
        <f>P63</f>
        <v>0</v>
      </c>
      <c r="AT54" s="3">
        <f>P64</f>
        <v>0</v>
      </c>
      <c r="AU54" s="7"/>
      <c r="AV54" s="46">
        <v>128</v>
      </c>
      <c r="AW54" s="37">
        <f t="shared" ref="AW54:BT54" si="67">PRODUCT(W54*100*1/W57)</f>
        <v>0</v>
      </c>
      <c r="AX54" s="29">
        <f t="shared" si="67"/>
        <v>0</v>
      </c>
      <c r="AY54" s="32">
        <f t="shared" si="67"/>
        <v>0</v>
      </c>
      <c r="AZ54" s="29">
        <f t="shared" si="67"/>
        <v>95.555555555555557</v>
      </c>
      <c r="BA54" s="29">
        <f t="shared" si="67"/>
        <v>0</v>
      </c>
      <c r="BB54" s="29">
        <f t="shared" si="67"/>
        <v>0</v>
      </c>
      <c r="BC54" s="32">
        <f t="shared" si="67"/>
        <v>0</v>
      </c>
      <c r="BD54" s="29">
        <f t="shared" si="67"/>
        <v>0</v>
      </c>
      <c r="BE54" s="29">
        <f t="shared" si="67"/>
        <v>52.38095238095238</v>
      </c>
      <c r="BF54" s="29">
        <f t="shared" si="67"/>
        <v>0</v>
      </c>
      <c r="BG54" s="29">
        <f t="shared" si="67"/>
        <v>13.333333333333334</v>
      </c>
      <c r="BH54" s="46">
        <f t="shared" si="67"/>
        <v>0</v>
      </c>
      <c r="BI54" s="29">
        <f t="shared" si="67"/>
        <v>0</v>
      </c>
      <c r="BJ54" s="29">
        <f t="shared" si="67"/>
        <v>0</v>
      </c>
      <c r="BK54" s="29">
        <f t="shared" si="67"/>
        <v>0</v>
      </c>
      <c r="BL54" s="29">
        <f t="shared" si="67"/>
        <v>0</v>
      </c>
      <c r="BM54" s="29">
        <f t="shared" si="67"/>
        <v>0</v>
      </c>
      <c r="BN54" s="29">
        <f t="shared" si="67"/>
        <v>0</v>
      </c>
      <c r="BO54" s="29">
        <f t="shared" si="67"/>
        <v>0</v>
      </c>
      <c r="BP54" s="29">
        <f t="shared" si="67"/>
        <v>0</v>
      </c>
      <c r="BQ54" s="32">
        <f t="shared" si="67"/>
        <v>0</v>
      </c>
      <c r="BR54" s="32">
        <f t="shared" si="67"/>
        <v>0</v>
      </c>
      <c r="BS54" s="32">
        <f t="shared" si="67"/>
        <v>0</v>
      </c>
      <c r="BT54" s="32">
        <f t="shared" si="67"/>
        <v>0</v>
      </c>
      <c r="BV54" s="46">
        <v>128</v>
      </c>
      <c r="BW54" s="37">
        <f t="shared" ref="BW54:CT54" si="68">AW41+AW42+AW43+AW44+AW45+AW46+AW47+AW48+AW49+AW50+AW51+AW52+AW53+AW54</f>
        <v>100</v>
      </c>
      <c r="BX54" s="29">
        <f t="shared" si="68"/>
        <v>100</v>
      </c>
      <c r="BY54" s="32">
        <f t="shared" si="68"/>
        <v>100</v>
      </c>
      <c r="BZ54" s="29">
        <f t="shared" si="68"/>
        <v>100</v>
      </c>
      <c r="CA54" s="29">
        <f t="shared" si="68"/>
        <v>100</v>
      </c>
      <c r="CB54" s="29">
        <f t="shared" si="68"/>
        <v>100</v>
      </c>
      <c r="CC54" s="32">
        <f t="shared" si="68"/>
        <v>100</v>
      </c>
      <c r="CD54" s="29">
        <f t="shared" si="68"/>
        <v>100</v>
      </c>
      <c r="CE54" s="29">
        <f t="shared" si="68"/>
        <v>100</v>
      </c>
      <c r="CF54" s="29">
        <f t="shared" si="68"/>
        <v>100</v>
      </c>
      <c r="CG54" s="29">
        <f t="shared" si="68"/>
        <v>100</v>
      </c>
      <c r="CH54" s="46">
        <f t="shared" si="68"/>
        <v>100.00000000000003</v>
      </c>
      <c r="CI54" s="29">
        <f t="shared" si="68"/>
        <v>100</v>
      </c>
      <c r="CJ54" s="29">
        <f t="shared" si="68"/>
        <v>100</v>
      </c>
      <c r="CK54" s="29">
        <f t="shared" si="68"/>
        <v>100</v>
      </c>
      <c r="CL54" s="29">
        <f t="shared" si="68"/>
        <v>99.999999999999986</v>
      </c>
      <c r="CM54" s="29">
        <f t="shared" si="68"/>
        <v>100</v>
      </c>
      <c r="CN54" s="29">
        <f t="shared" si="68"/>
        <v>100</v>
      </c>
      <c r="CO54" s="29">
        <f t="shared" si="68"/>
        <v>100</v>
      </c>
      <c r="CP54" s="29">
        <f t="shared" si="68"/>
        <v>100</v>
      </c>
      <c r="CQ54" s="32">
        <f t="shared" si="68"/>
        <v>100</v>
      </c>
      <c r="CR54" s="32">
        <f t="shared" si="68"/>
        <v>100</v>
      </c>
      <c r="CS54" s="32">
        <f t="shared" si="68"/>
        <v>100</v>
      </c>
      <c r="CT54" s="32">
        <f t="shared" si="68"/>
        <v>100.00000000000001</v>
      </c>
      <c r="CU54" s="35"/>
      <c r="CV54" s="35"/>
      <c r="CW54" s="9"/>
      <c r="CX54" s="9"/>
      <c r="CY54" s="9"/>
      <c r="CZ54" s="9"/>
      <c r="DA54" s="9"/>
      <c r="DB54" s="9"/>
      <c r="DC54" s="9"/>
      <c r="DD54" s="9"/>
      <c r="DE54" s="9"/>
      <c r="DF54" s="9"/>
      <c r="DG54" s="9"/>
      <c r="DH54" s="9"/>
      <c r="DI54" s="9"/>
      <c r="DJ54" s="9"/>
      <c r="DK54" s="9"/>
      <c r="DL54" s="9"/>
      <c r="DM54" s="9"/>
      <c r="DN54" s="9"/>
      <c r="DO54" s="9"/>
      <c r="DP54" s="9"/>
      <c r="DQ54" s="9"/>
      <c r="DR54" s="9"/>
      <c r="DS54" s="9"/>
      <c r="DT54" s="9"/>
      <c r="DU54" s="9"/>
    </row>
    <row r="55" spans="2:126" x14ac:dyDescent="0.25">
      <c r="B55" s="46" t="s">
        <v>20</v>
      </c>
      <c r="C55" s="46">
        <v>0</v>
      </c>
      <c r="D55" s="46">
        <v>0</v>
      </c>
      <c r="E55" s="46">
        <v>0</v>
      </c>
      <c r="F55" s="46">
        <v>0</v>
      </c>
      <c r="G55" s="46">
        <v>0</v>
      </c>
      <c r="H55" s="46">
        <v>1</v>
      </c>
      <c r="I55" s="46">
        <v>0</v>
      </c>
      <c r="J55" s="46">
        <v>0</v>
      </c>
      <c r="K55" s="46">
        <v>1</v>
      </c>
      <c r="L55" s="46">
        <v>43</v>
      </c>
      <c r="M55" s="46">
        <v>0</v>
      </c>
      <c r="N55" s="46">
        <v>0</v>
      </c>
      <c r="O55" s="46">
        <v>0</v>
      </c>
      <c r="P55" s="46">
        <v>0</v>
      </c>
      <c r="Q55" s="46">
        <v>0</v>
      </c>
      <c r="R55" s="46">
        <v>0</v>
      </c>
      <c r="S55" s="46">
        <v>45</v>
      </c>
      <c r="V55" s="46">
        <v>256</v>
      </c>
      <c r="W55" s="8">
        <f>Q41</f>
        <v>0</v>
      </c>
      <c r="X55" s="46">
        <f>Q42</f>
        <v>0</v>
      </c>
      <c r="Y55" s="3">
        <f>Q43</f>
        <v>0</v>
      </c>
      <c r="Z55" s="46">
        <f>Q44</f>
        <v>0</v>
      </c>
      <c r="AA55" s="46">
        <f>Q45</f>
        <v>0</v>
      </c>
      <c r="AB55" s="46">
        <f>Q46</f>
        <v>0</v>
      </c>
      <c r="AC55" s="3">
        <f>Q47</f>
        <v>0</v>
      </c>
      <c r="AD55" s="46">
        <f>Q48</f>
        <v>0</v>
      </c>
      <c r="AE55" s="46">
        <f>Q49</f>
        <v>0</v>
      </c>
      <c r="AF55" s="46">
        <f>Q50</f>
        <v>0</v>
      </c>
      <c r="AG55" s="46">
        <f>Q51</f>
        <v>0</v>
      </c>
      <c r="AH55" s="46">
        <f>Q52</f>
        <v>0</v>
      </c>
      <c r="AI55" s="46">
        <f>Q53</f>
        <v>0</v>
      </c>
      <c r="AJ55" s="46">
        <f>Q54</f>
        <v>0</v>
      </c>
      <c r="AK55" s="46">
        <f>Q55</f>
        <v>0</v>
      </c>
      <c r="AL55" s="46">
        <f>Q56</f>
        <v>0</v>
      </c>
      <c r="AM55" s="46">
        <f>Q57</f>
        <v>0</v>
      </c>
      <c r="AN55" s="46">
        <f>Q58</f>
        <v>0</v>
      </c>
      <c r="AO55" s="46">
        <f>Q59</f>
        <v>0</v>
      </c>
      <c r="AP55" s="46">
        <f>Q60</f>
        <v>0</v>
      </c>
      <c r="AQ55" s="3">
        <f>Q61</f>
        <v>0</v>
      </c>
      <c r="AR55" s="3">
        <f>Q62</f>
        <v>0</v>
      </c>
      <c r="AS55" s="3">
        <f>Q63</f>
        <v>0</v>
      </c>
      <c r="AT55" s="3">
        <f>Q64</f>
        <v>0</v>
      </c>
      <c r="AU55" s="7"/>
      <c r="AV55" s="46">
        <v>256</v>
      </c>
      <c r="AW55" s="37">
        <f t="shared" ref="AW55:BT55" si="69">PRODUCT(W55*100*1/W57)</f>
        <v>0</v>
      </c>
      <c r="AX55" s="29">
        <f t="shared" si="69"/>
        <v>0</v>
      </c>
      <c r="AY55" s="32">
        <f t="shared" si="69"/>
        <v>0</v>
      </c>
      <c r="AZ55" s="29">
        <f t="shared" si="69"/>
        <v>0</v>
      </c>
      <c r="BA55" s="29">
        <f t="shared" si="69"/>
        <v>0</v>
      </c>
      <c r="BB55" s="29">
        <f t="shared" si="69"/>
        <v>0</v>
      </c>
      <c r="BC55" s="32">
        <f t="shared" si="69"/>
        <v>0</v>
      </c>
      <c r="BD55" s="29">
        <f t="shared" si="69"/>
        <v>0</v>
      </c>
      <c r="BE55" s="29">
        <f t="shared" si="69"/>
        <v>0</v>
      </c>
      <c r="BF55" s="29">
        <f t="shared" si="69"/>
        <v>0</v>
      </c>
      <c r="BG55" s="29">
        <f t="shared" si="69"/>
        <v>0</v>
      </c>
      <c r="BH55" s="46">
        <f t="shared" si="69"/>
        <v>0</v>
      </c>
      <c r="BI55" s="29">
        <f t="shared" si="69"/>
        <v>0</v>
      </c>
      <c r="BJ55" s="29">
        <f t="shared" si="69"/>
        <v>0</v>
      </c>
      <c r="BK55" s="29">
        <f t="shared" si="69"/>
        <v>0</v>
      </c>
      <c r="BL55" s="29">
        <f t="shared" si="69"/>
        <v>0</v>
      </c>
      <c r="BM55" s="29">
        <f t="shared" si="69"/>
        <v>0</v>
      </c>
      <c r="BN55" s="29">
        <f t="shared" si="69"/>
        <v>0</v>
      </c>
      <c r="BO55" s="29">
        <f t="shared" si="69"/>
        <v>0</v>
      </c>
      <c r="BP55" s="29">
        <f t="shared" si="69"/>
        <v>0</v>
      </c>
      <c r="BQ55" s="32">
        <f t="shared" si="69"/>
        <v>0</v>
      </c>
      <c r="BR55" s="32">
        <f t="shared" si="69"/>
        <v>0</v>
      </c>
      <c r="BS55" s="32">
        <f t="shared" si="69"/>
        <v>0</v>
      </c>
      <c r="BT55" s="32">
        <f t="shared" si="69"/>
        <v>0</v>
      </c>
      <c r="BV55" s="46">
        <v>256</v>
      </c>
      <c r="BW55" s="37">
        <f t="shared" ref="BW55:CT55" si="70">AW41+AW42+AW43+AW44+AW45+AW46+AW47+AW48+AW49+AW50+AW51+AW52+AW53+AW54+AW55</f>
        <v>100</v>
      </c>
      <c r="BX55" s="29">
        <f t="shared" si="70"/>
        <v>100</v>
      </c>
      <c r="BY55" s="32">
        <f t="shared" si="70"/>
        <v>100</v>
      </c>
      <c r="BZ55" s="29">
        <f t="shared" si="70"/>
        <v>100</v>
      </c>
      <c r="CA55" s="29">
        <f t="shared" si="70"/>
        <v>100</v>
      </c>
      <c r="CB55" s="29">
        <f t="shared" si="70"/>
        <v>100</v>
      </c>
      <c r="CC55" s="32">
        <f t="shared" si="70"/>
        <v>100</v>
      </c>
      <c r="CD55" s="29">
        <f t="shared" si="70"/>
        <v>100</v>
      </c>
      <c r="CE55" s="29">
        <f t="shared" si="70"/>
        <v>100</v>
      </c>
      <c r="CF55" s="29">
        <f t="shared" si="70"/>
        <v>100</v>
      </c>
      <c r="CG55" s="29">
        <f t="shared" si="70"/>
        <v>100</v>
      </c>
      <c r="CH55" s="46">
        <f t="shared" si="70"/>
        <v>100.00000000000003</v>
      </c>
      <c r="CI55" s="29">
        <f t="shared" si="70"/>
        <v>100</v>
      </c>
      <c r="CJ55" s="29">
        <f t="shared" si="70"/>
        <v>100</v>
      </c>
      <c r="CK55" s="29">
        <f t="shared" si="70"/>
        <v>100</v>
      </c>
      <c r="CL55" s="29">
        <f t="shared" si="70"/>
        <v>99.999999999999986</v>
      </c>
      <c r="CM55" s="29">
        <f t="shared" si="70"/>
        <v>100</v>
      </c>
      <c r="CN55" s="29">
        <f t="shared" si="70"/>
        <v>100</v>
      </c>
      <c r="CO55" s="29">
        <f t="shared" si="70"/>
        <v>100</v>
      </c>
      <c r="CP55" s="29">
        <f t="shared" si="70"/>
        <v>100</v>
      </c>
      <c r="CQ55" s="32">
        <f t="shared" si="70"/>
        <v>100</v>
      </c>
      <c r="CR55" s="32">
        <f t="shared" si="70"/>
        <v>100</v>
      </c>
      <c r="CS55" s="32">
        <f t="shared" si="70"/>
        <v>100</v>
      </c>
      <c r="CT55" s="32">
        <f t="shared" si="70"/>
        <v>100.00000000000001</v>
      </c>
      <c r="CU55" s="35"/>
      <c r="CV55" s="35"/>
      <c r="CW55" s="9"/>
      <c r="CX55" s="9"/>
      <c r="CY55" s="9"/>
      <c r="CZ55" s="9"/>
      <c r="DA55" s="9"/>
      <c r="DB55" s="9"/>
      <c r="DC55" s="9"/>
      <c r="DD55" s="9"/>
      <c r="DE55" s="9"/>
      <c r="DF55" s="9"/>
      <c r="DG55" s="9"/>
      <c r="DH55" s="9"/>
      <c r="DI55" s="9"/>
      <c r="DJ55" s="9"/>
      <c r="DK55" s="9"/>
      <c r="DL55" s="9"/>
      <c r="DM55" s="9"/>
      <c r="DN55" s="9"/>
      <c r="DO55" s="9"/>
      <c r="DP55" s="9"/>
      <c r="DQ55" s="9"/>
      <c r="DR55" s="9"/>
      <c r="DS55" s="9"/>
      <c r="DT55" s="9"/>
      <c r="DU55" s="9"/>
    </row>
    <row r="56" spans="2:126" x14ac:dyDescent="0.25">
      <c r="B56" s="46" t="s">
        <v>21</v>
      </c>
      <c r="C56" s="46">
        <v>0</v>
      </c>
      <c r="D56" s="46">
        <v>0</v>
      </c>
      <c r="E56" s="46">
        <v>31</v>
      </c>
      <c r="F56" s="46">
        <v>0</v>
      </c>
      <c r="G56" s="46">
        <v>6</v>
      </c>
      <c r="H56" s="46">
        <v>0</v>
      </c>
      <c r="I56" s="46">
        <v>0</v>
      </c>
      <c r="J56" s="46">
        <v>2</v>
      </c>
      <c r="K56" s="46">
        <v>2</v>
      </c>
      <c r="L56" s="46">
        <v>2</v>
      </c>
      <c r="M56" s="46">
        <v>2</v>
      </c>
      <c r="N56" s="46">
        <v>0</v>
      </c>
      <c r="O56" s="46">
        <v>0</v>
      </c>
      <c r="P56" s="46">
        <v>0</v>
      </c>
      <c r="Q56" s="46">
        <v>0</v>
      </c>
      <c r="R56" s="46">
        <v>0</v>
      </c>
      <c r="S56" s="46">
        <v>45</v>
      </c>
      <c r="V56" s="46">
        <v>512</v>
      </c>
      <c r="W56" s="8">
        <f>R41</f>
        <v>0</v>
      </c>
      <c r="X56" s="46">
        <f>R42</f>
        <v>0</v>
      </c>
      <c r="Y56" s="3">
        <f>R43</f>
        <v>0</v>
      </c>
      <c r="Z56" s="46">
        <f>R44</f>
        <v>0</v>
      </c>
      <c r="AA56" s="46">
        <f>R45</f>
        <v>0</v>
      </c>
      <c r="AB56" s="46">
        <f>R46</f>
        <v>0</v>
      </c>
      <c r="AC56" s="3">
        <f>R47</f>
        <v>0</v>
      </c>
      <c r="AD56" s="46">
        <f>R48</f>
        <v>0</v>
      </c>
      <c r="AE56" s="46">
        <f>R49</f>
        <v>0</v>
      </c>
      <c r="AF56" s="46">
        <f>R50</f>
        <v>0</v>
      </c>
      <c r="AG56" s="46">
        <f>R51</f>
        <v>0</v>
      </c>
      <c r="AH56" s="46">
        <f>R52</f>
        <v>0</v>
      </c>
      <c r="AI56" s="46">
        <f>R53</f>
        <v>0</v>
      </c>
      <c r="AJ56" s="46">
        <f>R54</f>
        <v>0</v>
      </c>
      <c r="AK56" s="46">
        <f>R55</f>
        <v>0</v>
      </c>
      <c r="AL56" s="46">
        <f>R56</f>
        <v>0</v>
      </c>
      <c r="AM56" s="46">
        <f>R57</f>
        <v>0</v>
      </c>
      <c r="AN56" s="46">
        <f>R58</f>
        <v>0</v>
      </c>
      <c r="AO56" s="46">
        <f>R59</f>
        <v>0</v>
      </c>
      <c r="AP56" s="46">
        <f>R60</f>
        <v>0</v>
      </c>
      <c r="AQ56" s="3">
        <f>R61</f>
        <v>0</v>
      </c>
      <c r="AR56" s="3">
        <f>R62</f>
        <v>0</v>
      </c>
      <c r="AS56" s="3">
        <f>R63</f>
        <v>0</v>
      </c>
      <c r="AT56" s="3">
        <f>R64</f>
        <v>0</v>
      </c>
      <c r="AU56" s="7"/>
      <c r="AV56" s="46">
        <v>512</v>
      </c>
      <c r="AW56" s="37">
        <f t="shared" ref="AW56:BT56" si="71">PRODUCT(W56*100*1/W57)</f>
        <v>0</v>
      </c>
      <c r="AX56" s="29">
        <f t="shared" si="71"/>
        <v>0</v>
      </c>
      <c r="AY56" s="32">
        <f t="shared" si="71"/>
        <v>0</v>
      </c>
      <c r="AZ56" s="29">
        <f t="shared" si="71"/>
        <v>0</v>
      </c>
      <c r="BA56" s="29">
        <f t="shared" si="71"/>
        <v>0</v>
      </c>
      <c r="BB56" s="29">
        <f t="shared" si="71"/>
        <v>0</v>
      </c>
      <c r="BC56" s="32">
        <f t="shared" si="71"/>
        <v>0</v>
      </c>
      <c r="BD56" s="29">
        <f t="shared" si="71"/>
        <v>0</v>
      </c>
      <c r="BE56" s="29">
        <f t="shared" si="71"/>
        <v>0</v>
      </c>
      <c r="BF56" s="29">
        <f t="shared" si="71"/>
        <v>0</v>
      </c>
      <c r="BG56" s="29">
        <f t="shared" si="71"/>
        <v>0</v>
      </c>
      <c r="BH56" s="46">
        <f t="shared" si="71"/>
        <v>0</v>
      </c>
      <c r="BI56" s="29">
        <f t="shared" si="71"/>
        <v>0</v>
      </c>
      <c r="BJ56" s="29">
        <f t="shared" si="71"/>
        <v>0</v>
      </c>
      <c r="BK56" s="29">
        <f t="shared" si="71"/>
        <v>0</v>
      </c>
      <c r="BL56" s="29">
        <f t="shared" si="71"/>
        <v>0</v>
      </c>
      <c r="BM56" s="29">
        <f t="shared" si="71"/>
        <v>0</v>
      </c>
      <c r="BN56" s="29">
        <f t="shared" si="71"/>
        <v>0</v>
      </c>
      <c r="BO56" s="29">
        <f t="shared" si="71"/>
        <v>0</v>
      </c>
      <c r="BP56" s="29">
        <f t="shared" si="71"/>
        <v>0</v>
      </c>
      <c r="BQ56" s="32">
        <f t="shared" si="71"/>
        <v>0</v>
      </c>
      <c r="BR56" s="32">
        <f t="shared" si="71"/>
        <v>0</v>
      </c>
      <c r="BS56" s="32">
        <f t="shared" si="71"/>
        <v>0</v>
      </c>
      <c r="BT56" s="32">
        <f t="shared" si="71"/>
        <v>0</v>
      </c>
      <c r="BV56" s="46">
        <v>512</v>
      </c>
      <c r="BW56" s="37">
        <f t="shared" ref="BW56:CT56" si="72">AW41+AW42+AW43+AW44+AW45+AW46+AW47+AW48+AW49+AW50+AW51+AW52+AW53+AW54+AW55+AW56</f>
        <v>100</v>
      </c>
      <c r="BX56" s="29">
        <f t="shared" si="72"/>
        <v>100</v>
      </c>
      <c r="BY56" s="32">
        <f t="shared" si="72"/>
        <v>100</v>
      </c>
      <c r="BZ56" s="29">
        <f t="shared" si="72"/>
        <v>100</v>
      </c>
      <c r="CA56" s="29">
        <f t="shared" si="72"/>
        <v>100</v>
      </c>
      <c r="CB56" s="29">
        <f t="shared" si="72"/>
        <v>100</v>
      </c>
      <c r="CC56" s="32">
        <f t="shared" si="72"/>
        <v>100</v>
      </c>
      <c r="CD56" s="29">
        <f t="shared" si="72"/>
        <v>100</v>
      </c>
      <c r="CE56" s="29">
        <f t="shared" si="72"/>
        <v>100</v>
      </c>
      <c r="CF56" s="29">
        <f t="shared" si="72"/>
        <v>100</v>
      </c>
      <c r="CG56" s="29">
        <f t="shared" si="72"/>
        <v>100</v>
      </c>
      <c r="CH56" s="46">
        <f t="shared" si="72"/>
        <v>100.00000000000003</v>
      </c>
      <c r="CI56" s="29">
        <f t="shared" si="72"/>
        <v>100</v>
      </c>
      <c r="CJ56" s="29">
        <f t="shared" si="72"/>
        <v>100</v>
      </c>
      <c r="CK56" s="29">
        <f t="shared" si="72"/>
        <v>100</v>
      </c>
      <c r="CL56" s="29">
        <f t="shared" si="72"/>
        <v>99.999999999999986</v>
      </c>
      <c r="CM56" s="29">
        <f t="shared" si="72"/>
        <v>100</v>
      </c>
      <c r="CN56" s="29">
        <f t="shared" si="72"/>
        <v>100</v>
      </c>
      <c r="CO56" s="29">
        <f t="shared" si="72"/>
        <v>100</v>
      </c>
      <c r="CP56" s="29">
        <f t="shared" si="72"/>
        <v>100</v>
      </c>
      <c r="CQ56" s="32">
        <f t="shared" si="72"/>
        <v>100</v>
      </c>
      <c r="CR56" s="32">
        <f t="shared" si="72"/>
        <v>100</v>
      </c>
      <c r="CS56" s="32">
        <f t="shared" si="72"/>
        <v>100</v>
      </c>
      <c r="CT56" s="32">
        <f t="shared" si="72"/>
        <v>100.00000000000001</v>
      </c>
      <c r="CU56" s="35"/>
      <c r="CV56" s="35"/>
      <c r="CW56" s="9"/>
      <c r="CX56" s="9"/>
      <c r="CY56" s="9"/>
      <c r="CZ56" s="9"/>
      <c r="DA56" s="9"/>
      <c r="DB56" s="9"/>
      <c r="DC56" s="9"/>
      <c r="DD56" s="9"/>
      <c r="DE56" s="9"/>
      <c r="DF56" s="9"/>
      <c r="DG56" s="9"/>
      <c r="DH56" s="9"/>
      <c r="DI56" s="9"/>
      <c r="DJ56" s="9"/>
      <c r="DK56" s="9"/>
      <c r="DL56" s="9"/>
      <c r="DM56" s="9"/>
      <c r="DN56" s="9"/>
      <c r="DO56" s="9"/>
      <c r="DP56" s="9"/>
      <c r="DQ56" s="9"/>
      <c r="DR56" s="9"/>
      <c r="DS56" s="9"/>
      <c r="DT56" s="9"/>
      <c r="DU56" s="9"/>
    </row>
    <row r="57" spans="2:126" x14ac:dyDescent="0.25">
      <c r="B57" s="46" t="s">
        <v>31</v>
      </c>
      <c r="C57" s="46">
        <v>0</v>
      </c>
      <c r="D57" s="46">
        <v>0</v>
      </c>
      <c r="E57" s="46">
        <v>1</v>
      </c>
      <c r="F57" s="46">
        <v>0</v>
      </c>
      <c r="G57" s="46">
        <v>0</v>
      </c>
      <c r="H57" s="46">
        <v>0</v>
      </c>
      <c r="I57" s="46">
        <v>2</v>
      </c>
      <c r="J57" s="46">
        <v>2</v>
      </c>
      <c r="K57" s="46">
        <v>6</v>
      </c>
      <c r="L57" s="46">
        <v>34</v>
      </c>
      <c r="M57" s="46">
        <v>0</v>
      </c>
      <c r="N57" s="46">
        <v>0</v>
      </c>
      <c r="O57" s="46">
        <v>0</v>
      </c>
      <c r="P57" s="46">
        <v>0</v>
      </c>
      <c r="Q57" s="46">
        <v>0</v>
      </c>
      <c r="R57" s="46">
        <v>0</v>
      </c>
      <c r="S57" s="46">
        <v>45</v>
      </c>
      <c r="V57" s="46" t="s">
        <v>1</v>
      </c>
      <c r="W57" s="46">
        <f>S41</f>
        <v>45</v>
      </c>
      <c r="X57" s="46">
        <f>S42</f>
        <v>45</v>
      </c>
      <c r="Y57" s="46">
        <f>S43</f>
        <v>45</v>
      </c>
      <c r="Z57" s="46">
        <f>S44</f>
        <v>45</v>
      </c>
      <c r="AA57" s="46">
        <f>S45</f>
        <v>45</v>
      </c>
      <c r="AB57" s="46">
        <f>S46</f>
        <v>45</v>
      </c>
      <c r="AC57" s="46">
        <f>S47</f>
        <v>46</v>
      </c>
      <c r="AD57" s="46">
        <f>S48</f>
        <v>45</v>
      </c>
      <c r="AE57" s="46">
        <f>S49</f>
        <v>42</v>
      </c>
      <c r="AF57" s="46">
        <f>S50</f>
        <v>42</v>
      </c>
      <c r="AG57" s="46">
        <f>S51</f>
        <v>45</v>
      </c>
      <c r="AH57" s="46">
        <f>S52</f>
        <v>45</v>
      </c>
      <c r="AI57" s="46">
        <f>S53</f>
        <v>45</v>
      </c>
      <c r="AJ57" s="46">
        <f>S54</f>
        <v>45</v>
      </c>
      <c r="AK57" s="46">
        <f>S55</f>
        <v>45</v>
      </c>
      <c r="AL57" s="46">
        <f>S56</f>
        <v>45</v>
      </c>
      <c r="AM57" s="46">
        <f>S57</f>
        <v>45</v>
      </c>
      <c r="AN57" s="46">
        <f>S58</f>
        <v>46</v>
      </c>
      <c r="AO57" s="46">
        <f>S59</f>
        <v>45</v>
      </c>
      <c r="AP57" s="46">
        <f>S60</f>
        <v>45</v>
      </c>
      <c r="AQ57" s="46">
        <f>S61</f>
        <v>46</v>
      </c>
      <c r="AR57" s="46">
        <f>S62</f>
        <v>46</v>
      </c>
      <c r="AS57" s="46">
        <f>S63</f>
        <v>46</v>
      </c>
      <c r="AT57" s="46">
        <f>S64</f>
        <v>45</v>
      </c>
      <c r="AV57" s="46" t="s">
        <v>1</v>
      </c>
      <c r="AW57" s="29">
        <f t="shared" ref="AW57:BT57" si="73">SUM(AW41:AW56)</f>
        <v>100</v>
      </c>
      <c r="AX57" s="29">
        <f t="shared" si="73"/>
        <v>100</v>
      </c>
      <c r="AY57" s="29">
        <f t="shared" si="73"/>
        <v>100</v>
      </c>
      <c r="AZ57" s="29">
        <f t="shared" si="73"/>
        <v>100</v>
      </c>
      <c r="BA57" s="29">
        <f t="shared" si="73"/>
        <v>100</v>
      </c>
      <c r="BB57" s="29">
        <f t="shared" si="73"/>
        <v>100</v>
      </c>
      <c r="BC57" s="29">
        <f t="shared" si="73"/>
        <v>100</v>
      </c>
      <c r="BD57" s="29">
        <f t="shared" si="73"/>
        <v>100</v>
      </c>
      <c r="BE57" s="29">
        <f t="shared" si="73"/>
        <v>100</v>
      </c>
      <c r="BF57" s="29">
        <f t="shared" si="73"/>
        <v>100</v>
      </c>
      <c r="BG57" s="29">
        <f t="shared" si="73"/>
        <v>100</v>
      </c>
      <c r="BH57" s="29">
        <f t="shared" si="73"/>
        <v>100.00000000000003</v>
      </c>
      <c r="BI57" s="29">
        <f t="shared" si="73"/>
        <v>100</v>
      </c>
      <c r="BJ57" s="29">
        <f t="shared" si="73"/>
        <v>100</v>
      </c>
      <c r="BK57" s="29">
        <f t="shared" si="73"/>
        <v>100</v>
      </c>
      <c r="BL57" s="29">
        <f t="shared" si="73"/>
        <v>99.999999999999986</v>
      </c>
      <c r="BM57" s="29">
        <f t="shared" si="73"/>
        <v>100</v>
      </c>
      <c r="BN57" s="29">
        <f t="shared" si="73"/>
        <v>100</v>
      </c>
      <c r="BO57" s="29">
        <f t="shared" si="73"/>
        <v>100</v>
      </c>
      <c r="BP57" s="29">
        <f t="shared" si="73"/>
        <v>100</v>
      </c>
      <c r="BQ57" s="29">
        <f t="shared" si="73"/>
        <v>100</v>
      </c>
      <c r="BR57" s="29">
        <f t="shared" si="73"/>
        <v>100</v>
      </c>
      <c r="BS57" s="29">
        <f t="shared" si="73"/>
        <v>100</v>
      </c>
      <c r="BT57" s="29">
        <f t="shared" si="73"/>
        <v>100.00000000000001</v>
      </c>
      <c r="CX57" s="9"/>
      <c r="CY57" s="9"/>
      <c r="CZ57" s="9"/>
      <c r="DA57" s="9"/>
      <c r="DB57" s="9"/>
      <c r="DC57" s="9"/>
      <c r="DD57" s="9"/>
      <c r="DE57" s="9"/>
      <c r="DF57" s="9"/>
      <c r="DG57" s="9"/>
      <c r="DH57" s="9"/>
      <c r="DI57" s="9"/>
      <c r="DJ57" s="9"/>
      <c r="DK57" s="9"/>
      <c r="DL57" s="9"/>
      <c r="DM57" s="9"/>
      <c r="DN57" s="9"/>
      <c r="DO57" s="9"/>
      <c r="DP57" s="9"/>
      <c r="DQ57" s="9"/>
      <c r="DR57" s="9"/>
      <c r="DS57" s="9"/>
      <c r="DT57" s="9"/>
      <c r="DU57" s="9"/>
      <c r="DV57" s="9"/>
    </row>
    <row r="58" spans="2:126" x14ac:dyDescent="0.25">
      <c r="B58" s="46" t="s">
        <v>32</v>
      </c>
      <c r="C58" s="46">
        <v>0</v>
      </c>
      <c r="D58" s="46">
        <v>0</v>
      </c>
      <c r="E58" s="46">
        <v>0</v>
      </c>
      <c r="F58" s="46">
        <v>0</v>
      </c>
      <c r="G58" s="46">
        <v>0</v>
      </c>
      <c r="H58" s="46">
        <v>0</v>
      </c>
      <c r="I58" s="46">
        <v>1</v>
      </c>
      <c r="J58" s="46">
        <v>3</v>
      </c>
      <c r="K58" s="46">
        <v>37</v>
      </c>
      <c r="L58" s="46">
        <v>5</v>
      </c>
      <c r="M58" s="46">
        <v>0</v>
      </c>
      <c r="N58" s="46">
        <v>0</v>
      </c>
      <c r="O58" s="46">
        <v>0</v>
      </c>
      <c r="P58" s="46">
        <v>0</v>
      </c>
      <c r="Q58" s="46">
        <v>0</v>
      </c>
      <c r="R58" s="46">
        <v>0</v>
      </c>
      <c r="S58" s="46">
        <v>46</v>
      </c>
      <c r="CX58" s="9"/>
      <c r="CY58" s="9"/>
      <c r="CZ58" s="9"/>
      <c r="DA58" s="9"/>
      <c r="DB58" s="9"/>
      <c r="DC58" s="9"/>
      <c r="DD58" s="9"/>
      <c r="DE58" s="9"/>
      <c r="DF58" s="9"/>
      <c r="DG58" s="9"/>
      <c r="DH58" s="9"/>
      <c r="DI58" s="9"/>
      <c r="DJ58" s="9"/>
      <c r="DK58" s="9"/>
      <c r="DL58" s="9"/>
      <c r="DM58" s="9"/>
      <c r="DN58" s="9"/>
      <c r="DO58" s="9"/>
      <c r="DP58" s="9"/>
      <c r="DQ58" s="9"/>
      <c r="DR58" s="9"/>
      <c r="DS58" s="9"/>
      <c r="DT58" s="9"/>
      <c r="DU58" s="9"/>
      <c r="DV58" s="9"/>
    </row>
    <row r="59" spans="2:126" x14ac:dyDescent="0.25">
      <c r="B59" s="46" t="s">
        <v>33</v>
      </c>
      <c r="C59" s="46">
        <v>0</v>
      </c>
      <c r="D59" s="46">
        <v>0</v>
      </c>
      <c r="E59" s="46">
        <v>0</v>
      </c>
      <c r="F59" s="46">
        <v>0</v>
      </c>
      <c r="G59" s="46">
        <v>0</v>
      </c>
      <c r="H59" s="46">
        <v>0</v>
      </c>
      <c r="I59" s="46">
        <v>0</v>
      </c>
      <c r="J59" s="46">
        <v>0</v>
      </c>
      <c r="K59" s="46">
        <v>0</v>
      </c>
      <c r="L59" s="46">
        <v>0</v>
      </c>
      <c r="M59" s="46">
        <v>0</v>
      </c>
      <c r="N59" s="46">
        <v>45</v>
      </c>
      <c r="O59" s="46">
        <v>0</v>
      </c>
      <c r="P59" s="46">
        <v>0</v>
      </c>
      <c r="Q59" s="46">
        <v>0</v>
      </c>
      <c r="R59" s="46">
        <v>0</v>
      </c>
      <c r="S59" s="46">
        <v>45</v>
      </c>
      <c r="CX59" s="9"/>
      <c r="CY59" s="9"/>
      <c r="CZ59" s="9"/>
      <c r="DA59" s="9"/>
      <c r="DB59" s="9"/>
      <c r="DC59" s="9"/>
      <c r="DD59" s="9"/>
      <c r="DE59" s="9"/>
      <c r="DF59" s="9"/>
      <c r="DG59" s="9"/>
      <c r="DH59" s="9"/>
      <c r="DI59" s="9"/>
      <c r="DJ59" s="9"/>
      <c r="DK59" s="9"/>
      <c r="DL59" s="9"/>
      <c r="DM59" s="9"/>
      <c r="DN59" s="9"/>
      <c r="DO59" s="9"/>
      <c r="DP59" s="9"/>
      <c r="DQ59" s="9"/>
      <c r="DR59" s="9"/>
      <c r="DS59" s="9"/>
      <c r="DT59" s="9"/>
      <c r="DU59" s="9"/>
      <c r="DV59" s="9"/>
    </row>
    <row r="60" spans="2:126" x14ac:dyDescent="0.25">
      <c r="B60" s="46" t="s">
        <v>23</v>
      </c>
      <c r="C60" s="46">
        <v>0</v>
      </c>
      <c r="D60" s="46">
        <v>0</v>
      </c>
      <c r="E60" s="46">
        <v>0</v>
      </c>
      <c r="F60" s="46">
        <v>0</v>
      </c>
      <c r="G60" s="46">
        <v>0</v>
      </c>
      <c r="H60" s="46">
        <v>0</v>
      </c>
      <c r="I60" s="46">
        <v>0</v>
      </c>
      <c r="J60" s="46">
        <v>0</v>
      </c>
      <c r="K60" s="46">
        <v>0</v>
      </c>
      <c r="L60" s="46">
        <v>45</v>
      </c>
      <c r="M60" s="46">
        <v>0</v>
      </c>
      <c r="N60" s="46">
        <v>0</v>
      </c>
      <c r="O60" s="46">
        <v>0</v>
      </c>
      <c r="P60" s="46">
        <v>0</v>
      </c>
      <c r="Q60" s="46">
        <v>0</v>
      </c>
      <c r="R60" s="46">
        <v>0</v>
      </c>
      <c r="S60" s="46">
        <v>45</v>
      </c>
      <c r="CX60" s="9"/>
      <c r="CY60" s="9"/>
      <c r="CZ60" s="9"/>
      <c r="DA60" s="9"/>
      <c r="DB60" s="9"/>
      <c r="DC60" s="9"/>
      <c r="DD60" s="9"/>
      <c r="DE60" s="9"/>
      <c r="DF60" s="9"/>
      <c r="DG60" s="9"/>
      <c r="DH60" s="9"/>
      <c r="DI60" s="9"/>
      <c r="DJ60" s="9"/>
      <c r="DK60" s="9"/>
      <c r="DL60" s="9"/>
      <c r="DM60" s="9"/>
      <c r="DN60" s="9"/>
      <c r="DO60" s="9"/>
      <c r="DP60" s="9"/>
      <c r="DQ60" s="9"/>
      <c r="DR60" s="9"/>
      <c r="DS60" s="9"/>
      <c r="DT60" s="9"/>
      <c r="DU60" s="9"/>
      <c r="DV60" s="9"/>
    </row>
    <row r="61" spans="2:126" x14ac:dyDescent="0.25">
      <c r="B61" s="46" t="s">
        <v>34</v>
      </c>
      <c r="C61" s="2">
        <v>0</v>
      </c>
      <c r="D61" s="2">
        <v>0</v>
      </c>
      <c r="E61" s="2">
        <v>0</v>
      </c>
      <c r="F61" s="2">
        <v>0</v>
      </c>
      <c r="G61" s="2">
        <v>0</v>
      </c>
      <c r="H61" s="2">
        <v>5</v>
      </c>
      <c r="I61" s="2">
        <v>30</v>
      </c>
      <c r="J61" s="2">
        <v>11</v>
      </c>
      <c r="K61" s="2">
        <v>0</v>
      </c>
      <c r="L61" s="3">
        <v>0</v>
      </c>
      <c r="M61" s="3">
        <v>0</v>
      </c>
      <c r="N61" s="3">
        <v>0</v>
      </c>
      <c r="O61" s="3">
        <v>0</v>
      </c>
      <c r="P61" s="3">
        <v>0</v>
      </c>
      <c r="Q61" s="3">
        <v>0</v>
      </c>
      <c r="R61" s="3">
        <v>0</v>
      </c>
      <c r="S61" s="46">
        <v>46</v>
      </c>
      <c r="CX61" s="9"/>
      <c r="CY61" s="9"/>
      <c r="CZ61" s="9"/>
      <c r="DA61" s="9"/>
      <c r="DB61" s="9"/>
      <c r="DC61" s="9"/>
      <c r="DD61" s="9"/>
      <c r="DE61" s="9"/>
      <c r="DF61" s="9"/>
      <c r="DG61" s="9"/>
      <c r="DH61" s="9"/>
      <c r="DI61" s="9"/>
      <c r="DJ61" s="9"/>
      <c r="DK61" s="9"/>
      <c r="DL61" s="9"/>
      <c r="DM61" s="9"/>
      <c r="DN61" s="9"/>
      <c r="DO61" s="9"/>
      <c r="DP61" s="9"/>
      <c r="DQ61" s="9"/>
      <c r="DR61" s="9"/>
      <c r="DS61" s="9"/>
      <c r="DT61" s="9"/>
      <c r="DU61" s="9"/>
      <c r="DV61" s="9"/>
    </row>
    <row r="62" spans="2:126" x14ac:dyDescent="0.25">
      <c r="B62" s="46" t="s">
        <v>35</v>
      </c>
      <c r="C62" s="2">
        <v>0</v>
      </c>
      <c r="D62" s="2">
        <v>0</v>
      </c>
      <c r="E62" s="2">
        <v>0</v>
      </c>
      <c r="F62" s="2">
        <v>0</v>
      </c>
      <c r="G62" s="2">
        <v>0</v>
      </c>
      <c r="H62" s="2">
        <v>22</v>
      </c>
      <c r="I62" s="2">
        <v>10</v>
      </c>
      <c r="J62" s="2">
        <v>3</v>
      </c>
      <c r="K62" s="2">
        <v>0</v>
      </c>
      <c r="L62" s="3">
        <v>0</v>
      </c>
      <c r="M62" s="3">
        <v>0</v>
      </c>
      <c r="N62" s="3">
        <v>11</v>
      </c>
      <c r="O62" s="3">
        <v>0</v>
      </c>
      <c r="P62" s="3">
        <v>0</v>
      </c>
      <c r="Q62" s="3">
        <v>0</v>
      </c>
      <c r="R62" s="3">
        <v>0</v>
      </c>
      <c r="S62" s="46">
        <v>46</v>
      </c>
      <c r="CX62" s="9"/>
      <c r="CY62" s="9"/>
      <c r="CZ62" s="9"/>
      <c r="DA62" s="9"/>
      <c r="DB62" s="9"/>
      <c r="DC62" s="9"/>
      <c r="DD62" s="9"/>
      <c r="DE62" s="9"/>
      <c r="DF62" s="9"/>
      <c r="DG62" s="9"/>
      <c r="DH62" s="9"/>
      <c r="DI62" s="9"/>
      <c r="DJ62" s="9"/>
      <c r="DK62" s="9"/>
      <c r="DL62" s="9"/>
      <c r="DM62" s="9"/>
      <c r="DN62" s="9"/>
      <c r="DO62" s="9"/>
      <c r="DP62" s="9"/>
      <c r="DQ62" s="9"/>
      <c r="DR62" s="9"/>
      <c r="DS62" s="9"/>
      <c r="DT62" s="9"/>
      <c r="DU62" s="9"/>
      <c r="DV62" s="9"/>
    </row>
    <row r="63" spans="2:126" x14ac:dyDescent="0.25">
      <c r="B63" s="46" t="s">
        <v>36</v>
      </c>
      <c r="C63" s="2">
        <v>0</v>
      </c>
      <c r="D63" s="2">
        <v>0</v>
      </c>
      <c r="E63" s="2">
        <v>0</v>
      </c>
      <c r="F63" s="2">
        <v>23</v>
      </c>
      <c r="G63" s="2">
        <v>0</v>
      </c>
      <c r="H63" s="2">
        <v>20</v>
      </c>
      <c r="I63" s="2">
        <v>1</v>
      </c>
      <c r="J63" s="2">
        <v>0</v>
      </c>
      <c r="K63" s="3">
        <v>0</v>
      </c>
      <c r="L63" s="3">
        <v>0</v>
      </c>
      <c r="M63" s="3">
        <v>2</v>
      </c>
      <c r="N63" s="3">
        <v>0</v>
      </c>
      <c r="O63" s="3">
        <v>0</v>
      </c>
      <c r="P63" s="3">
        <v>0</v>
      </c>
      <c r="Q63" s="3">
        <v>0</v>
      </c>
      <c r="R63" s="3">
        <v>0</v>
      </c>
      <c r="S63" s="46">
        <v>46</v>
      </c>
      <c r="CX63" s="9"/>
      <c r="CY63" s="9"/>
      <c r="CZ63" s="9"/>
      <c r="DA63" s="9"/>
      <c r="DB63" s="9"/>
      <c r="DC63" s="9"/>
      <c r="DD63" s="9"/>
      <c r="DE63" s="9"/>
      <c r="DF63" s="9"/>
      <c r="DG63" s="9"/>
      <c r="DH63" s="9"/>
      <c r="DI63" s="9"/>
      <c r="DJ63" s="9"/>
      <c r="DK63" s="9"/>
      <c r="DL63" s="9"/>
      <c r="DM63" s="9"/>
      <c r="DN63" s="9"/>
      <c r="DO63" s="9"/>
      <c r="DP63" s="9"/>
      <c r="DQ63" s="9"/>
      <c r="DR63" s="9"/>
      <c r="DS63" s="9"/>
      <c r="DT63" s="9"/>
      <c r="DU63" s="9"/>
      <c r="DV63" s="9"/>
    </row>
    <row r="64" spans="2:126" x14ac:dyDescent="0.25">
      <c r="B64" s="46" t="s">
        <v>22</v>
      </c>
      <c r="C64" s="2">
        <v>0</v>
      </c>
      <c r="D64" s="2">
        <v>39</v>
      </c>
      <c r="E64" s="2">
        <v>1</v>
      </c>
      <c r="F64" s="2">
        <v>5</v>
      </c>
      <c r="G64" s="2">
        <v>0</v>
      </c>
      <c r="H64" s="3">
        <v>0</v>
      </c>
      <c r="I64" s="3">
        <v>0</v>
      </c>
      <c r="J64" s="3">
        <v>0</v>
      </c>
      <c r="K64" s="3">
        <v>0</v>
      </c>
      <c r="L64" s="3">
        <v>0</v>
      </c>
      <c r="M64" s="3">
        <v>0</v>
      </c>
      <c r="N64" s="3">
        <v>0</v>
      </c>
      <c r="O64" s="3">
        <v>0</v>
      </c>
      <c r="P64" s="3">
        <v>0</v>
      </c>
      <c r="Q64" s="3">
        <v>0</v>
      </c>
      <c r="R64" s="3">
        <v>0</v>
      </c>
      <c r="S64" s="46">
        <v>45</v>
      </c>
      <c r="CX64" s="9"/>
      <c r="CY64" s="9"/>
      <c r="CZ64" s="9"/>
      <c r="DA64" s="9"/>
      <c r="DB64" s="9"/>
      <c r="DC64" s="9"/>
      <c r="DD64" s="9"/>
      <c r="DE64" s="9"/>
      <c r="DF64" s="9"/>
      <c r="DG64" s="9"/>
      <c r="DH64" s="9"/>
      <c r="DI64" s="9"/>
      <c r="DJ64" s="9"/>
      <c r="DK64" s="9"/>
      <c r="DL64" s="9"/>
      <c r="DM64" s="9"/>
      <c r="DN64" s="9"/>
      <c r="DO64" s="9"/>
      <c r="DP64" s="9"/>
      <c r="DQ64" s="9"/>
      <c r="DR64" s="9"/>
      <c r="DS64" s="9"/>
      <c r="DT64" s="9"/>
      <c r="DU64" s="9"/>
      <c r="DV64" s="9"/>
    </row>
    <row r="65" spans="102:126" x14ac:dyDescent="0.25">
      <c r="CX65" s="9"/>
      <c r="CY65" s="9"/>
      <c r="CZ65" s="9"/>
      <c r="DA65" s="9"/>
      <c r="DB65" s="9"/>
      <c r="DC65" s="9"/>
      <c r="DD65" s="9"/>
      <c r="DE65" s="9"/>
      <c r="DF65" s="9"/>
      <c r="DG65" s="9"/>
      <c r="DH65" s="9"/>
      <c r="DI65" s="9"/>
      <c r="DJ65" s="9"/>
      <c r="DK65" s="9"/>
      <c r="DL65" s="9"/>
      <c r="DM65" s="9"/>
      <c r="DN65" s="9"/>
      <c r="DO65" s="9"/>
      <c r="DP65" s="9"/>
      <c r="DQ65" s="9"/>
      <c r="DR65" s="9"/>
      <c r="DS65" s="9"/>
      <c r="DT65" s="9"/>
      <c r="DU65" s="9"/>
      <c r="DV65" s="9"/>
    </row>
    <row r="66" spans="102:126" x14ac:dyDescent="0.25">
      <c r="CX66" s="9"/>
      <c r="CY66" s="9"/>
      <c r="CZ66" s="9"/>
      <c r="DA66" s="9"/>
      <c r="DB66" s="9"/>
      <c r="DC66" s="9"/>
      <c r="DD66" s="9"/>
      <c r="DE66" s="9"/>
      <c r="DF66" s="9"/>
      <c r="DG66" s="9"/>
      <c r="DH66" s="9"/>
      <c r="DI66" s="9"/>
      <c r="DJ66" s="9"/>
      <c r="DK66" s="9"/>
      <c r="DL66" s="9"/>
      <c r="DM66" s="9"/>
      <c r="DN66" s="9"/>
      <c r="DO66" s="9"/>
      <c r="DP66" s="9"/>
      <c r="DQ66" s="9"/>
      <c r="DR66" s="9"/>
      <c r="DS66" s="9"/>
      <c r="DT66" s="9"/>
      <c r="DU66" s="9"/>
      <c r="DV66" s="9"/>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3"/>
  <sheetViews>
    <sheetView zoomScale="75" zoomScaleNormal="75" workbookViewId="0">
      <selection activeCell="U28" sqref="U28"/>
    </sheetView>
  </sheetViews>
  <sheetFormatPr baseColWidth="10" defaultRowHeight="15" x14ac:dyDescent="0.25"/>
  <cols>
    <col min="1" max="1" width="15.140625" bestFit="1" customWidth="1"/>
    <col min="2" max="2" width="20.5703125" bestFit="1" customWidth="1"/>
    <col min="3" max="3" width="9.140625" bestFit="1" customWidth="1"/>
    <col min="4" max="4" width="8.140625" bestFit="1" customWidth="1"/>
    <col min="5" max="5" width="7.140625" bestFit="1" customWidth="1"/>
    <col min="6" max="6" width="6.140625" bestFit="1" customWidth="1"/>
    <col min="7" max="7" width="5.140625" bestFit="1" customWidth="1"/>
    <col min="8" max="8" width="4.140625" bestFit="1" customWidth="1"/>
    <col min="9" max="9" width="3.5703125" bestFit="1" customWidth="1"/>
    <col min="10" max="12" width="2.42578125" bestFit="1" customWidth="1"/>
    <col min="13" max="15" width="3.5703125" bestFit="1" customWidth="1"/>
    <col min="16" max="18" width="4.7109375" bestFit="1" customWidth="1"/>
    <col min="19" max="19" width="10.42578125" bestFit="1" customWidth="1"/>
    <col min="22" max="22" width="19.5703125" bestFit="1" customWidth="1"/>
    <col min="23" max="23" width="10.140625" bestFit="1" customWidth="1"/>
    <col min="24" max="24" width="11.7109375" customWidth="1"/>
    <col min="25" max="25" width="10.28515625" bestFit="1" customWidth="1"/>
    <col min="26" max="26" width="10.42578125" bestFit="1" customWidth="1"/>
    <col min="27" max="27" width="12.85546875" bestFit="1" customWidth="1"/>
    <col min="30" max="30" width="19.5703125" bestFit="1" customWidth="1"/>
    <col min="31" max="31" width="10.140625" bestFit="1" customWidth="1"/>
    <col min="32" max="32" width="11.28515625" customWidth="1"/>
    <col min="33" max="33" width="10.140625" bestFit="1" customWidth="1"/>
    <col min="34" max="34" width="10.28515625" bestFit="1" customWidth="1"/>
    <col min="35" max="35" width="12.7109375" bestFit="1" customWidth="1"/>
    <col min="38" max="38" width="19.42578125" bestFit="1" customWidth="1"/>
    <col min="39" max="39" width="10" bestFit="1" customWidth="1"/>
    <col min="40" max="40" width="9.85546875" customWidth="1"/>
    <col min="41" max="41" width="10.140625" bestFit="1" customWidth="1"/>
    <col min="42" max="42" width="10.28515625" bestFit="1" customWidth="1"/>
    <col min="43" max="43" width="12.7109375" bestFit="1" customWidth="1"/>
    <col min="46" max="46" width="15.140625" bestFit="1" customWidth="1"/>
    <col min="47" max="47" width="4.5703125" bestFit="1" customWidth="1"/>
    <col min="48" max="48" width="9.85546875" customWidth="1"/>
    <col min="49" max="49" width="9.28515625" customWidth="1"/>
    <col min="50" max="50" width="9.85546875" customWidth="1"/>
    <col min="51" max="51" width="9.7109375" customWidth="1"/>
    <col min="52" max="52" width="10.5703125" customWidth="1"/>
  </cols>
  <sheetData>
    <row r="1" spans="1:54" s="1" customFormat="1" x14ac:dyDescent="0.25">
      <c r="AE1" s="29"/>
      <c r="AF1" s="29"/>
      <c r="AG1" s="29"/>
      <c r="AH1" s="29"/>
      <c r="AI1" s="29"/>
      <c r="AM1" s="29"/>
      <c r="AN1" s="29"/>
      <c r="AO1" s="29"/>
      <c r="AP1" s="29"/>
      <c r="AQ1" s="29"/>
    </row>
    <row r="2" spans="1:54" s="1" customFormat="1" x14ac:dyDescent="0.25">
      <c r="AE2" s="29"/>
      <c r="AF2" s="29"/>
      <c r="AG2" s="29"/>
      <c r="AH2" s="29"/>
      <c r="AI2" s="29"/>
      <c r="AM2" s="29"/>
      <c r="AN2" s="29"/>
      <c r="AO2" s="29"/>
      <c r="AP2" s="29"/>
      <c r="AQ2" s="29"/>
    </row>
    <row r="3" spans="1:54" s="1" customFormat="1" x14ac:dyDescent="0.25">
      <c r="A3" s="1" t="s">
        <v>96</v>
      </c>
      <c r="W3" s="1" t="str">
        <f>A3</f>
        <v>Haemophilus influenzae</v>
      </c>
      <c r="AD3" s="1" t="str">
        <f>A3</f>
        <v>Haemophilus influenzae</v>
      </c>
      <c r="AE3" s="29"/>
      <c r="AF3" s="29"/>
      <c r="AG3" s="29"/>
      <c r="AH3" s="29"/>
      <c r="AI3" s="29"/>
      <c r="AM3" s="29" t="str">
        <f>A3</f>
        <v>Haemophilus influenzae</v>
      </c>
      <c r="AN3" s="29"/>
      <c r="AO3" s="29"/>
      <c r="AP3" s="29"/>
      <c r="AQ3" s="29"/>
    </row>
    <row r="4" spans="1:54" s="1" customFormat="1" ht="18.75" x14ac:dyDescent="0.25">
      <c r="B4" s="1" t="s">
        <v>0</v>
      </c>
      <c r="C4" s="1">
        <v>1.5625E-2</v>
      </c>
      <c r="D4" s="1">
        <v>3.125E-2</v>
      </c>
      <c r="E4" s="1">
        <v>6.25E-2</v>
      </c>
      <c r="F4" s="1">
        <v>0.125</v>
      </c>
      <c r="G4" s="1">
        <v>0.25</v>
      </c>
      <c r="H4" s="1">
        <v>0.5</v>
      </c>
      <c r="I4" s="1">
        <v>1</v>
      </c>
      <c r="J4" s="1">
        <v>2</v>
      </c>
      <c r="K4" s="1">
        <v>4</v>
      </c>
      <c r="L4" s="1">
        <v>8</v>
      </c>
      <c r="M4" s="1">
        <v>16</v>
      </c>
      <c r="N4" s="1">
        <v>32</v>
      </c>
      <c r="O4" s="1">
        <v>64</v>
      </c>
      <c r="P4" s="1">
        <v>128</v>
      </c>
      <c r="Q4" s="1">
        <v>256</v>
      </c>
      <c r="R4" s="1">
        <v>512</v>
      </c>
      <c r="S4" s="1" t="s">
        <v>1</v>
      </c>
      <c r="V4" s="1" t="s">
        <v>0</v>
      </c>
      <c r="W4" s="1" t="str">
        <f>B5</f>
        <v>Ampicillin</v>
      </c>
      <c r="X4" s="1" t="str">
        <f>B6</f>
        <v>Ampicillin/ Sulbactam</v>
      </c>
      <c r="Y4" s="1" t="str">
        <f>B7</f>
        <v>Cefotaxim</v>
      </c>
      <c r="Z4" s="1" t="str">
        <f>B8</f>
        <v>Cefuroxim</v>
      </c>
      <c r="AA4" s="1" t="str">
        <f>B9</f>
        <v>Ciprofloxacin</v>
      </c>
      <c r="AE4" s="29" t="str">
        <f>W4</f>
        <v>Ampicillin</v>
      </c>
      <c r="AF4" s="29" t="str">
        <f>X4</f>
        <v>Ampicillin/ Sulbactam</v>
      </c>
      <c r="AG4" s="29" t="str">
        <f>Y4</f>
        <v>Cefotaxim</v>
      </c>
      <c r="AH4" s="29" t="str">
        <f>Z4</f>
        <v>Cefuroxim</v>
      </c>
      <c r="AI4" s="29" t="str">
        <f>AA4</f>
        <v>Ciprofloxacin</v>
      </c>
      <c r="AL4" s="1" t="s">
        <v>0</v>
      </c>
      <c r="AM4" s="29" t="str">
        <f>W4</f>
        <v>Ampicillin</v>
      </c>
      <c r="AN4" s="29" t="str">
        <f>X4</f>
        <v>Ampicillin/ Sulbactam</v>
      </c>
      <c r="AO4" s="29" t="str">
        <f>Y4</f>
        <v>Cefotaxim</v>
      </c>
      <c r="AP4" s="29" t="str">
        <f>Z4</f>
        <v>Cefuroxim</v>
      </c>
      <c r="AQ4" s="29" t="str">
        <f>AA4</f>
        <v>Ciprofloxacin</v>
      </c>
      <c r="AU4" s="10"/>
      <c r="AV4" s="11" t="s">
        <v>45</v>
      </c>
      <c r="AW4" s="11" t="s">
        <v>50</v>
      </c>
      <c r="AX4" s="11" t="s">
        <v>54</v>
      </c>
      <c r="AY4" s="11" t="s">
        <v>68</v>
      </c>
      <c r="AZ4" s="11" t="s">
        <v>64</v>
      </c>
      <c r="BA4" s="9"/>
      <c r="BB4" s="9"/>
    </row>
    <row r="5" spans="1:54" s="1" customFormat="1" ht="18.75" x14ac:dyDescent="0.25">
      <c r="B5" s="1" t="s">
        <v>2</v>
      </c>
      <c r="C5" s="2">
        <v>0</v>
      </c>
      <c r="D5" s="2">
        <v>0</v>
      </c>
      <c r="E5" s="2">
        <v>0</v>
      </c>
      <c r="F5" s="2">
        <v>0</v>
      </c>
      <c r="G5" s="2">
        <v>1</v>
      </c>
      <c r="H5" s="2">
        <v>1</v>
      </c>
      <c r="I5" s="2">
        <v>0</v>
      </c>
      <c r="J5" s="3">
        <v>0</v>
      </c>
      <c r="K5" s="3">
        <v>0</v>
      </c>
      <c r="L5" s="3">
        <v>0</v>
      </c>
      <c r="M5" s="3">
        <v>0</v>
      </c>
      <c r="N5" s="3">
        <v>1</v>
      </c>
      <c r="O5" s="3">
        <v>0</v>
      </c>
      <c r="P5" s="3">
        <v>1</v>
      </c>
      <c r="Q5" s="3">
        <v>0</v>
      </c>
      <c r="R5" s="3">
        <v>0</v>
      </c>
      <c r="S5" s="1">
        <v>4</v>
      </c>
      <c r="V5" s="1">
        <v>1.5625E-2</v>
      </c>
      <c r="W5" s="2">
        <f>C5</f>
        <v>0</v>
      </c>
      <c r="X5" s="2">
        <f>C6</f>
        <v>0</v>
      </c>
      <c r="Y5" s="2">
        <f>C7</f>
        <v>0</v>
      </c>
      <c r="Z5" s="2">
        <f>C8</f>
        <v>0</v>
      </c>
      <c r="AA5" s="2">
        <f>C9</f>
        <v>0</v>
      </c>
      <c r="AD5" s="1">
        <v>1.4999999999999999E-2</v>
      </c>
      <c r="AE5" s="30">
        <f>PRODUCT(W5*100*1/W21)</f>
        <v>0</v>
      </c>
      <c r="AF5" s="30">
        <f>PRODUCT(X5*100*1/X21)</f>
        <v>0</v>
      </c>
      <c r="AG5" s="30">
        <f>PRODUCT(Y5*100*1/Y21)</f>
        <v>0</v>
      </c>
      <c r="AH5" s="30">
        <f>PRODUCT(Z5*100*1/Z21)</f>
        <v>0</v>
      </c>
      <c r="AI5" s="30">
        <f>PRODUCT(AA5*100*1/AA21)</f>
        <v>0</v>
      </c>
      <c r="AL5" s="1">
        <v>1.4999999999999999E-2</v>
      </c>
      <c r="AM5" s="30">
        <f>AE5</f>
        <v>0</v>
      </c>
      <c r="AN5" s="30">
        <f>AF5</f>
        <v>0</v>
      </c>
      <c r="AO5" s="30">
        <f>AG5</f>
        <v>0</v>
      </c>
      <c r="AP5" s="30">
        <f>AH5</f>
        <v>0</v>
      </c>
      <c r="AQ5" s="30">
        <f>AI5</f>
        <v>0</v>
      </c>
      <c r="AR5" s="5"/>
      <c r="AU5" s="11" t="s">
        <v>46</v>
      </c>
      <c r="AV5" s="15">
        <f>S5</f>
        <v>4</v>
      </c>
      <c r="AW5" s="15">
        <f>S6</f>
        <v>4</v>
      </c>
      <c r="AX5" s="15">
        <f>S7</f>
        <v>4</v>
      </c>
      <c r="AY5" s="15">
        <f>S8</f>
        <v>4</v>
      </c>
      <c r="AZ5" s="15">
        <f>S9</f>
        <v>4</v>
      </c>
      <c r="BA5" s="9"/>
      <c r="BB5" s="9"/>
    </row>
    <row r="6" spans="1:54" s="1" customFormat="1" ht="18.75" x14ac:dyDescent="0.25">
      <c r="B6" s="1" t="s">
        <v>3</v>
      </c>
      <c r="C6" s="2">
        <v>0</v>
      </c>
      <c r="D6" s="2">
        <v>0</v>
      </c>
      <c r="E6" s="2">
        <v>0</v>
      </c>
      <c r="F6" s="2">
        <v>0</v>
      </c>
      <c r="G6" s="2">
        <v>1</v>
      </c>
      <c r="H6" s="2">
        <v>1</v>
      </c>
      <c r="I6" s="2">
        <v>1</v>
      </c>
      <c r="J6" s="3">
        <v>1</v>
      </c>
      <c r="K6" s="3">
        <v>0</v>
      </c>
      <c r="L6" s="3">
        <v>0</v>
      </c>
      <c r="M6" s="3">
        <v>0</v>
      </c>
      <c r="N6" s="3">
        <v>0</v>
      </c>
      <c r="O6" s="3">
        <v>0</v>
      </c>
      <c r="P6" s="3">
        <v>0</v>
      </c>
      <c r="Q6" s="3">
        <v>0</v>
      </c>
      <c r="R6" s="3">
        <v>0</v>
      </c>
      <c r="S6" s="1">
        <v>4</v>
      </c>
      <c r="V6" s="1">
        <v>3.125E-2</v>
      </c>
      <c r="W6" s="2">
        <f>D5</f>
        <v>0</v>
      </c>
      <c r="X6" s="2">
        <f>D6</f>
        <v>0</v>
      </c>
      <c r="Y6" s="2">
        <f>D7</f>
        <v>4</v>
      </c>
      <c r="Z6" s="2">
        <f>D8</f>
        <v>0</v>
      </c>
      <c r="AA6" s="2">
        <f>D9</f>
        <v>4</v>
      </c>
      <c r="AD6" s="1">
        <v>3.1E-2</v>
      </c>
      <c r="AE6" s="30">
        <f>PRODUCT(W6*100*1/W21)</f>
        <v>0</v>
      </c>
      <c r="AF6" s="30">
        <f>PRODUCT(X6*100*1/X21)</f>
        <v>0</v>
      </c>
      <c r="AG6" s="30">
        <f>PRODUCT(Y6*100*1/Y21)</f>
        <v>100</v>
      </c>
      <c r="AH6" s="30">
        <f>PRODUCT(Z6*100*1/Z21)</f>
        <v>0</v>
      </c>
      <c r="AI6" s="30">
        <f>PRODUCT(AA6*100*1/AA21)</f>
        <v>100</v>
      </c>
      <c r="AL6" s="1">
        <v>3.1E-2</v>
      </c>
      <c r="AM6" s="30">
        <f>AE5+AE6</f>
        <v>0</v>
      </c>
      <c r="AN6" s="30">
        <f>AF5+AF6</f>
        <v>0</v>
      </c>
      <c r="AO6" s="30">
        <f>AG5+AG6</f>
        <v>100</v>
      </c>
      <c r="AP6" s="30">
        <f>AH5+AH6</f>
        <v>0</v>
      </c>
      <c r="AQ6" s="30">
        <f>AI5+AI6</f>
        <v>100</v>
      </c>
      <c r="AR6" s="5"/>
      <c r="AU6" s="11" t="s">
        <v>47</v>
      </c>
      <c r="AV6" s="12">
        <f>AM11</f>
        <v>50</v>
      </c>
      <c r="AW6" s="12">
        <f>AN11</f>
        <v>75</v>
      </c>
      <c r="AX6" s="12">
        <f>AO8</f>
        <v>100</v>
      </c>
      <c r="AY6" s="12">
        <f>AP11</f>
        <v>100</v>
      </c>
      <c r="AZ6" s="12">
        <f>AQ7</f>
        <v>100</v>
      </c>
      <c r="BA6" s="9"/>
      <c r="BB6" s="9"/>
    </row>
    <row r="7" spans="1:54" s="1" customFormat="1" ht="18.75" x14ac:dyDescent="0.25">
      <c r="B7" s="1" t="s">
        <v>7</v>
      </c>
      <c r="C7" s="2">
        <v>0</v>
      </c>
      <c r="D7" s="2">
        <v>4</v>
      </c>
      <c r="E7" s="2">
        <v>0</v>
      </c>
      <c r="F7" s="2">
        <v>0</v>
      </c>
      <c r="G7" s="3">
        <v>0</v>
      </c>
      <c r="H7" s="3">
        <v>0</v>
      </c>
      <c r="I7" s="3">
        <v>0</v>
      </c>
      <c r="J7" s="3">
        <v>0</v>
      </c>
      <c r="K7" s="3">
        <v>0</v>
      </c>
      <c r="L7" s="3">
        <v>0</v>
      </c>
      <c r="M7" s="3">
        <v>0</v>
      </c>
      <c r="N7" s="3">
        <v>0</v>
      </c>
      <c r="O7" s="3">
        <v>0</v>
      </c>
      <c r="P7" s="3">
        <v>0</v>
      </c>
      <c r="Q7" s="3">
        <v>0</v>
      </c>
      <c r="R7" s="3">
        <v>0</v>
      </c>
      <c r="S7" s="1">
        <v>4</v>
      </c>
      <c r="V7" s="1">
        <v>6.25E-2</v>
      </c>
      <c r="W7" s="2">
        <f>E5</f>
        <v>0</v>
      </c>
      <c r="X7" s="2">
        <f>E6</f>
        <v>0</v>
      </c>
      <c r="Y7" s="2">
        <f>E7</f>
        <v>0</v>
      </c>
      <c r="Z7" s="2">
        <f>E8</f>
        <v>0</v>
      </c>
      <c r="AA7" s="2">
        <f>E9</f>
        <v>0</v>
      </c>
      <c r="AD7" s="1">
        <v>6.2E-2</v>
      </c>
      <c r="AE7" s="30">
        <f>PRODUCT(W7*100*1/W21)</f>
        <v>0</v>
      </c>
      <c r="AF7" s="30">
        <f>PRODUCT(X7*100*1/X21)</f>
        <v>0</v>
      </c>
      <c r="AG7" s="30">
        <f>PRODUCT(Y7*100*1/Y21)</f>
        <v>0</v>
      </c>
      <c r="AH7" s="30">
        <f>PRODUCT(Z7*100*1/Z21)</f>
        <v>0</v>
      </c>
      <c r="AI7" s="30">
        <f>PRODUCT(AA7*100*1/AA21)</f>
        <v>0</v>
      </c>
      <c r="AL7" s="1">
        <v>6.2E-2</v>
      </c>
      <c r="AM7" s="30">
        <f>AE5+AE6+AE7</f>
        <v>0</v>
      </c>
      <c r="AN7" s="30">
        <f>AF5+AF6+AF7</f>
        <v>0</v>
      </c>
      <c r="AO7" s="30">
        <f>AG5+AG6+AG7</f>
        <v>100</v>
      </c>
      <c r="AP7" s="30">
        <f>AH5+AH6+AH7</f>
        <v>0</v>
      </c>
      <c r="AQ7" s="30">
        <f>AI5+AI6+AI7</f>
        <v>100</v>
      </c>
      <c r="AR7" s="5"/>
      <c r="AU7" s="11" t="s">
        <v>48</v>
      </c>
      <c r="AV7" s="12"/>
      <c r="AW7" s="12"/>
      <c r="AX7" s="12"/>
      <c r="AY7" s="12">
        <f>AP12-AP11</f>
        <v>0</v>
      </c>
      <c r="AZ7" s="12"/>
      <c r="BA7" s="9"/>
      <c r="BB7" s="9"/>
    </row>
    <row r="8" spans="1:54" s="1" customFormat="1" ht="18.75" x14ac:dyDescent="0.25">
      <c r="B8" s="1" t="s">
        <v>9</v>
      </c>
      <c r="C8" s="2">
        <v>0</v>
      </c>
      <c r="D8" s="2">
        <v>0</v>
      </c>
      <c r="E8" s="2">
        <v>0</v>
      </c>
      <c r="F8" s="2">
        <v>0</v>
      </c>
      <c r="G8" s="2">
        <v>0</v>
      </c>
      <c r="H8" s="2">
        <v>2</v>
      </c>
      <c r="I8" s="2">
        <v>2</v>
      </c>
      <c r="J8" s="4">
        <v>0</v>
      </c>
      <c r="K8" s="3">
        <v>0</v>
      </c>
      <c r="L8" s="3">
        <v>0</v>
      </c>
      <c r="M8" s="3">
        <v>0</v>
      </c>
      <c r="N8" s="3">
        <v>0</v>
      </c>
      <c r="O8" s="3">
        <v>0</v>
      </c>
      <c r="P8" s="3">
        <v>0</v>
      </c>
      <c r="Q8" s="3">
        <v>0</v>
      </c>
      <c r="R8" s="3">
        <v>0</v>
      </c>
      <c r="S8" s="1">
        <v>4</v>
      </c>
      <c r="V8" s="1">
        <v>0.125</v>
      </c>
      <c r="W8" s="2">
        <f>F5</f>
        <v>0</v>
      </c>
      <c r="X8" s="2">
        <f>F6</f>
        <v>0</v>
      </c>
      <c r="Y8" s="2">
        <f>F7</f>
        <v>0</v>
      </c>
      <c r="Z8" s="2">
        <f>F8</f>
        <v>0</v>
      </c>
      <c r="AA8" s="3">
        <f>F9</f>
        <v>0</v>
      </c>
      <c r="AD8" s="1">
        <v>0.125</v>
      </c>
      <c r="AE8" s="30">
        <f>PRODUCT(W8*100*1/W21)</f>
        <v>0</v>
      </c>
      <c r="AF8" s="30">
        <f>PRODUCT(X8*100*1/X21)</f>
        <v>0</v>
      </c>
      <c r="AG8" s="30">
        <f>PRODUCT(Y8*100*1/Y21)</f>
        <v>0</v>
      </c>
      <c r="AH8" s="30">
        <f>PRODUCT(Z8*100*1/Z21)</f>
        <v>0</v>
      </c>
      <c r="AI8" s="32">
        <f>PRODUCT(AA8*100*1/AA21)</f>
        <v>0</v>
      </c>
      <c r="AL8" s="1">
        <v>0.125</v>
      </c>
      <c r="AM8" s="30">
        <f>AE5+AE6+AE7+AE8</f>
        <v>0</v>
      </c>
      <c r="AN8" s="30">
        <f>AF5+AF6+AF7+AF8</f>
        <v>0</v>
      </c>
      <c r="AO8" s="30">
        <f>AG5+AG6+AG7+AG8</f>
        <v>100</v>
      </c>
      <c r="AP8" s="30">
        <f>AH5+AH6+AH7+AH8</f>
        <v>0</v>
      </c>
      <c r="AQ8" s="32">
        <f>AI5+AI6+AI7+AI8</f>
        <v>100</v>
      </c>
      <c r="AR8" s="5"/>
      <c r="AU8" s="11" t="s">
        <v>49</v>
      </c>
      <c r="AV8" s="12">
        <f>AM20-AM11</f>
        <v>50</v>
      </c>
      <c r="AW8" s="12">
        <f>AN20-AN11</f>
        <v>25</v>
      </c>
      <c r="AX8" s="12">
        <f>AO20-AO8</f>
        <v>0</v>
      </c>
      <c r="AY8" s="12">
        <f>AP20-AP12</f>
        <v>0</v>
      </c>
      <c r="AZ8" s="12">
        <f>AQ20-AQ7</f>
        <v>0</v>
      </c>
      <c r="BA8" s="9"/>
      <c r="BB8" s="9"/>
    </row>
    <row r="9" spans="1:54" s="1" customFormat="1" x14ac:dyDescent="0.25">
      <c r="B9" s="1" t="s">
        <v>18</v>
      </c>
      <c r="C9" s="2">
        <v>0</v>
      </c>
      <c r="D9" s="2">
        <v>4</v>
      </c>
      <c r="E9" s="2">
        <v>0</v>
      </c>
      <c r="F9" s="3">
        <v>0</v>
      </c>
      <c r="G9" s="3">
        <v>0</v>
      </c>
      <c r="H9" s="3">
        <v>0</v>
      </c>
      <c r="I9" s="3">
        <v>0</v>
      </c>
      <c r="J9" s="3">
        <v>0</v>
      </c>
      <c r="K9" s="3">
        <v>0</v>
      </c>
      <c r="L9" s="3">
        <v>0</v>
      </c>
      <c r="M9" s="3">
        <v>0</v>
      </c>
      <c r="N9" s="3">
        <v>0</v>
      </c>
      <c r="O9" s="3">
        <v>0</v>
      </c>
      <c r="P9" s="3">
        <v>0</v>
      </c>
      <c r="Q9" s="3">
        <v>0</v>
      </c>
      <c r="R9" s="3">
        <v>0</v>
      </c>
      <c r="S9" s="1">
        <v>4</v>
      </c>
      <c r="V9" s="1">
        <v>0.25</v>
      </c>
      <c r="W9" s="2">
        <f>G5</f>
        <v>1</v>
      </c>
      <c r="X9" s="2">
        <f>G6</f>
        <v>1</v>
      </c>
      <c r="Y9" s="3">
        <f>G7</f>
        <v>0</v>
      </c>
      <c r="Z9" s="2">
        <f>G8</f>
        <v>0</v>
      </c>
      <c r="AA9" s="3">
        <f>G9</f>
        <v>0</v>
      </c>
      <c r="AD9" s="1">
        <v>0.25</v>
      </c>
      <c r="AE9" s="30">
        <f>PRODUCT(W9*100*1/W21)</f>
        <v>25</v>
      </c>
      <c r="AF9" s="30">
        <f>PRODUCT(X9*100*1/X21)</f>
        <v>25</v>
      </c>
      <c r="AG9" s="32">
        <f>PRODUCT(Y9*100*1/Y21)</f>
        <v>0</v>
      </c>
      <c r="AH9" s="30">
        <f>PRODUCT(Z9*100*1/Z21)</f>
        <v>0</v>
      </c>
      <c r="AI9" s="32">
        <f>PRODUCT(AA9*100*1/AA21)</f>
        <v>0</v>
      </c>
      <c r="AL9" s="1">
        <v>0.25</v>
      </c>
      <c r="AM9" s="30">
        <f>AE5+AE6+AE7+AE8+AE9</f>
        <v>25</v>
      </c>
      <c r="AN9" s="30">
        <f>AF5+AF6+AF7+AF8+AF9</f>
        <v>25</v>
      </c>
      <c r="AO9" s="32">
        <f>AG5+AG6+AG7+AG8+AG9</f>
        <v>100</v>
      </c>
      <c r="AP9" s="30">
        <f>AH5+AH6+AH7+AH8+AH9</f>
        <v>0</v>
      </c>
      <c r="AQ9" s="32">
        <f>AI5+AI6+AI7+AI8+AI9</f>
        <v>100</v>
      </c>
      <c r="AR9" s="5"/>
      <c r="AT9" s="1" t="str">
        <f>A3</f>
        <v>Haemophilus influenzae</v>
      </c>
      <c r="AU9" s="9"/>
      <c r="AV9" s="9"/>
      <c r="AW9" s="9"/>
      <c r="AX9" s="9"/>
      <c r="AY9" s="9"/>
      <c r="AZ9" s="9"/>
      <c r="BA9" s="9"/>
      <c r="BB9" s="9"/>
    </row>
    <row r="10" spans="1:54" s="1" customFormat="1" x14ac:dyDescent="0.25">
      <c r="V10" s="1">
        <v>0.5</v>
      </c>
      <c r="W10" s="2">
        <f>H5</f>
        <v>1</v>
      </c>
      <c r="X10" s="2">
        <f>H6</f>
        <v>1</v>
      </c>
      <c r="Y10" s="3">
        <f>H7</f>
        <v>0</v>
      </c>
      <c r="Z10" s="2">
        <f>H8</f>
        <v>2</v>
      </c>
      <c r="AA10" s="3">
        <f>H9</f>
        <v>0</v>
      </c>
      <c r="AD10" s="1">
        <v>0.5</v>
      </c>
      <c r="AE10" s="30">
        <f>PRODUCT(W10*100*1/W21)</f>
        <v>25</v>
      </c>
      <c r="AF10" s="30">
        <f>PRODUCT(X10*100*1/X21)</f>
        <v>25</v>
      </c>
      <c r="AG10" s="32">
        <f>PRODUCT(Y10*100*1/Y21)</f>
        <v>0</v>
      </c>
      <c r="AH10" s="30">
        <f>PRODUCT(Z10*100*1/Z21)</f>
        <v>50</v>
      </c>
      <c r="AI10" s="32">
        <f>PRODUCT(AA10*100*1/AA21)</f>
        <v>0</v>
      </c>
      <c r="AL10" s="1">
        <v>0.5</v>
      </c>
      <c r="AM10" s="30">
        <f>AE5+AE6+AE7+AE8+AE9+AE10</f>
        <v>50</v>
      </c>
      <c r="AN10" s="30">
        <f>AF5+AF6+AF7+AF8+AF9+AF10</f>
        <v>50</v>
      </c>
      <c r="AO10" s="32">
        <f>AG5+AG6+AG7+AG8+AG9+AG10</f>
        <v>100</v>
      </c>
      <c r="AP10" s="30">
        <f>AH5+AH6+AH7+AH8+AH9+AH10</f>
        <v>50</v>
      </c>
      <c r="AQ10" s="32">
        <f>AI5+AI6+AI7+AI8+AI9+AI10</f>
        <v>100</v>
      </c>
      <c r="AR10" s="5"/>
      <c r="AT10" s="9"/>
      <c r="AU10" s="9"/>
      <c r="AW10" s="9"/>
      <c r="AX10" s="9"/>
      <c r="AY10" s="9"/>
      <c r="AZ10" s="9"/>
      <c r="BA10" s="9"/>
      <c r="BB10" s="9"/>
    </row>
    <row r="11" spans="1:54" s="1" customFormat="1" x14ac:dyDescent="0.25">
      <c r="V11" s="1">
        <v>1</v>
      </c>
      <c r="W11" s="2">
        <f>I5</f>
        <v>0</v>
      </c>
      <c r="X11" s="2">
        <f>I6</f>
        <v>1</v>
      </c>
      <c r="Y11" s="3">
        <f>I7</f>
        <v>0</v>
      </c>
      <c r="Z11" s="2">
        <f>I8</f>
        <v>2</v>
      </c>
      <c r="AA11" s="3">
        <f>I9</f>
        <v>0</v>
      </c>
      <c r="AD11" s="1">
        <v>1</v>
      </c>
      <c r="AE11" s="30">
        <f>PRODUCT(W11*100*1/W21)</f>
        <v>0</v>
      </c>
      <c r="AF11" s="30">
        <f>PRODUCT(X11*100*1/X21)</f>
        <v>25</v>
      </c>
      <c r="AG11" s="32">
        <f>PRODUCT(Y11*100*1/Y21)</f>
        <v>0</v>
      </c>
      <c r="AH11" s="30">
        <f>PRODUCT(Z11*100*1/Z21)</f>
        <v>50</v>
      </c>
      <c r="AI11" s="32">
        <f>PRODUCT(AA11*100*1/AA21)</f>
        <v>0</v>
      </c>
      <c r="AL11" s="1">
        <v>1</v>
      </c>
      <c r="AM11" s="30">
        <f>AE5+AE6+AE7+AE8+AE9+AE10+AE11</f>
        <v>50</v>
      </c>
      <c r="AN11" s="30">
        <f>AF5+AF6+AF7+AF8+AF9+AF10+AF11</f>
        <v>75</v>
      </c>
      <c r="AO11" s="32">
        <f>AG5+AG6+AG7+AG8+AG9+AG10+AG11</f>
        <v>100</v>
      </c>
      <c r="AP11" s="30">
        <f>AH5+AH6+AH7+AH8+AH9+AH10+AH11</f>
        <v>100</v>
      </c>
      <c r="AQ11" s="32">
        <f>AI5+AI6+AI7+AI8+AI9+AI10+AI11</f>
        <v>100</v>
      </c>
      <c r="AR11" s="5"/>
      <c r="AU11" s="9"/>
      <c r="AV11" s="9"/>
      <c r="AW11" s="9"/>
      <c r="AX11" s="9"/>
      <c r="AY11" s="9"/>
      <c r="AZ11" s="9"/>
      <c r="BA11" s="9"/>
      <c r="BB11" s="9"/>
    </row>
    <row r="12" spans="1:54" s="1" customFormat="1" x14ac:dyDescent="0.25">
      <c r="V12" s="1">
        <v>2</v>
      </c>
      <c r="W12" s="3">
        <f>J5</f>
        <v>0</v>
      </c>
      <c r="X12" s="3">
        <f>J6</f>
        <v>1</v>
      </c>
      <c r="Y12" s="3">
        <f>J7</f>
        <v>0</v>
      </c>
      <c r="Z12" s="4">
        <f>J8</f>
        <v>0</v>
      </c>
      <c r="AA12" s="3">
        <f>J9</f>
        <v>0</v>
      </c>
      <c r="AD12" s="1">
        <v>2</v>
      </c>
      <c r="AE12" s="32">
        <f>PRODUCT(W12*100*1/W21)</f>
        <v>0</v>
      </c>
      <c r="AF12" s="32">
        <f>PRODUCT(X12*100*1/X21)</f>
        <v>25</v>
      </c>
      <c r="AG12" s="32">
        <f>PRODUCT(Y12*100*1/Y21)</f>
        <v>0</v>
      </c>
      <c r="AH12" s="31">
        <f>PRODUCT(Z12*100*1/Z21)</f>
        <v>0</v>
      </c>
      <c r="AI12" s="32">
        <f>PRODUCT(AA12*100*1/AA21)</f>
        <v>0</v>
      </c>
      <c r="AL12" s="1">
        <v>2</v>
      </c>
      <c r="AM12" s="32">
        <f>AE5+AE6+AE7+AE8+AE9+AE10+AE11+AE12</f>
        <v>50</v>
      </c>
      <c r="AN12" s="32">
        <f>AF5+AF6+AF7+AF8+AF9+AF10+AF11+AF12</f>
        <v>100</v>
      </c>
      <c r="AO12" s="32">
        <f>AG5+AG6+AG7+AG8+AG9+AG10+AG11+AG12</f>
        <v>100</v>
      </c>
      <c r="AP12" s="31">
        <f>AH5+AH6+AH7+AH8+AH9+AH10+AH11+AH12</f>
        <v>100</v>
      </c>
      <c r="AQ12" s="32">
        <f>AI5+AI6+AI7+AI8+AI9+AI10+AI11+AI12</f>
        <v>100</v>
      </c>
      <c r="AR12" s="33"/>
      <c r="AU12" s="9"/>
      <c r="AV12" s="9"/>
      <c r="AW12" s="9"/>
      <c r="AX12" s="9"/>
      <c r="AY12" s="9"/>
      <c r="AZ12" s="9"/>
      <c r="BA12" s="9"/>
      <c r="BB12" s="9"/>
    </row>
    <row r="13" spans="1:54" s="1" customFormat="1" x14ac:dyDescent="0.25">
      <c r="V13" s="1">
        <v>4</v>
      </c>
      <c r="W13" s="3">
        <f>K5</f>
        <v>0</v>
      </c>
      <c r="X13" s="3">
        <f>K6</f>
        <v>0</v>
      </c>
      <c r="Y13" s="3">
        <f>K7</f>
        <v>0</v>
      </c>
      <c r="Z13" s="3">
        <f>K8</f>
        <v>0</v>
      </c>
      <c r="AA13" s="3">
        <f>K9</f>
        <v>0</v>
      </c>
      <c r="AD13" s="1">
        <v>4</v>
      </c>
      <c r="AE13" s="32">
        <f>PRODUCT(W13*100*1/W21)</f>
        <v>0</v>
      </c>
      <c r="AF13" s="32">
        <f>PRODUCT(X13*100*1/X21)</f>
        <v>0</v>
      </c>
      <c r="AG13" s="32">
        <f>PRODUCT(Y13*100*1/Y21)</f>
        <v>0</v>
      </c>
      <c r="AH13" s="32">
        <f>PRODUCT(Z13*100*1/Z21)</f>
        <v>0</v>
      </c>
      <c r="AI13" s="32">
        <f>PRODUCT(AA13*100*1/AA21)</f>
        <v>0</v>
      </c>
      <c r="AL13" s="1">
        <v>4</v>
      </c>
      <c r="AM13" s="32">
        <f>AE5+AE6+AE7+AE8+AE9+AE10+AE11+AE12+AE13</f>
        <v>50</v>
      </c>
      <c r="AN13" s="32">
        <f>AF5+AF6+AF7+AF8+AF9+AF10+AF11+AF12+AF13</f>
        <v>100</v>
      </c>
      <c r="AO13" s="32">
        <f>AG5+AG6+AG7+AG8+AG9+AG10+AG11+AG12+AG13</f>
        <v>100</v>
      </c>
      <c r="AP13" s="32">
        <f>AH5+AH6+AH7+AH8+AH9+AH10+AH11+AH12+AH13</f>
        <v>100</v>
      </c>
      <c r="AQ13" s="32">
        <f>AI5+AI6+AI7+AI8+AI9+AI10+AI11+AI12+AI13</f>
        <v>100</v>
      </c>
      <c r="AR13" s="7"/>
      <c r="AU13" s="9"/>
      <c r="AV13" s="9"/>
      <c r="AW13" s="9"/>
      <c r="AX13" s="9"/>
      <c r="AY13" s="9"/>
      <c r="AZ13" s="9"/>
      <c r="BA13" s="9"/>
      <c r="BB13" s="9"/>
    </row>
    <row r="14" spans="1:54" s="1" customFormat="1" x14ac:dyDescent="0.25">
      <c r="V14" s="1">
        <v>8</v>
      </c>
      <c r="W14" s="3">
        <f>L5</f>
        <v>0</v>
      </c>
      <c r="X14" s="3">
        <f>L6</f>
        <v>0</v>
      </c>
      <c r="Y14" s="3">
        <f>L7</f>
        <v>0</v>
      </c>
      <c r="Z14" s="3">
        <f>L8</f>
        <v>0</v>
      </c>
      <c r="AA14" s="3">
        <f>L9</f>
        <v>0</v>
      </c>
      <c r="AD14" s="1">
        <v>8</v>
      </c>
      <c r="AE14" s="32">
        <f>PRODUCT(W14*100*1/W21)</f>
        <v>0</v>
      </c>
      <c r="AF14" s="32">
        <f>PRODUCT(X14*100*1/X21)</f>
        <v>0</v>
      </c>
      <c r="AG14" s="32">
        <f>PRODUCT(Y14*100*1/Y21)</f>
        <v>0</v>
      </c>
      <c r="AH14" s="32">
        <f>PRODUCT(Z14*100*1/Z21)</f>
        <v>0</v>
      </c>
      <c r="AI14" s="32">
        <f>PRODUCT(AA14*100*1/AA21)</f>
        <v>0</v>
      </c>
      <c r="AL14" s="1">
        <v>8</v>
      </c>
      <c r="AM14" s="32">
        <f>AE5+AE6+AE7+AE8+AE9+AE10+AE11+AE12+AE13+AE14</f>
        <v>50</v>
      </c>
      <c r="AN14" s="32">
        <f>AF5+AF6+AF7+AF8+AF9+AF10+AF11+AF12+AF13+AF14</f>
        <v>100</v>
      </c>
      <c r="AO14" s="32">
        <f>AG5+AG6+AG7+AG8+AG9+AG10+AG11+AG12+AG13+AG14</f>
        <v>100</v>
      </c>
      <c r="AP14" s="32">
        <f>AH5+AH6+AH7+AH8+AH9+AH10+AH11+AH12+AH13+AH14</f>
        <v>100</v>
      </c>
      <c r="AQ14" s="32">
        <f>AI5+AI6+AI7+AI8+AI9+AI10+AI11+AI12+AI13+AI14</f>
        <v>100</v>
      </c>
      <c r="AR14" s="7"/>
      <c r="AU14" s="9"/>
      <c r="AV14" s="9"/>
      <c r="AW14" s="9"/>
      <c r="AX14" s="9"/>
      <c r="AY14" s="9"/>
      <c r="AZ14" s="9"/>
      <c r="BA14" s="9"/>
      <c r="BB14" s="9"/>
    </row>
    <row r="15" spans="1:54" s="1" customFormat="1" x14ac:dyDescent="0.25">
      <c r="V15" s="1">
        <v>16</v>
      </c>
      <c r="W15" s="3">
        <f>M5</f>
        <v>0</v>
      </c>
      <c r="X15" s="3">
        <f>M6</f>
        <v>0</v>
      </c>
      <c r="Y15" s="3">
        <f>M7</f>
        <v>0</v>
      </c>
      <c r="Z15" s="3">
        <f>M8</f>
        <v>0</v>
      </c>
      <c r="AA15" s="3">
        <f>M9</f>
        <v>0</v>
      </c>
      <c r="AD15" s="1">
        <v>16</v>
      </c>
      <c r="AE15" s="32">
        <f>PRODUCT(W15*100*1/W21)</f>
        <v>0</v>
      </c>
      <c r="AF15" s="32">
        <f>PRODUCT(X15*100*1/X21)</f>
        <v>0</v>
      </c>
      <c r="AG15" s="32">
        <f>PRODUCT(Y15*100*1/Y21)</f>
        <v>0</v>
      </c>
      <c r="AH15" s="32">
        <f>PRODUCT(Z15*100*1/Z21)</f>
        <v>0</v>
      </c>
      <c r="AI15" s="32">
        <f>PRODUCT(AA15*100*1/AA21)</f>
        <v>0</v>
      </c>
      <c r="AL15" s="1">
        <v>16</v>
      </c>
      <c r="AM15" s="32">
        <f>AE5+AE6+AE7+AE8+AE9+AE10+AE11+AE12+AE13+AE14+AE15</f>
        <v>50</v>
      </c>
      <c r="AN15" s="32">
        <f>AF5+AF6+AF7+AF8+AF9+AF10+AF11+AF12+AF13+AF14+AF15</f>
        <v>100</v>
      </c>
      <c r="AO15" s="32">
        <f>AG5+AG6+AG7+AG8+AG9+AG10+AG11+AG12+AG13+AG14+AG15</f>
        <v>100</v>
      </c>
      <c r="AP15" s="32">
        <f>AH5+AH6+AH7+AH8+AH9+AH10+AH11+AH12+AH13+AH14+AH15</f>
        <v>100</v>
      </c>
      <c r="AQ15" s="32">
        <f>AI5+AI6+AI7+AI8+AI9+AI10+AI11+AI12+AI13+AI14+AI15</f>
        <v>100</v>
      </c>
      <c r="AR15" s="7"/>
      <c r="AU15" s="9"/>
      <c r="AV15" s="9"/>
      <c r="AW15" s="9"/>
      <c r="AX15" s="9"/>
      <c r="AY15" s="9"/>
      <c r="AZ15" s="9"/>
      <c r="BA15" s="9"/>
      <c r="BB15" s="9"/>
    </row>
    <row r="16" spans="1:54" s="1" customFormat="1" x14ac:dyDescent="0.25">
      <c r="V16" s="1">
        <v>32</v>
      </c>
      <c r="W16" s="3">
        <f>N5</f>
        <v>1</v>
      </c>
      <c r="X16" s="3">
        <f>N6</f>
        <v>0</v>
      </c>
      <c r="Y16" s="3">
        <f>N7</f>
        <v>0</v>
      </c>
      <c r="Z16" s="3">
        <f>N8</f>
        <v>0</v>
      </c>
      <c r="AA16" s="3">
        <f>N9</f>
        <v>0</v>
      </c>
      <c r="AD16" s="1">
        <v>32</v>
      </c>
      <c r="AE16" s="32">
        <f>PRODUCT(W16*100*1/W21)</f>
        <v>25</v>
      </c>
      <c r="AF16" s="32">
        <f>PRODUCT(X16*100*1/X21)</f>
        <v>0</v>
      </c>
      <c r="AG16" s="32">
        <f>PRODUCT(Y16*100*1/Y21)</f>
        <v>0</v>
      </c>
      <c r="AH16" s="32">
        <f>PRODUCT(Z16*100*1/Z21)</f>
        <v>0</v>
      </c>
      <c r="AI16" s="32">
        <f>PRODUCT(AA16*100*1/AA21)</f>
        <v>0</v>
      </c>
      <c r="AL16" s="1">
        <v>32</v>
      </c>
      <c r="AM16" s="32">
        <f>AE5+AE6+AE7+AE8+AE9+AE10+AE11+AE12+AE13+AE14+AE15+AE16</f>
        <v>75</v>
      </c>
      <c r="AN16" s="32">
        <f>AF5+AF6+AF7+AF8+AF9+AF10+AF11+AF12+AF13+AF14+AF15+AF16</f>
        <v>100</v>
      </c>
      <c r="AO16" s="32">
        <f>AG5+AG6+AG7+AG8+AG9+AG10+AG11+AG12+AG13+AG14+AG15+AG16</f>
        <v>100</v>
      </c>
      <c r="AP16" s="32">
        <f>AH5+AH6+AH7+AH8+AH9+AH10+AH11+AH12+AH13+AH14+AH15+AH16</f>
        <v>100</v>
      </c>
      <c r="AQ16" s="32">
        <f>AI5+AI6+AI7+AI8+AI9+AI10+AI11+AI12+AI13+AI14+AI15+AI16</f>
        <v>100</v>
      </c>
      <c r="AR16" s="7"/>
      <c r="AU16" s="9"/>
      <c r="AV16" s="9"/>
      <c r="AW16" s="9"/>
      <c r="AX16" s="9"/>
      <c r="AY16" s="9"/>
      <c r="AZ16" s="9"/>
      <c r="BA16" s="9"/>
      <c r="BB16" s="9"/>
    </row>
    <row r="17" spans="22:54" s="1" customFormat="1" x14ac:dyDescent="0.25">
      <c r="V17" s="1">
        <v>64</v>
      </c>
      <c r="W17" s="3">
        <f>O5</f>
        <v>0</v>
      </c>
      <c r="X17" s="3">
        <f>O6</f>
        <v>0</v>
      </c>
      <c r="Y17" s="3">
        <f>O7</f>
        <v>0</v>
      </c>
      <c r="Z17" s="3">
        <f>O8</f>
        <v>0</v>
      </c>
      <c r="AA17" s="3">
        <f>O9</f>
        <v>0</v>
      </c>
      <c r="AD17" s="1">
        <v>64</v>
      </c>
      <c r="AE17" s="32">
        <f>PRODUCT(W17*100*1/W21)</f>
        <v>0</v>
      </c>
      <c r="AF17" s="32">
        <f>PRODUCT(X17*100*1/X21)</f>
        <v>0</v>
      </c>
      <c r="AG17" s="32">
        <f>PRODUCT(Y17*100*1/Y21)</f>
        <v>0</v>
      </c>
      <c r="AH17" s="32">
        <f>PRODUCT(Z17*100*1/Z21)</f>
        <v>0</v>
      </c>
      <c r="AI17" s="32">
        <f>PRODUCT(AA17*100*1/AA21)</f>
        <v>0</v>
      </c>
      <c r="AL17" s="1">
        <v>64</v>
      </c>
      <c r="AM17" s="32">
        <f>AE5+AE6+AE7+AE8+AE9+AE10+AE11+AE12+AE13+AE14+AE15+AE16+AE17</f>
        <v>75</v>
      </c>
      <c r="AN17" s="32">
        <f>AF5+AF6+AF7+AF8+AF9+AF10+AF11+AF12+AF13+AF14+AF15+AF16+AF17</f>
        <v>100</v>
      </c>
      <c r="AO17" s="32">
        <f>AG5+AG6+AG7+AG8+AG9+AG10+AG11+AG12+AG13+AG14+AG15+AG16+AG17</f>
        <v>100</v>
      </c>
      <c r="AP17" s="32">
        <f>AH5+AH6+AH7+AH8+AH9+AH10+AH11+AH12+AH13+AH14+AH15+AH16+AH17</f>
        <v>100</v>
      </c>
      <c r="AQ17" s="32">
        <f>AI5+AI6+AI7+AI8+AI9+AI10+AI11+AI12+AI13+AI14+AI15+AI16+AI17</f>
        <v>100</v>
      </c>
      <c r="AR17" s="7"/>
      <c r="AU17" s="9"/>
      <c r="AV17" s="9"/>
      <c r="AW17" s="9"/>
      <c r="AX17" s="9"/>
      <c r="AY17" s="9"/>
      <c r="AZ17" s="9"/>
      <c r="BA17" s="9"/>
      <c r="BB17" s="9"/>
    </row>
    <row r="18" spans="22:54" s="1" customFormat="1" x14ac:dyDescent="0.25">
      <c r="V18" s="1">
        <v>128</v>
      </c>
      <c r="W18" s="3">
        <f>P5</f>
        <v>1</v>
      </c>
      <c r="X18" s="3">
        <f>P6</f>
        <v>0</v>
      </c>
      <c r="Y18" s="3">
        <f>P7</f>
        <v>0</v>
      </c>
      <c r="Z18" s="3">
        <f>P8</f>
        <v>0</v>
      </c>
      <c r="AA18" s="3">
        <f>P9</f>
        <v>0</v>
      </c>
      <c r="AD18" s="1">
        <v>128</v>
      </c>
      <c r="AE18" s="32">
        <f>PRODUCT(W18*100*1/W21)</f>
        <v>25</v>
      </c>
      <c r="AF18" s="32">
        <f>PRODUCT(X18*100*1/X21)</f>
        <v>0</v>
      </c>
      <c r="AG18" s="32">
        <f>PRODUCT(Y18*100*1/Y21)</f>
        <v>0</v>
      </c>
      <c r="AH18" s="32">
        <f>PRODUCT(Z18*100*1/Z21)</f>
        <v>0</v>
      </c>
      <c r="AI18" s="32">
        <f>PRODUCT(AA18*100*1/AA21)</f>
        <v>0</v>
      </c>
      <c r="AL18" s="1">
        <v>128</v>
      </c>
      <c r="AM18" s="32">
        <f>AE5+AE6+AE7+AE8+AE9+AE10+AE11+AE12+AE13+AE14+AE15+AE16+AE17+AE18</f>
        <v>100</v>
      </c>
      <c r="AN18" s="32">
        <f>AF5+AF6+AF7+AF8+AF9+AF10+AF11+AF12+AF13+AF14+AF15+AF16+AF17+AF18</f>
        <v>100</v>
      </c>
      <c r="AO18" s="32">
        <f>AG5+AG6+AG7+AG8+AG9+AG10+AG11+AG12+AG13+AG14+AG15+AG16+AG17+AG18</f>
        <v>100</v>
      </c>
      <c r="AP18" s="32">
        <f>AH5+AH6+AH7+AH8+AH9+AH10+AH11+AH12+AH13+AH14+AH15+AH16+AH17+AH18</f>
        <v>100</v>
      </c>
      <c r="AQ18" s="32">
        <f>AI5+AI6+AI7+AI8+AI9+AI10+AI11+AI12+AI13+AI14+AI15+AI16+AI17+AI18</f>
        <v>100</v>
      </c>
      <c r="AR18" s="7"/>
      <c r="AU18" s="9"/>
      <c r="AV18" s="9"/>
      <c r="AW18" s="9"/>
      <c r="AX18" s="9"/>
      <c r="AY18" s="9"/>
      <c r="AZ18" s="9"/>
      <c r="BA18" s="9"/>
      <c r="BB18" s="9"/>
    </row>
    <row r="19" spans="22:54" s="1" customFormat="1" x14ac:dyDescent="0.25">
      <c r="V19" s="1">
        <v>256</v>
      </c>
      <c r="W19" s="3">
        <f>Q5</f>
        <v>0</v>
      </c>
      <c r="X19" s="3">
        <f>Q6</f>
        <v>0</v>
      </c>
      <c r="Y19" s="3">
        <f>Q7</f>
        <v>0</v>
      </c>
      <c r="Z19" s="3">
        <f>Q8</f>
        <v>0</v>
      </c>
      <c r="AA19" s="3">
        <f>Q9</f>
        <v>0</v>
      </c>
      <c r="AD19" s="1">
        <v>256</v>
      </c>
      <c r="AE19" s="32">
        <f>PRODUCT(W19*100*1/W21)</f>
        <v>0</v>
      </c>
      <c r="AF19" s="32">
        <f>PRODUCT(X19*100*1/X21)</f>
        <v>0</v>
      </c>
      <c r="AG19" s="32">
        <f>PRODUCT(Y19*100*1/Y21)</f>
        <v>0</v>
      </c>
      <c r="AH19" s="32">
        <f>PRODUCT(Z19*100*1/Z21)</f>
        <v>0</v>
      </c>
      <c r="AI19" s="32">
        <f>PRODUCT(AA19*100*1/AA21)</f>
        <v>0</v>
      </c>
      <c r="AL19" s="1">
        <v>256</v>
      </c>
      <c r="AM19" s="32">
        <f>AE5+AE6+AE7+AE8+AE9+AE10+AE11+AE12+AE13+AE14+AE15+AE16+AE17+AE18+AE19</f>
        <v>100</v>
      </c>
      <c r="AN19" s="32">
        <f>AF5+AF6+AF7+AF8+AF9+AF10+AF11+AF12+AF13+AF14+AF15+AF16+AF17+AF18+AF19</f>
        <v>100</v>
      </c>
      <c r="AO19" s="32">
        <f>AG5+AG6+AG7+AG8+AG9+AG10+AG11+AG12+AG13+AG14+AG15+AG16+AG17+AG18+AG19</f>
        <v>100</v>
      </c>
      <c r="AP19" s="32">
        <f>AH5+AH6+AH7+AH8+AH9+AH10+AH11+AH12+AH13+AH14+AH15+AH16+AH17+AH18+AH19</f>
        <v>100</v>
      </c>
      <c r="AQ19" s="32">
        <f>AI5+AI6+AI7+AI8+AI9+AI10+AI11+AI12+AI13+AI14+AI15+AI16+AI17+AI18+AI19</f>
        <v>100</v>
      </c>
      <c r="AR19" s="7"/>
      <c r="AU19" s="9"/>
      <c r="AV19" s="9"/>
      <c r="AW19" s="9"/>
      <c r="AX19" s="9"/>
      <c r="AY19" s="9"/>
      <c r="AZ19" s="9"/>
      <c r="BA19" s="9"/>
      <c r="BB19" s="9"/>
    </row>
    <row r="20" spans="22:54" s="1" customFormat="1" x14ac:dyDescent="0.25">
      <c r="V20" s="1">
        <v>512</v>
      </c>
      <c r="W20" s="3">
        <f>R5</f>
        <v>0</v>
      </c>
      <c r="X20" s="3">
        <f>R6</f>
        <v>0</v>
      </c>
      <c r="Y20" s="3">
        <f>R7</f>
        <v>0</v>
      </c>
      <c r="Z20" s="3">
        <f>R8</f>
        <v>0</v>
      </c>
      <c r="AA20" s="3">
        <f>R9</f>
        <v>0</v>
      </c>
      <c r="AD20" s="1">
        <v>512</v>
      </c>
      <c r="AE20" s="32">
        <f>PRODUCT(W20*100*1/W21)</f>
        <v>0</v>
      </c>
      <c r="AF20" s="32">
        <f>PRODUCT(X20*100*1/X21)</f>
        <v>0</v>
      </c>
      <c r="AG20" s="32">
        <f>PRODUCT(Y20*100*1/Y21)</f>
        <v>0</v>
      </c>
      <c r="AH20" s="32">
        <f>PRODUCT(Z20*100*1/Z21)</f>
        <v>0</v>
      </c>
      <c r="AI20" s="32">
        <f>PRODUCT(AA20*100*1/AA21)</f>
        <v>0</v>
      </c>
      <c r="AL20" s="1">
        <v>512</v>
      </c>
      <c r="AM20" s="32">
        <f>AE5+AE6+AE7+AE8+AE9+AE10+AE11+AE12+AE13+AE14+AE15+AE16+AE17+AE18+AE19+AE20</f>
        <v>100</v>
      </c>
      <c r="AN20" s="32">
        <f>AF5+AF6+AF7+AF8+AF9+AF10+AF11+AF12+AF13+AF14+AF15+AF16+AF17+AF18+AF19+AF20</f>
        <v>100</v>
      </c>
      <c r="AO20" s="32">
        <f>AG5+AG6+AG7+AG8+AG9+AG10+AG11+AG12+AG13+AG14+AG15+AG16+AG17+AG18+AG19+AG20</f>
        <v>100</v>
      </c>
      <c r="AP20" s="32">
        <f>AH5+AH6+AH7+AH8+AH9+AH10+AH11+AH12+AH13+AH14+AH15+AH16+AH17+AH18+AH19+AH20</f>
        <v>100</v>
      </c>
      <c r="AQ20" s="32">
        <f>AI5+AI6+AI7+AI8+AI9+AI10+AI11+AI12+AI13+AI14+AI15+AI16+AI17+AI18+AI19+AI20</f>
        <v>100</v>
      </c>
      <c r="AR20" s="7"/>
      <c r="AU20" s="9"/>
      <c r="AV20" s="9"/>
      <c r="AW20" s="9"/>
      <c r="AX20" s="9"/>
      <c r="AY20" s="9"/>
      <c r="AZ20" s="9"/>
      <c r="BA20" s="9"/>
      <c r="BB20" s="9"/>
    </row>
    <row r="21" spans="22:54" s="1" customFormat="1" x14ac:dyDescent="0.25">
      <c r="V21" s="1" t="s">
        <v>1</v>
      </c>
      <c r="W21" s="1">
        <f>S5</f>
        <v>4</v>
      </c>
      <c r="X21" s="1">
        <f>S6</f>
        <v>4</v>
      </c>
      <c r="Y21" s="1">
        <f>S7</f>
        <v>4</v>
      </c>
      <c r="Z21" s="1">
        <f>S8</f>
        <v>4</v>
      </c>
      <c r="AA21" s="1">
        <f>S9</f>
        <v>4</v>
      </c>
      <c r="AD21" s="1" t="s">
        <v>44</v>
      </c>
      <c r="AE21" s="29">
        <f t="shared" ref="AE21:AI21" si="0">SUM(AE5:AE20)</f>
        <v>100</v>
      </c>
      <c r="AF21" s="29">
        <f t="shared" si="0"/>
        <v>100</v>
      </c>
      <c r="AG21" s="29">
        <f t="shared" si="0"/>
        <v>100</v>
      </c>
      <c r="AH21" s="29">
        <f t="shared" si="0"/>
        <v>100</v>
      </c>
      <c r="AI21" s="29">
        <f t="shared" si="0"/>
        <v>100</v>
      </c>
      <c r="AM21" s="29"/>
      <c r="AN21" s="29"/>
      <c r="AO21" s="29"/>
      <c r="AP21" s="29"/>
      <c r="AQ21" s="29"/>
      <c r="AU21" s="9"/>
      <c r="AV21" s="9"/>
      <c r="AW21" s="9"/>
      <c r="AX21" s="9"/>
      <c r="AY21" s="9"/>
      <c r="AZ21" s="9"/>
      <c r="BA21" s="9"/>
      <c r="BB21" s="9"/>
    </row>
    <row r="22" spans="22:54" s="1" customFormat="1" x14ac:dyDescent="0.25">
      <c r="AE22" s="29"/>
      <c r="AF22" s="29"/>
      <c r="AG22" s="29"/>
      <c r="AH22" s="29"/>
      <c r="AI22" s="29"/>
      <c r="AM22" s="29"/>
      <c r="AN22" s="29"/>
      <c r="AO22" s="29"/>
      <c r="AP22" s="29"/>
      <c r="AQ22" s="29"/>
      <c r="AU22" s="9"/>
      <c r="AV22" s="9"/>
      <c r="AW22" s="9"/>
      <c r="AX22" s="9"/>
      <c r="AY22" s="9"/>
      <c r="AZ22" s="9"/>
      <c r="BA22" s="9"/>
      <c r="BB22" s="9"/>
    </row>
    <row r="23" spans="22:54" s="1" customFormat="1" x14ac:dyDescent="0.25">
      <c r="AE23" s="29"/>
      <c r="AF23" s="29"/>
      <c r="AG23" s="29"/>
      <c r="AH23" s="29"/>
      <c r="AI23" s="29"/>
      <c r="AM23" s="29"/>
      <c r="AN23" s="29"/>
      <c r="AO23" s="29"/>
      <c r="AP23" s="29"/>
      <c r="AQ23" s="29"/>
      <c r="AU23" s="9"/>
      <c r="AV23" s="9"/>
      <c r="AW23" s="9"/>
      <c r="AX23" s="9"/>
      <c r="AY23" s="9"/>
      <c r="AZ23" s="9"/>
      <c r="BA23" s="9"/>
      <c r="BB23" s="9"/>
    </row>
    <row r="24" spans="22:54" s="1" customFormat="1" x14ac:dyDescent="0.25">
      <c r="AE24" s="29"/>
      <c r="AF24" s="29"/>
      <c r="AG24" s="29"/>
      <c r="AH24" s="29"/>
      <c r="AI24" s="29"/>
      <c r="AM24" s="29"/>
      <c r="AN24" s="29"/>
      <c r="AO24" s="29"/>
      <c r="AP24" s="29"/>
      <c r="AQ24" s="29"/>
      <c r="AU24" s="9"/>
      <c r="AV24" s="9"/>
      <c r="AW24" s="9"/>
      <c r="AX24" s="9"/>
      <c r="AY24" s="9"/>
      <c r="AZ24" s="9"/>
      <c r="BA24" s="9"/>
      <c r="BB24" s="9"/>
    </row>
    <row r="25" spans="22:54" s="1" customFormat="1" x14ac:dyDescent="0.25">
      <c r="AE25" s="29"/>
      <c r="AF25" s="29"/>
      <c r="AG25" s="29"/>
      <c r="AH25" s="29"/>
      <c r="AI25" s="29"/>
      <c r="AM25" s="29"/>
      <c r="AN25" s="29"/>
      <c r="AO25" s="29"/>
      <c r="AP25" s="29"/>
      <c r="AQ25" s="29"/>
      <c r="AU25" s="9"/>
      <c r="AV25" s="9"/>
      <c r="AW25" s="9"/>
      <c r="AX25" s="9"/>
      <c r="AY25" s="9"/>
      <c r="AZ25" s="9"/>
      <c r="BA25" s="9"/>
      <c r="BB25" s="9"/>
    </row>
    <row r="26" spans="22:54" s="1" customFormat="1" x14ac:dyDescent="0.25">
      <c r="AE26" s="29"/>
      <c r="AF26" s="29"/>
      <c r="AG26" s="29"/>
      <c r="AH26" s="29"/>
      <c r="AI26" s="29"/>
      <c r="AM26" s="29"/>
      <c r="AN26" s="29"/>
      <c r="AO26" s="29"/>
      <c r="AP26" s="29"/>
      <c r="AQ26" s="29"/>
      <c r="AU26" s="9"/>
      <c r="AV26" s="9"/>
      <c r="AW26" s="9"/>
      <c r="AX26" s="9"/>
      <c r="AY26" s="9"/>
      <c r="AZ26" s="9"/>
      <c r="BA26" s="9"/>
      <c r="BB26" s="9"/>
    </row>
    <row r="27" spans="22:54" s="1" customFormat="1" x14ac:dyDescent="0.25">
      <c r="AE27" s="29"/>
      <c r="AF27" s="29"/>
      <c r="AG27" s="29"/>
      <c r="AH27" s="29"/>
      <c r="AI27" s="29"/>
      <c r="AM27" s="29"/>
      <c r="AN27" s="29"/>
      <c r="AO27" s="29"/>
      <c r="AP27" s="29"/>
      <c r="AQ27" s="29"/>
      <c r="AU27" s="9"/>
      <c r="AV27" s="9"/>
      <c r="AW27" s="9"/>
      <c r="AX27" s="9"/>
      <c r="AY27" s="9"/>
      <c r="AZ27" s="9"/>
      <c r="BA27" s="9"/>
      <c r="BB27" s="9"/>
    </row>
    <row r="28" spans="22:54" s="1" customFormat="1" x14ac:dyDescent="0.25">
      <c r="AE28" s="29"/>
      <c r="AF28" s="29"/>
      <c r="AG28" s="29"/>
      <c r="AH28" s="29"/>
      <c r="AI28" s="29"/>
      <c r="AM28" s="29"/>
      <c r="AN28" s="29"/>
      <c r="AO28" s="29"/>
      <c r="AP28" s="29"/>
      <c r="AQ28" s="29"/>
      <c r="AU28" s="9"/>
      <c r="AV28" s="9"/>
      <c r="AW28" s="9"/>
      <c r="AX28" s="9"/>
      <c r="AY28" s="9"/>
      <c r="AZ28" s="9"/>
      <c r="BA28" s="9"/>
      <c r="BB28" s="9"/>
    </row>
    <row r="29" spans="22:54" s="1" customFormat="1" x14ac:dyDescent="0.25">
      <c r="AE29" s="29"/>
      <c r="AF29" s="29"/>
      <c r="AG29" s="29"/>
      <c r="AH29" s="29"/>
      <c r="AI29" s="29"/>
      <c r="AM29" s="29"/>
      <c r="AN29" s="29"/>
      <c r="AO29" s="29"/>
      <c r="AP29" s="29"/>
      <c r="AQ29" s="29"/>
      <c r="AU29" s="9"/>
      <c r="AV29" s="9"/>
      <c r="AW29" s="9"/>
      <c r="AX29" s="9"/>
      <c r="AY29" s="9"/>
      <c r="AZ29" s="9"/>
      <c r="BA29" s="9"/>
      <c r="BB29" s="9"/>
    </row>
    <row r="30" spans="22:54" s="1" customFormat="1" x14ac:dyDescent="0.25">
      <c r="AE30" s="29"/>
      <c r="AF30" s="29"/>
      <c r="AG30" s="29"/>
      <c r="AH30" s="29"/>
      <c r="AI30" s="29"/>
      <c r="AM30" s="29"/>
      <c r="AN30" s="29"/>
      <c r="AO30" s="29"/>
      <c r="AP30" s="29"/>
      <c r="AQ30" s="29"/>
      <c r="AU30" s="9"/>
      <c r="AV30" s="9"/>
      <c r="AW30" s="9"/>
      <c r="AX30" s="9"/>
      <c r="AY30" s="9"/>
      <c r="AZ30" s="9"/>
      <c r="BA30" s="9"/>
      <c r="BB30" s="9"/>
    </row>
    <row r="31" spans="22:54" s="1" customFormat="1" x14ac:dyDescent="0.25">
      <c r="AE31" s="29"/>
      <c r="AF31" s="29"/>
      <c r="AG31" s="29"/>
      <c r="AH31" s="29"/>
      <c r="AI31" s="29"/>
      <c r="AM31" s="29"/>
      <c r="AN31" s="29"/>
      <c r="AO31" s="29"/>
      <c r="AP31" s="29"/>
      <c r="AQ31" s="29"/>
      <c r="AU31" s="9"/>
      <c r="AV31" s="9"/>
      <c r="AW31" s="9"/>
      <c r="AX31" s="9"/>
      <c r="AY31" s="9"/>
      <c r="AZ31" s="9"/>
      <c r="BA31" s="9"/>
      <c r="BB31" s="9"/>
    </row>
    <row r="32" spans="22:54" s="1" customFormat="1" x14ac:dyDescent="0.25">
      <c r="AE32" s="29"/>
      <c r="AF32" s="29"/>
      <c r="AG32" s="29"/>
      <c r="AH32" s="29"/>
      <c r="AI32" s="29"/>
      <c r="AM32" s="29"/>
      <c r="AN32" s="29"/>
      <c r="AO32" s="29"/>
      <c r="AP32" s="29"/>
      <c r="AQ32" s="29"/>
      <c r="AU32" s="9"/>
      <c r="AV32" s="9"/>
      <c r="AW32" s="9"/>
      <c r="AX32" s="9"/>
      <c r="AY32" s="9"/>
      <c r="AZ32" s="9"/>
      <c r="BA32" s="9"/>
      <c r="BB32" s="9"/>
    </row>
    <row r="33" spans="31:54" s="1" customFormat="1" x14ac:dyDescent="0.25">
      <c r="AE33" s="29"/>
      <c r="AF33" s="29"/>
      <c r="AG33" s="29"/>
      <c r="AH33" s="29"/>
      <c r="AI33" s="29"/>
      <c r="AM33" s="29"/>
      <c r="AN33" s="29"/>
      <c r="AO33" s="29"/>
      <c r="AP33" s="29"/>
      <c r="AQ33" s="29"/>
      <c r="AU33" s="9"/>
      <c r="AV33" s="9"/>
      <c r="AW33" s="9"/>
      <c r="AX33" s="9"/>
      <c r="AY33" s="9"/>
      <c r="AZ33" s="9"/>
      <c r="BA33" s="9"/>
      <c r="BB33" s="9"/>
    </row>
  </sheetData>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V34"/>
  <sheetViews>
    <sheetView workbookViewId="0">
      <selection activeCell="Q3" sqref="Q3:Q4"/>
    </sheetView>
  </sheetViews>
  <sheetFormatPr baseColWidth="10" defaultRowHeight="15" x14ac:dyDescent="0.25"/>
  <sheetData>
    <row r="1" spans="1:108" s="1" customFormat="1" x14ac:dyDescent="0.25">
      <c r="A1" s="1" t="s">
        <v>94</v>
      </c>
      <c r="CE1" s="9"/>
      <c r="CF1" s="9"/>
      <c r="CG1" s="9"/>
      <c r="CH1" s="9"/>
      <c r="CI1" s="9"/>
      <c r="CJ1" s="9"/>
      <c r="CK1" s="9"/>
      <c r="CL1" s="9"/>
      <c r="CM1" s="9"/>
      <c r="CN1" s="9"/>
      <c r="CO1" s="9"/>
      <c r="CP1" s="9"/>
      <c r="CQ1" s="9"/>
      <c r="CR1" s="9"/>
      <c r="CS1" s="9"/>
      <c r="CT1" s="9"/>
      <c r="CU1" s="9"/>
      <c r="CV1" s="9"/>
      <c r="CW1" s="9"/>
      <c r="CX1" s="9"/>
      <c r="CY1" s="9"/>
      <c r="CZ1" s="9"/>
      <c r="DA1" s="9"/>
      <c r="DB1" s="9"/>
      <c r="DC1" s="9"/>
      <c r="DD1" s="9"/>
    </row>
    <row r="2" spans="1:108" s="1" customFormat="1" ht="18.75" x14ac:dyDescent="0.25">
      <c r="B2" s="1" t="s">
        <v>0</v>
      </c>
      <c r="C2" s="1">
        <v>1.5625E-2</v>
      </c>
      <c r="D2" s="1">
        <v>3.125E-2</v>
      </c>
      <c r="E2" s="1">
        <v>6.25E-2</v>
      </c>
      <c r="F2" s="1">
        <v>0.125</v>
      </c>
      <c r="G2" s="1">
        <v>0.25</v>
      </c>
      <c r="H2" s="1">
        <v>0.5</v>
      </c>
      <c r="I2" s="1">
        <v>1</v>
      </c>
      <c r="J2" s="1">
        <v>2</v>
      </c>
      <c r="K2" s="1">
        <v>4</v>
      </c>
      <c r="L2" s="1">
        <v>8</v>
      </c>
      <c r="M2" s="1">
        <v>16</v>
      </c>
      <c r="N2" s="1">
        <v>32</v>
      </c>
      <c r="O2" s="1">
        <v>64</v>
      </c>
      <c r="P2" s="1">
        <v>128</v>
      </c>
      <c r="Q2" s="1" t="s">
        <v>1</v>
      </c>
      <c r="T2" s="1" t="s">
        <v>0</v>
      </c>
      <c r="U2" s="1" t="str">
        <f>B3</f>
        <v>Vancomycin</v>
      </c>
      <c r="V2" s="1" t="str">
        <f>B4</f>
        <v>Metronidazol</v>
      </c>
      <c r="Y2" s="1" t="str">
        <f>U2</f>
        <v>Vancomycin</v>
      </c>
      <c r="Z2" s="1" t="str">
        <f>V2</f>
        <v>Metronidazol</v>
      </c>
      <c r="AC2" s="1" t="str">
        <f>U2</f>
        <v>Vancomycin</v>
      </c>
      <c r="AD2" s="1" t="str">
        <f>V2</f>
        <v>Metronidazol</v>
      </c>
      <c r="AF2" s="22"/>
      <c r="AG2" s="23" t="s">
        <v>78</v>
      </c>
      <c r="AH2" s="23" t="s">
        <v>80</v>
      </c>
      <c r="AI2" s="9"/>
      <c r="CE2" s="9"/>
      <c r="CF2" s="9"/>
      <c r="CG2" s="9"/>
      <c r="CH2" s="9"/>
      <c r="CI2" s="9"/>
      <c r="CJ2" s="9"/>
      <c r="CK2" s="9"/>
      <c r="CL2" s="9"/>
      <c r="CM2" s="9"/>
      <c r="CN2" s="9"/>
      <c r="CO2" s="9"/>
      <c r="CP2" s="9"/>
      <c r="CQ2" s="9"/>
      <c r="CR2" s="9"/>
      <c r="CS2" s="9"/>
      <c r="CT2" s="9"/>
      <c r="CU2" s="9"/>
      <c r="CV2" s="9"/>
      <c r="CW2" s="9"/>
      <c r="CX2" s="9"/>
      <c r="CY2" s="9"/>
      <c r="CZ2" s="9"/>
      <c r="DA2" s="9"/>
      <c r="DB2" s="9"/>
      <c r="DC2" s="9"/>
      <c r="DD2" s="9"/>
    </row>
    <row r="3" spans="1:108" s="1" customFormat="1" ht="18.75" x14ac:dyDescent="0.25">
      <c r="B3" s="1" t="s">
        <v>35</v>
      </c>
      <c r="C3" s="2">
        <v>0</v>
      </c>
      <c r="D3" s="2">
        <v>0</v>
      </c>
      <c r="E3" s="2">
        <v>0</v>
      </c>
      <c r="F3" s="2">
        <v>0</v>
      </c>
      <c r="G3" s="2">
        <v>2</v>
      </c>
      <c r="H3" s="2">
        <v>3</v>
      </c>
      <c r="I3" s="2">
        <v>2</v>
      </c>
      <c r="J3" s="2">
        <v>0</v>
      </c>
      <c r="K3" s="3">
        <v>0</v>
      </c>
      <c r="L3" s="3">
        <v>0</v>
      </c>
      <c r="M3" s="3">
        <v>0</v>
      </c>
      <c r="N3" s="3">
        <v>0</v>
      </c>
      <c r="O3" s="3">
        <v>0</v>
      </c>
      <c r="P3" s="3">
        <v>0</v>
      </c>
      <c r="Q3" s="46">
        <v>7</v>
      </c>
      <c r="T3" s="1">
        <v>1.5625E-2</v>
      </c>
      <c r="U3" s="2">
        <f>C3</f>
        <v>0</v>
      </c>
      <c r="V3" s="2">
        <f>C4</f>
        <v>0</v>
      </c>
      <c r="W3" s="5"/>
      <c r="X3" s="1">
        <v>1.5625E-2</v>
      </c>
      <c r="Y3" s="30">
        <f>PRODUCT(U3*100*1/U17)</f>
        <v>0</v>
      </c>
      <c r="Z3" s="30">
        <f>PRODUCT(V3*100*1/V17)</f>
        <v>0</v>
      </c>
      <c r="AB3" s="1">
        <v>1.5625E-2</v>
      </c>
      <c r="AC3" s="30">
        <f>Y3</f>
        <v>0</v>
      </c>
      <c r="AD3" s="30">
        <f>Z3</f>
        <v>0</v>
      </c>
      <c r="AF3" s="24" t="s">
        <v>46</v>
      </c>
      <c r="AG3" s="25">
        <f>U17</f>
        <v>7</v>
      </c>
      <c r="AH3" s="25">
        <f>V17</f>
        <v>7</v>
      </c>
      <c r="AI3" s="9"/>
      <c r="CE3" s="9"/>
      <c r="CF3" s="9"/>
      <c r="CG3" s="9"/>
      <c r="CH3" s="9"/>
      <c r="CI3" s="9"/>
      <c r="CJ3" s="9"/>
      <c r="CK3" s="9"/>
      <c r="CL3" s="9"/>
      <c r="CM3" s="9"/>
      <c r="CN3" s="9"/>
      <c r="CO3" s="9"/>
      <c r="CP3" s="9"/>
      <c r="CQ3" s="9"/>
      <c r="CR3" s="9"/>
      <c r="CS3" s="9"/>
      <c r="CT3" s="9"/>
      <c r="CU3" s="9"/>
      <c r="CV3" s="9"/>
      <c r="CW3" s="9"/>
      <c r="CX3" s="9"/>
      <c r="CY3" s="9"/>
      <c r="CZ3" s="9"/>
      <c r="DA3" s="9"/>
      <c r="DB3" s="9"/>
      <c r="DC3" s="9"/>
      <c r="DD3" s="9"/>
    </row>
    <row r="4" spans="1:108" s="1" customFormat="1" ht="18.75" x14ac:dyDescent="0.25">
      <c r="B4" s="1" t="s">
        <v>24</v>
      </c>
      <c r="C4" s="2">
        <v>0</v>
      </c>
      <c r="D4" s="2">
        <v>0</v>
      </c>
      <c r="E4" s="2">
        <v>0</v>
      </c>
      <c r="F4" s="2">
        <v>4</v>
      </c>
      <c r="G4" s="2">
        <v>2</v>
      </c>
      <c r="H4" s="2">
        <v>1</v>
      </c>
      <c r="I4" s="2">
        <v>0</v>
      </c>
      <c r="J4" s="2">
        <v>0</v>
      </c>
      <c r="K4" s="3">
        <v>0</v>
      </c>
      <c r="L4" s="3">
        <v>0</v>
      </c>
      <c r="M4" s="3">
        <v>0</v>
      </c>
      <c r="N4" s="3">
        <v>0</v>
      </c>
      <c r="O4" s="3">
        <v>0</v>
      </c>
      <c r="P4" s="3">
        <v>0</v>
      </c>
      <c r="Q4" s="46">
        <v>7</v>
      </c>
      <c r="T4" s="1">
        <v>3.125E-2</v>
      </c>
      <c r="U4" s="2">
        <f>D3</f>
        <v>0</v>
      </c>
      <c r="V4" s="2">
        <f>D4</f>
        <v>0</v>
      </c>
      <c r="W4" s="5"/>
      <c r="X4" s="1">
        <v>3.125E-2</v>
      </c>
      <c r="Y4" s="30">
        <f>PRODUCT(U4*100*1/U17)</f>
        <v>0</v>
      </c>
      <c r="Z4" s="30">
        <f>PRODUCT(V4*100*1/V17)</f>
        <v>0</v>
      </c>
      <c r="AB4" s="1">
        <v>3.125E-2</v>
      </c>
      <c r="AC4" s="30">
        <f>Y3+Y4</f>
        <v>0</v>
      </c>
      <c r="AD4" s="30">
        <f>Z3+Z4</f>
        <v>0</v>
      </c>
      <c r="AF4" s="24" t="s">
        <v>47</v>
      </c>
      <c r="AG4" s="17">
        <f>AC10</f>
        <v>100</v>
      </c>
      <c r="AH4" s="17">
        <f>AD10</f>
        <v>100.00000000000001</v>
      </c>
      <c r="AI4" s="9"/>
      <c r="CE4" s="9"/>
      <c r="CF4" s="9"/>
      <c r="CG4" s="9"/>
      <c r="CH4" s="9"/>
      <c r="CI4" s="9"/>
      <c r="CJ4" s="9"/>
      <c r="CK4" s="9"/>
      <c r="CL4" s="9"/>
      <c r="CM4" s="9"/>
      <c r="CN4" s="9"/>
      <c r="CO4" s="9"/>
      <c r="CP4" s="9"/>
      <c r="CQ4" s="9"/>
      <c r="CR4" s="9"/>
      <c r="CS4" s="9"/>
      <c r="CT4" s="9"/>
      <c r="CU4" s="9"/>
      <c r="CV4" s="9"/>
      <c r="CW4" s="9"/>
      <c r="CX4" s="9"/>
      <c r="CY4" s="9"/>
      <c r="CZ4" s="9"/>
      <c r="DA4" s="9"/>
      <c r="DB4" s="9"/>
      <c r="DC4" s="9"/>
      <c r="DD4" s="9"/>
    </row>
    <row r="5" spans="1:108" s="1" customFormat="1" ht="18.75" x14ac:dyDescent="0.25">
      <c r="T5" s="1">
        <v>6.25E-2</v>
      </c>
      <c r="U5" s="2">
        <f>E3</f>
        <v>0</v>
      </c>
      <c r="V5" s="2">
        <f>E4</f>
        <v>0</v>
      </c>
      <c r="W5" s="5"/>
      <c r="X5" s="1">
        <v>6.25E-2</v>
      </c>
      <c r="Y5" s="30">
        <f>PRODUCT(U5*100*1/U17)</f>
        <v>0</v>
      </c>
      <c r="Z5" s="30">
        <f>PRODUCT(V5*100*1/V17)</f>
        <v>0</v>
      </c>
      <c r="AB5" s="1">
        <v>6.25E-2</v>
      </c>
      <c r="AC5" s="30">
        <f>Y3+Y4+Y5</f>
        <v>0</v>
      </c>
      <c r="AD5" s="30">
        <f>Z3+Z4+Z5</f>
        <v>0</v>
      </c>
      <c r="AF5" s="24" t="s">
        <v>48</v>
      </c>
      <c r="AG5" s="17"/>
      <c r="AH5" s="17"/>
      <c r="AI5" s="9"/>
      <c r="CE5" s="9"/>
      <c r="CF5" s="9"/>
      <c r="CG5" s="9"/>
      <c r="CH5" s="9"/>
      <c r="CI5" s="9"/>
      <c r="CJ5" s="9"/>
      <c r="CK5" s="9"/>
      <c r="CL5" s="9"/>
      <c r="CM5" s="9"/>
      <c r="CN5" s="9"/>
      <c r="CO5" s="9"/>
      <c r="CP5" s="9"/>
      <c r="CQ5" s="9"/>
      <c r="CR5" s="9"/>
      <c r="CS5" s="9"/>
      <c r="CT5" s="9"/>
      <c r="CU5" s="9"/>
      <c r="CV5" s="9"/>
      <c r="CW5" s="9"/>
      <c r="CX5" s="9"/>
      <c r="CY5" s="9"/>
      <c r="CZ5" s="9"/>
      <c r="DA5" s="9"/>
      <c r="DB5" s="9"/>
      <c r="DC5" s="9"/>
      <c r="DD5" s="9"/>
    </row>
    <row r="6" spans="1:108" s="1" customFormat="1" ht="18.75" x14ac:dyDescent="0.25">
      <c r="T6" s="1">
        <v>0.125</v>
      </c>
      <c r="U6" s="2">
        <f>F3</f>
        <v>0</v>
      </c>
      <c r="V6" s="2">
        <f>F4</f>
        <v>4</v>
      </c>
      <c r="W6" s="5"/>
      <c r="X6" s="1">
        <v>0.125</v>
      </c>
      <c r="Y6" s="30">
        <f>PRODUCT(U6*100*1/U17)</f>
        <v>0</v>
      </c>
      <c r="Z6" s="30">
        <f>PRODUCT(V6*100*1/V17)</f>
        <v>57.142857142857146</v>
      </c>
      <c r="AB6" s="1">
        <v>0.125</v>
      </c>
      <c r="AC6" s="30">
        <f>Y3+Y4+Y5+Y6</f>
        <v>0</v>
      </c>
      <c r="AD6" s="30">
        <f>Z3+Z4+Z5+Z6</f>
        <v>57.142857142857146</v>
      </c>
      <c r="AF6" s="24" t="s">
        <v>49</v>
      </c>
      <c r="AG6" s="17">
        <f>AC16-AC10</f>
        <v>0</v>
      </c>
      <c r="AH6" s="17">
        <f>AD16-AD10</f>
        <v>0</v>
      </c>
      <c r="AI6" s="9"/>
      <c r="CE6" s="9"/>
      <c r="CF6" s="9"/>
      <c r="CG6" s="9"/>
      <c r="CH6" s="9"/>
      <c r="CI6" s="9"/>
      <c r="CJ6" s="9"/>
      <c r="CK6" s="9"/>
      <c r="CL6" s="9"/>
      <c r="CM6" s="9"/>
      <c r="CN6" s="9"/>
      <c r="CO6" s="9"/>
      <c r="CP6" s="9"/>
      <c r="CQ6" s="9"/>
      <c r="CR6" s="9"/>
      <c r="CS6" s="9"/>
      <c r="CT6" s="9"/>
      <c r="CU6" s="9"/>
      <c r="CV6" s="9"/>
      <c r="CW6" s="9"/>
      <c r="CX6" s="9"/>
      <c r="CY6" s="9"/>
      <c r="CZ6" s="9"/>
      <c r="DA6" s="9"/>
      <c r="DB6" s="9"/>
      <c r="DC6" s="9"/>
      <c r="DD6" s="9"/>
    </row>
    <row r="7" spans="1:108" s="1" customFormat="1" x14ac:dyDescent="0.25">
      <c r="T7" s="1">
        <v>0.25</v>
      </c>
      <c r="U7" s="2">
        <f>G3</f>
        <v>2</v>
      </c>
      <c r="V7" s="2">
        <f>G4</f>
        <v>2</v>
      </c>
      <c r="W7" s="5"/>
      <c r="X7" s="1">
        <v>0.25</v>
      </c>
      <c r="Y7" s="30">
        <f>PRODUCT(U7*100*1/U17)</f>
        <v>28.571428571428573</v>
      </c>
      <c r="Z7" s="30">
        <f>PRODUCT(V7*100*1/V17)</f>
        <v>28.571428571428573</v>
      </c>
      <c r="AB7" s="1">
        <v>0.25</v>
      </c>
      <c r="AC7" s="30">
        <f>Y3+Y4+Y5+Y6+Y7</f>
        <v>28.571428571428573</v>
      </c>
      <c r="AD7" s="30">
        <f>Z3+Z4+Z5+Z6+Z7</f>
        <v>85.714285714285722</v>
      </c>
      <c r="AF7" s="28"/>
      <c r="AG7" s="28"/>
      <c r="AH7" s="28"/>
      <c r="AI7" s="9"/>
      <c r="CE7" s="9"/>
      <c r="CF7" s="9"/>
      <c r="CG7" s="9"/>
      <c r="CH7" s="9"/>
      <c r="CI7" s="9"/>
      <c r="CJ7" s="9"/>
      <c r="CK7" s="9"/>
      <c r="CL7" s="9"/>
      <c r="CM7" s="9"/>
      <c r="CN7" s="9"/>
      <c r="CO7" s="9"/>
      <c r="CP7" s="9"/>
      <c r="CQ7" s="9"/>
      <c r="CR7" s="9"/>
      <c r="CS7" s="9"/>
      <c r="CT7" s="9"/>
      <c r="CU7" s="9"/>
      <c r="CV7" s="9"/>
      <c r="CW7" s="9"/>
      <c r="CX7" s="9"/>
      <c r="CY7" s="9"/>
      <c r="CZ7" s="9"/>
      <c r="DA7" s="9"/>
      <c r="DB7" s="9"/>
      <c r="DC7" s="9"/>
      <c r="DD7" s="9"/>
    </row>
    <row r="8" spans="1:108" s="1" customFormat="1" x14ac:dyDescent="0.25">
      <c r="T8" s="1">
        <v>0.5</v>
      </c>
      <c r="U8" s="2">
        <f>H3</f>
        <v>3</v>
      </c>
      <c r="V8" s="2">
        <f>H4</f>
        <v>1</v>
      </c>
      <c r="W8" s="5"/>
      <c r="X8" s="1">
        <v>0.5</v>
      </c>
      <c r="Y8" s="30">
        <f>PRODUCT(U8*100*1/U17)</f>
        <v>42.857142857142854</v>
      </c>
      <c r="Z8" s="30">
        <f>PRODUCT(V8*100*1/V17)</f>
        <v>14.285714285714286</v>
      </c>
      <c r="AB8" s="1">
        <v>0.5</v>
      </c>
      <c r="AC8" s="30">
        <f>Y3+Y4+Y5+Y6+Y7+Y8</f>
        <v>71.428571428571431</v>
      </c>
      <c r="AD8" s="30">
        <f>Z3+Z4+Z5+Z6+Z7+Z8</f>
        <v>100.00000000000001</v>
      </c>
      <c r="AF8" s="9"/>
      <c r="AG8" s="9"/>
      <c r="AH8" s="9"/>
      <c r="AI8" s="9"/>
      <c r="AJ8" s="9"/>
      <c r="AK8" s="9"/>
      <c r="AL8" s="9"/>
      <c r="AM8" s="9"/>
      <c r="AN8" s="9"/>
      <c r="AO8" s="9"/>
      <c r="AP8" s="9"/>
      <c r="AQ8" s="9"/>
      <c r="AR8" s="9"/>
      <c r="AS8" s="9"/>
      <c r="AT8" s="9"/>
      <c r="CE8" s="9"/>
      <c r="CF8" s="9"/>
      <c r="CG8" s="9"/>
      <c r="CH8" s="9"/>
      <c r="CI8" s="9"/>
      <c r="CJ8" s="9"/>
      <c r="CK8" s="9"/>
      <c r="CL8" s="9"/>
      <c r="CM8" s="9"/>
      <c r="CN8" s="9"/>
      <c r="CO8" s="9"/>
      <c r="CP8" s="9"/>
      <c r="CQ8" s="9"/>
      <c r="CR8" s="9"/>
      <c r="CS8" s="9"/>
      <c r="CT8" s="9"/>
      <c r="CU8" s="9"/>
      <c r="CV8" s="9"/>
      <c r="CW8" s="9"/>
      <c r="CX8" s="9"/>
      <c r="CY8" s="9"/>
      <c r="CZ8" s="9"/>
      <c r="DA8" s="9"/>
      <c r="DB8" s="9"/>
      <c r="DC8" s="9"/>
      <c r="DD8" s="9"/>
    </row>
    <row r="9" spans="1:108" s="1" customFormat="1" x14ac:dyDescent="0.25">
      <c r="T9" s="1">
        <v>1</v>
      </c>
      <c r="U9" s="2">
        <f>I3</f>
        <v>2</v>
      </c>
      <c r="V9" s="2">
        <f>I4</f>
        <v>0</v>
      </c>
      <c r="W9" s="5"/>
      <c r="X9" s="1">
        <v>1</v>
      </c>
      <c r="Y9" s="30">
        <f>PRODUCT(U9*100*1/U17)</f>
        <v>28.571428571428573</v>
      </c>
      <c r="Z9" s="30">
        <f>PRODUCT(V9*100*1/V17)</f>
        <v>0</v>
      </c>
      <c r="AB9" s="1">
        <v>1</v>
      </c>
      <c r="AC9" s="30">
        <f>Y3+Y4+Y5+Y6+Y7+Y8+Y9</f>
        <v>100</v>
      </c>
      <c r="AD9" s="30">
        <f>Z3+Z4+Z5+Z6+Z7+Z8+Z9</f>
        <v>100.00000000000001</v>
      </c>
      <c r="AF9" s="9"/>
      <c r="AG9" s="9"/>
      <c r="AH9" s="9"/>
      <c r="AI9" s="9"/>
      <c r="AJ9" s="9"/>
      <c r="AK9" s="9"/>
      <c r="AL9" s="9"/>
      <c r="AM9" s="9"/>
      <c r="AN9" s="9"/>
      <c r="AO9" s="9"/>
      <c r="AP9" s="9"/>
      <c r="AQ9" s="9"/>
      <c r="AR9" s="9"/>
      <c r="AS9" s="9"/>
      <c r="AT9" s="9"/>
      <c r="CE9" s="9"/>
      <c r="CF9" s="9"/>
      <c r="CG9" s="9"/>
      <c r="CH9" s="9"/>
      <c r="CI9" s="9"/>
      <c r="CJ9" s="9"/>
      <c r="CK9" s="9"/>
      <c r="CL9" s="9"/>
      <c r="CM9" s="9"/>
      <c r="CN9" s="9"/>
      <c r="CO9" s="9"/>
      <c r="CP9" s="9"/>
      <c r="CQ9" s="9"/>
      <c r="CR9" s="9"/>
      <c r="CS9" s="9"/>
      <c r="CT9" s="9"/>
      <c r="CU9" s="9"/>
      <c r="CV9" s="9"/>
      <c r="CW9" s="9"/>
      <c r="CX9" s="9"/>
      <c r="CY9" s="9"/>
      <c r="CZ9" s="9"/>
      <c r="DA9" s="9"/>
      <c r="DB9" s="9"/>
      <c r="DC9" s="9"/>
      <c r="DD9" s="9"/>
    </row>
    <row r="10" spans="1:108" s="1" customFormat="1" x14ac:dyDescent="0.25">
      <c r="T10" s="1">
        <v>2</v>
      </c>
      <c r="U10" s="2">
        <f>J3</f>
        <v>0</v>
      </c>
      <c r="V10" s="2">
        <f>J4</f>
        <v>0</v>
      </c>
      <c r="W10" s="5"/>
      <c r="X10" s="1">
        <v>2</v>
      </c>
      <c r="Y10" s="30">
        <f>PRODUCT(U10*100*1/U17)</f>
        <v>0</v>
      </c>
      <c r="Z10" s="30">
        <f>PRODUCT(V10*100*1/V17)</f>
        <v>0</v>
      </c>
      <c r="AB10" s="1">
        <v>2</v>
      </c>
      <c r="AC10" s="30">
        <f>Y3+Y4+Y5+Y6+Y7+Y8+Y9+Y10</f>
        <v>100</v>
      </c>
      <c r="AD10" s="30">
        <f>Z3+Z4+Z5+Z6+Z7+Z8+Z9+Z10</f>
        <v>100.00000000000001</v>
      </c>
      <c r="AF10" s="9"/>
      <c r="AG10" s="9"/>
      <c r="AH10" s="9"/>
      <c r="AI10" s="9"/>
      <c r="AJ10" s="9"/>
      <c r="AK10" s="9"/>
      <c r="AL10" s="9"/>
      <c r="AM10" s="9"/>
      <c r="AN10" s="9"/>
      <c r="AO10" s="9"/>
      <c r="AP10" s="9"/>
      <c r="AQ10" s="9"/>
      <c r="AR10" s="9"/>
      <c r="AS10" s="9"/>
      <c r="AT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row>
    <row r="11" spans="1:108" s="1" customFormat="1" x14ac:dyDescent="0.25">
      <c r="T11" s="1">
        <v>4</v>
      </c>
      <c r="U11" s="3">
        <f>K3</f>
        <v>0</v>
      </c>
      <c r="V11" s="3">
        <f>K4</f>
        <v>0</v>
      </c>
      <c r="W11" s="5"/>
      <c r="X11" s="1">
        <v>4</v>
      </c>
      <c r="Y11" s="32">
        <f>PRODUCT(U11*100*1/U17)</f>
        <v>0</v>
      </c>
      <c r="Z11" s="32">
        <f>PRODUCT(V11*100*1/V17)</f>
        <v>0</v>
      </c>
      <c r="AB11" s="1">
        <v>4</v>
      </c>
      <c r="AC11" s="32">
        <f>Y3+Y4+Y5+Y6+Y7+Y8+Y9+Y10+Y11</f>
        <v>100</v>
      </c>
      <c r="AD11" s="32">
        <f>Z3+Z4+Z5+Z6+Z7+Z8+Z9+Z10+Z11</f>
        <v>100.00000000000001</v>
      </c>
      <c r="AF11" s="9"/>
      <c r="AG11" s="9"/>
      <c r="AH11" s="9"/>
      <c r="AI11" s="9"/>
      <c r="AJ11" s="9"/>
      <c r="AK11" s="9"/>
      <c r="AL11" s="9"/>
      <c r="AM11" s="9"/>
      <c r="AN11" s="9"/>
      <c r="AO11" s="9"/>
      <c r="AP11" s="9"/>
      <c r="AQ11" s="9"/>
      <c r="AR11" s="9"/>
      <c r="AS11" s="9"/>
      <c r="AT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row>
    <row r="12" spans="1:108" s="1" customFormat="1" x14ac:dyDescent="0.25">
      <c r="T12" s="1">
        <v>8</v>
      </c>
      <c r="U12" s="3">
        <f>L3</f>
        <v>0</v>
      </c>
      <c r="V12" s="3">
        <f>L4</f>
        <v>0</v>
      </c>
      <c r="W12" s="7"/>
      <c r="X12" s="1">
        <v>8</v>
      </c>
      <c r="Y12" s="32">
        <f>PRODUCT(U12*100*1/U17)</f>
        <v>0</v>
      </c>
      <c r="Z12" s="32">
        <f>PRODUCT(V12*100*1/V17)</f>
        <v>0</v>
      </c>
      <c r="AB12" s="1">
        <v>8</v>
      </c>
      <c r="AC12" s="32">
        <f>Y3+Y4+Y5+Y6+Y7+Y8+Y9+Y10+Y11+Y12</f>
        <v>100</v>
      </c>
      <c r="AD12" s="32">
        <f>Z3+Z4+Z5+Z6+Z7+Z8+Z9+Z10+Z11+Z12</f>
        <v>100.00000000000001</v>
      </c>
      <c r="AF12" s="9"/>
      <c r="AG12" s="9"/>
      <c r="AH12" s="9"/>
      <c r="AI12" s="9"/>
      <c r="AJ12" s="9"/>
      <c r="AK12" s="9"/>
      <c r="AL12" s="9"/>
      <c r="AM12" s="9"/>
      <c r="AN12" s="9"/>
      <c r="AO12" s="9"/>
      <c r="AP12" s="9"/>
      <c r="AQ12" s="9"/>
      <c r="AR12" s="9"/>
      <c r="AS12" s="9"/>
      <c r="AT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row>
    <row r="13" spans="1:108" s="1" customFormat="1" x14ac:dyDescent="0.25">
      <c r="T13" s="1">
        <v>16</v>
      </c>
      <c r="U13" s="3">
        <f>M3</f>
        <v>0</v>
      </c>
      <c r="V13" s="3">
        <f>M4</f>
        <v>0</v>
      </c>
      <c r="W13" s="7"/>
      <c r="X13" s="1">
        <v>16</v>
      </c>
      <c r="Y13" s="32">
        <f>PRODUCT(U13*100*1/U17)</f>
        <v>0</v>
      </c>
      <c r="Z13" s="32">
        <f>PRODUCT(V13*100*1/V17)</f>
        <v>0</v>
      </c>
      <c r="AB13" s="1">
        <v>16</v>
      </c>
      <c r="AC13" s="32">
        <f>Y3+Y4+Y5+Y6+Y7+Y8+Y9+Y10+Y11+Y12+Y13</f>
        <v>100</v>
      </c>
      <c r="AD13" s="32">
        <f>Z3+Z4+Z5+Z6+Z7+Z8+Z9+Z10+Z11+Z12+Z13</f>
        <v>100.00000000000001</v>
      </c>
      <c r="AF13" s="9"/>
      <c r="AG13" s="9"/>
      <c r="AH13" s="9"/>
      <c r="AI13" s="9"/>
      <c r="AJ13" s="9"/>
      <c r="AK13" s="9"/>
      <c r="AL13" s="9"/>
      <c r="AM13" s="9"/>
      <c r="AN13" s="9"/>
      <c r="AO13" s="9"/>
      <c r="AP13" s="9"/>
      <c r="AQ13" s="9"/>
      <c r="AR13" s="9"/>
      <c r="AS13" s="9"/>
      <c r="AT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row>
    <row r="14" spans="1:108" s="1" customFormat="1" x14ac:dyDescent="0.25">
      <c r="T14" s="1">
        <v>32</v>
      </c>
      <c r="U14" s="3">
        <f>N3</f>
        <v>0</v>
      </c>
      <c r="V14" s="3">
        <f>N4</f>
        <v>0</v>
      </c>
      <c r="W14" s="7"/>
      <c r="X14" s="1">
        <v>32</v>
      </c>
      <c r="Y14" s="32">
        <f>PRODUCT(U14*100*1/U17)</f>
        <v>0</v>
      </c>
      <c r="Z14" s="32">
        <f>PRODUCT(V14*100*1/V17)</f>
        <v>0</v>
      </c>
      <c r="AB14" s="1">
        <v>32</v>
      </c>
      <c r="AC14" s="32">
        <f>Y3+Y4+Y5+Y6+Y7+Y8+Y9+Y10+Y11+Y12+Y13+Y14</f>
        <v>100</v>
      </c>
      <c r="AD14" s="32">
        <f>Z3+Z4+Z5+Z6+Z7+Z8+Z9+Z10+Z11+Z12+Z13+Z14</f>
        <v>100.00000000000001</v>
      </c>
      <c r="AF14" s="9"/>
      <c r="AG14" s="9"/>
      <c r="AH14" s="9"/>
      <c r="AI14" s="9"/>
      <c r="AJ14" s="9"/>
      <c r="AK14" s="9"/>
      <c r="AL14" s="9"/>
      <c r="AM14" s="9"/>
      <c r="AN14" s="9"/>
      <c r="AO14" s="9"/>
      <c r="AP14" s="9"/>
      <c r="AQ14" s="9"/>
      <c r="AR14" s="9"/>
      <c r="AS14" s="9"/>
      <c r="AT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row>
    <row r="15" spans="1:108" s="1" customFormat="1" x14ac:dyDescent="0.25">
      <c r="T15" s="1">
        <v>64</v>
      </c>
      <c r="U15" s="3">
        <f>O3</f>
        <v>0</v>
      </c>
      <c r="V15" s="3">
        <f>O4</f>
        <v>0</v>
      </c>
      <c r="W15" s="7"/>
      <c r="X15" s="1">
        <v>64</v>
      </c>
      <c r="Y15" s="32">
        <f>PRODUCT(U15*100*1/U17)</f>
        <v>0</v>
      </c>
      <c r="Z15" s="32">
        <f>PRODUCT(V15*100*1/V17)</f>
        <v>0</v>
      </c>
      <c r="AB15" s="1">
        <v>64</v>
      </c>
      <c r="AC15" s="32">
        <f>Y3+Y4+Y5+Y6+Y7+Y8+Y9+Y10+Y11+Y12+Y13+Y14+Y15</f>
        <v>100</v>
      </c>
      <c r="AD15" s="32">
        <f>Z3+Z4+Z5+Z6+Z7+Z8+Z9+Z10+Z11+Z12+Z13+Z14+Z15</f>
        <v>100.00000000000001</v>
      </c>
      <c r="AF15" s="9"/>
      <c r="AG15" s="9"/>
      <c r="AH15" s="9"/>
      <c r="AI15" s="9"/>
      <c r="AJ15" s="9"/>
      <c r="AK15" s="9"/>
      <c r="AL15" s="9"/>
      <c r="AM15" s="9"/>
      <c r="AN15" s="9"/>
      <c r="AO15" s="9"/>
      <c r="AP15" s="9"/>
      <c r="AQ15" s="9"/>
      <c r="AR15" s="9"/>
      <c r="AS15" s="9"/>
      <c r="AT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row>
    <row r="16" spans="1:108" s="1" customFormat="1" x14ac:dyDescent="0.25">
      <c r="T16" s="1">
        <v>128</v>
      </c>
      <c r="U16" s="3">
        <f>P3</f>
        <v>0</v>
      </c>
      <c r="V16" s="3">
        <f>P4</f>
        <v>0</v>
      </c>
      <c r="W16" s="7"/>
      <c r="X16" s="1">
        <v>128</v>
      </c>
      <c r="Y16" s="32">
        <f>PRODUCT(U16*100*1/U17)</f>
        <v>0</v>
      </c>
      <c r="Z16" s="32">
        <f>PRODUCT(V16*100*1/V17)</f>
        <v>0</v>
      </c>
      <c r="AB16" s="1">
        <v>128</v>
      </c>
      <c r="AC16" s="32">
        <f>Y3+Y4+Y5+Y6+Y7+Y8+Y9+Y10+Y11+Y12+Y13+Y14+Y15+Y16</f>
        <v>100</v>
      </c>
      <c r="AD16" s="32">
        <f>Z3+Z4+Z5+Z6+Z7+Z8+Z9+Z10+Z11+Z12+Z13+Z14+Z15+Z16</f>
        <v>100.00000000000001</v>
      </c>
      <c r="AF16" s="9"/>
      <c r="AG16" s="9"/>
      <c r="AH16" s="9"/>
      <c r="AI16" s="9"/>
      <c r="AJ16" s="9"/>
      <c r="AK16" s="9"/>
      <c r="AL16" s="9"/>
      <c r="AM16" s="9"/>
      <c r="AN16" s="9"/>
      <c r="AO16" s="9"/>
      <c r="AP16" s="9"/>
      <c r="AQ16" s="9"/>
      <c r="AR16" s="9"/>
      <c r="AS16" s="9"/>
      <c r="AT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row>
    <row r="17" spans="2:178" s="1" customFormat="1" x14ac:dyDescent="0.25">
      <c r="T17" s="1" t="s">
        <v>1</v>
      </c>
      <c r="U17" s="1">
        <f>Q3</f>
        <v>7</v>
      </c>
      <c r="V17" s="1">
        <f>Q4</f>
        <v>7</v>
      </c>
      <c r="W17" s="7"/>
      <c r="X17" s="1" t="s">
        <v>1</v>
      </c>
      <c r="Y17" s="1">
        <f t="shared" ref="Y17:Z17" si="0">SUM(Y3:Y16)</f>
        <v>100</v>
      </c>
      <c r="Z17" s="1">
        <f t="shared" si="0"/>
        <v>100.00000000000001</v>
      </c>
      <c r="AD17" s="9"/>
      <c r="AE17" s="9"/>
      <c r="AF17" s="9"/>
      <c r="AG17" s="9"/>
      <c r="AH17" s="9"/>
      <c r="AI17" s="9"/>
      <c r="AJ17" s="9"/>
      <c r="AK17" s="9"/>
      <c r="AL17" s="9"/>
      <c r="AM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row>
    <row r="18" spans="2:178" s="1" customFormat="1" x14ac:dyDescent="0.25">
      <c r="W18" s="7"/>
      <c r="AD18" s="9"/>
      <c r="AE18" s="9"/>
      <c r="AF18" s="9"/>
      <c r="AG18" s="9"/>
      <c r="AH18" s="9"/>
      <c r="AI18" s="9"/>
      <c r="AJ18" s="9"/>
      <c r="AK18" s="9"/>
      <c r="AL18" s="9"/>
      <c r="AM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row>
    <row r="19" spans="2:178" s="1" customFormat="1" x14ac:dyDescent="0.25">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row>
    <row r="20" spans="2:178" s="1" customFormat="1" x14ac:dyDescent="0.25">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row>
    <row r="21" spans="2:178" s="1" customFormat="1" x14ac:dyDescent="0.25">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row>
    <row r="22" spans="2:178" s="1" customFormat="1" x14ac:dyDescent="0.25">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row>
    <row r="23" spans="2:178" s="1" customFormat="1" x14ac:dyDescent="0.25">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row>
    <row r="24" spans="2:178" s="1" customFormat="1" x14ac:dyDescent="0.25">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row>
    <row r="25" spans="2:178" s="1" customFormat="1" x14ac:dyDescent="0.25">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row>
    <row r="26" spans="2:178" s="1" customFormat="1" x14ac:dyDescent="0.25">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row>
    <row r="27" spans="2:178" s="1" customFormat="1" x14ac:dyDescent="0.25">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row>
    <row r="28" spans="2:178" s="1" customFormat="1" x14ac:dyDescent="0.25">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row>
    <row r="29" spans="2:178" s="1" customFormat="1" x14ac:dyDescent="0.25">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row>
    <row r="30" spans="2:178" s="1" customFormat="1" x14ac:dyDescent="0.25">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row>
    <row r="31" spans="2:178" s="1" customFormat="1" x14ac:dyDescent="0.25">
      <c r="B31"/>
      <c r="C31"/>
      <c r="D31"/>
      <c r="E31"/>
      <c r="F31"/>
      <c r="G31"/>
      <c r="H31"/>
      <c r="I31"/>
      <c r="J31"/>
      <c r="K31"/>
      <c r="L31"/>
      <c r="M31"/>
      <c r="N31"/>
      <c r="O31"/>
      <c r="P31"/>
      <c r="Q31"/>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row>
    <row r="32" spans="2:178" s="1" customFormat="1" x14ac:dyDescent="0.25">
      <c r="B32"/>
      <c r="C32"/>
      <c r="D32"/>
      <c r="E32"/>
      <c r="F32"/>
      <c r="G32"/>
      <c r="H32"/>
      <c r="I32"/>
      <c r="J32"/>
      <c r="K32"/>
      <c r="L32"/>
      <c r="M32"/>
      <c r="N32"/>
      <c r="O32"/>
      <c r="P32"/>
      <c r="Q32"/>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row>
    <row r="33" spans="2:178" s="1" customFormat="1" x14ac:dyDescent="0.25">
      <c r="B33"/>
      <c r="C33"/>
      <c r="D33"/>
      <c r="E33"/>
      <c r="F33"/>
      <c r="G33"/>
      <c r="H33"/>
      <c r="I33"/>
      <c r="J33"/>
      <c r="K33"/>
      <c r="L33"/>
      <c r="M33"/>
      <c r="N33"/>
      <c r="O33"/>
      <c r="P33"/>
      <c r="Q33"/>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row>
    <row r="34" spans="2:178" s="1" customFormat="1" x14ac:dyDescent="0.25">
      <c r="B34"/>
      <c r="C34"/>
      <c r="D34"/>
      <c r="E34"/>
      <c r="F34"/>
      <c r="G34"/>
      <c r="H34"/>
      <c r="I34"/>
      <c r="J34"/>
      <c r="K34"/>
      <c r="L34"/>
      <c r="M34"/>
      <c r="N34"/>
      <c r="O34"/>
      <c r="P34"/>
      <c r="Q34"/>
    </row>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8CFFCD09B62F40B0E822DA1E7C2DE0" ma:contentTypeVersion="1" ma:contentTypeDescription="Ein neues Dokument erstellen." ma:contentTypeScope="" ma:versionID="1f5dc51af2246673fe5a5c5d90f37e6c">
  <xsd:schema xmlns:xsd="http://www.w3.org/2001/XMLSchema" xmlns:xs="http://www.w3.org/2001/XMLSchema" xmlns:p="http://schemas.microsoft.com/office/2006/metadata/properties" xmlns:ns1="http://schemas.microsoft.com/sharepoint/v3" targetNamespace="http://schemas.microsoft.com/office/2006/metadata/properties" ma:root="true" ma:fieldsID="afcbafc75315d1e3db5c088da047463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90C056A-3E97-4760-BE57-775497547C78}"/>
</file>

<file path=customXml/itemProps2.xml><?xml version="1.0" encoding="utf-8"?>
<ds:datastoreItem xmlns:ds="http://schemas.openxmlformats.org/officeDocument/2006/customXml" ds:itemID="{136069F0-E604-47BD-B0C0-A8DB3A50CC12}"/>
</file>

<file path=customXml/itemProps3.xml><?xml version="1.0" encoding="utf-8"?>
<ds:datastoreItem xmlns:ds="http://schemas.openxmlformats.org/officeDocument/2006/customXml" ds:itemID="{ADEC5AAF-49B0-4753-BD1F-19E58BC2FCA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vorschau</vt:lpstr>
      <vt:lpstr>Entero</vt:lpstr>
      <vt:lpstr>Pseud</vt:lpstr>
      <vt:lpstr>Stemal</vt:lpstr>
      <vt:lpstr>S.aureus</vt:lpstr>
      <vt:lpstr>CNS</vt:lpstr>
      <vt:lpstr>EK</vt:lpstr>
      <vt:lpstr>Haemo</vt:lpstr>
      <vt:lpstr>Cdiff</vt:lpstr>
      <vt:lpstr>Candida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Lippmann, Norman</dc:creator>
  <cp:lastModifiedBy>Lippmann, Norman</cp:lastModifiedBy>
  <dcterms:created xsi:type="dcterms:W3CDTF">2017-02-14T11:15:51Z</dcterms:created>
  <dcterms:modified xsi:type="dcterms:W3CDTF">2022-04-04T07:16:53Z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0x010100A78CFFCD09B62F40B0E822DA1E7C2DE0</vt:lpwstr>
  </property>
</Properties>
</file>